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4" documentId="8_{D80D969F-4C04-4CE8-94B3-03AB88932D8B}" xr6:coauthVersionLast="47" xr6:coauthVersionMax="47" xr10:uidLastSave="{BA110CDF-1BCA-434A-95E4-991795FA81F1}"/>
  <bookViews>
    <workbookView xWindow="-110" yWindow="-110" windowWidth="19420" windowHeight="10420" firstSheet="1" activeTab="3" xr2:uid="{434D952B-EF35-4200-97C9-9A70966D302E}"/>
  </bookViews>
  <sheets>
    <sheet name="Cover_Sheet" sheetId="2" r:id="rId1"/>
    <sheet name="Fidelity-Therapist Info" sheetId="5" r:id="rId2"/>
    <sheet name="Fidelity-Supervisor Info" sheetId="6" r:id="rId3"/>
    <sheet name="Outcomes" sheetId="4" r:id="rId4"/>
    <sheet name="Fidelity_Aggregate" sheetId="8" r:id="rId5"/>
    <sheet name="Outcomes_Aggregate" sheetId="9" r:id="rId6"/>
    <sheet name="County Names to hide" sheetId="3" state="hidden" r:id="rId7"/>
  </sheets>
  <definedNames>
    <definedName name="HomeVisitorsFilteredList">'County Names to hide'!$C$2</definedName>
    <definedName name="HV_FilteredList">'County Names to hide'!$C$2:$C$100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6" i="4" l="1"/>
  <c r="U5" i="4"/>
  <c r="E12" i="9"/>
  <c r="E11" i="9"/>
  <c r="E10" i="9"/>
  <c r="E9" i="9"/>
  <c r="E8" i="9"/>
  <c r="E7" i="9"/>
  <c r="G7" i="9"/>
  <c r="G6" i="9"/>
  <c r="G5" i="9"/>
  <c r="E6" i="9"/>
  <c r="E5" i="9"/>
  <c r="V5" i="4"/>
  <c r="D5" i="9"/>
  <c r="P6" i="9" l="1"/>
  <c r="P7" i="9"/>
  <c r="P8" i="9"/>
  <c r="P9" i="9"/>
  <c r="P10" i="9"/>
  <c r="P11" i="9"/>
  <c r="P12" i="9"/>
  <c r="P5" i="9"/>
  <c r="N6" i="9"/>
  <c r="N7" i="9"/>
  <c r="N8" i="9"/>
  <c r="N9" i="9"/>
  <c r="N10" i="9"/>
  <c r="N11" i="9"/>
  <c r="N12" i="9"/>
  <c r="N5" i="9"/>
  <c r="L6" i="9"/>
  <c r="L7" i="9"/>
  <c r="L8" i="9"/>
  <c r="L9" i="9"/>
  <c r="L10" i="9"/>
  <c r="L11" i="9"/>
  <c r="L12" i="9"/>
  <c r="L5" i="9"/>
  <c r="J6" i="9"/>
  <c r="J7" i="9"/>
  <c r="J8" i="9"/>
  <c r="J9" i="9"/>
  <c r="J10" i="9"/>
  <c r="J11" i="9"/>
  <c r="J12" i="9"/>
  <c r="J5" i="9"/>
  <c r="H6" i="9"/>
  <c r="H7" i="9"/>
  <c r="H8" i="9"/>
  <c r="H9" i="9"/>
  <c r="H10" i="9"/>
  <c r="H11" i="9"/>
  <c r="H12" i="9"/>
  <c r="H5" i="9"/>
  <c r="F6" i="9"/>
  <c r="F7" i="9"/>
  <c r="F8" i="9"/>
  <c r="F9" i="9"/>
  <c r="F10" i="9"/>
  <c r="F11" i="9"/>
  <c r="F12" i="9"/>
  <c r="F5" i="9"/>
  <c r="D6" i="9"/>
  <c r="D7" i="9"/>
  <c r="D8" i="9"/>
  <c r="D9" i="9"/>
  <c r="D10" i="9"/>
  <c r="D11" i="9"/>
  <c r="D12" i="9"/>
  <c r="Q12" i="9"/>
  <c r="O12" i="9"/>
  <c r="M12" i="9"/>
  <c r="K12" i="9"/>
  <c r="I12" i="9"/>
  <c r="Q11" i="9"/>
  <c r="O11" i="9"/>
  <c r="M11" i="9"/>
  <c r="K11" i="9"/>
  <c r="I11" i="9"/>
  <c r="Q10" i="9"/>
  <c r="O10" i="9"/>
  <c r="M10" i="9"/>
  <c r="K10" i="9"/>
  <c r="I10" i="9"/>
  <c r="Q9" i="9"/>
  <c r="O9" i="9"/>
  <c r="M9" i="9"/>
  <c r="K9" i="9"/>
  <c r="I9" i="9"/>
  <c r="Q8" i="9"/>
  <c r="O8" i="9"/>
  <c r="M8" i="9"/>
  <c r="K8" i="9"/>
  <c r="I8" i="9"/>
  <c r="Q7" i="9"/>
  <c r="O7" i="9"/>
  <c r="M7" i="9"/>
  <c r="K7" i="9"/>
  <c r="I7" i="9"/>
  <c r="Q6" i="9"/>
  <c r="O6" i="9"/>
  <c r="M6" i="9"/>
  <c r="K6" i="9"/>
  <c r="I6" i="9"/>
  <c r="Q5" i="9"/>
  <c r="O5" i="9"/>
  <c r="M5" i="9"/>
  <c r="K5" i="9"/>
  <c r="I5" i="9"/>
  <c r="G12" i="9"/>
  <c r="G11" i="9"/>
  <c r="G10" i="9"/>
  <c r="G9" i="9"/>
  <c r="G8" i="9"/>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V6" i="4"/>
  <c r="V7" i="4"/>
  <c r="V8" i="4"/>
  <c r="V9" i="4"/>
  <c r="V10" i="4"/>
  <c r="V11" i="4"/>
  <c r="O5" i="4"/>
  <c r="L5" i="4"/>
  <c r="E4" i="5"/>
  <c r="E4" i="8"/>
  <c r="E4" i="6"/>
  <c r="E5" i="5"/>
  <c r="D6" i="8"/>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O6" i="4" l="1"/>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D12" i="8"/>
  <c r="D11" i="8"/>
  <c r="E12" i="8"/>
  <c r="E11" i="8"/>
  <c r="E10" i="8"/>
  <c r="D10" i="8"/>
  <c r="D8" i="8"/>
  <c r="E6" i="5"/>
  <c r="E7" i="5"/>
  <c r="E8" i="5"/>
  <c r="E9" i="5"/>
  <c r="E10" i="5"/>
  <c r="E6" i="8" s="1"/>
  <c r="E11" i="5"/>
  <c r="E12" i="5"/>
  <c r="E13" i="5"/>
  <c r="E5" i="8" s="1"/>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0" i="6"/>
  <c r="E5" i="6"/>
  <c r="E6" i="6"/>
  <c r="E7" i="6"/>
  <c r="E8" i="6"/>
  <c r="E9" i="6"/>
  <c r="E10" i="6"/>
  <c r="E11" i="6"/>
  <c r="E12" i="6"/>
  <c r="E9" i="8" s="1"/>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7" i="8" l="1"/>
  <c r="D7" i="8"/>
  <c r="E8" i="8"/>
  <c r="D4" i="8"/>
  <c r="D5" i="8"/>
  <c r="D9" i="8"/>
  <c r="C2" i="3"/>
  <c r="D2" i="3"/>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2CC63077-9A54-4CA4-B7F3-56E44182D88F}">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044B882F-900F-4D83-B692-E42C95329CCD}">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FBCA66F4-D500-4257-8BC4-1AAFB5E1827A}">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97BB00A0-E87C-450D-85AD-9967CECF7DA5}">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924AF36E-D930-43EE-B5A2-A5C2BA656DAF}">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C67A761B-6A4A-406C-88CC-A21BBB5689E0}">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906693F3-2C40-4CD8-A102-5581D636C278}">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sharedStrings.xml><?xml version="1.0" encoding="utf-8"?>
<sst xmlns="http://schemas.openxmlformats.org/spreadsheetml/2006/main" count="196" uniqueCount="175">
  <si>
    <r>
      <rPr>
        <b/>
        <sz val="11"/>
        <color rgb="FF000000"/>
        <rFont val="Calibri"/>
      </rPr>
      <t xml:space="preserve">Instructions for Completing the Spreadsheet
</t>
    </r>
    <r>
      <rPr>
        <sz val="11"/>
        <color rgb="FF000000"/>
        <rFont val="Calibri"/>
      </rPr>
      <t>Each quarter, one person from the county or community-based organization should complete row 3 of this cover sheet. Fill in every column.</t>
    </r>
    <r>
      <rPr>
        <b/>
        <sz val="11"/>
        <color rgb="FF000000"/>
        <rFont val="Calibri"/>
      </rPr>
      <t xml:space="preserve"> Update the Report Quarter each time you report to keep the aggregate outcome and fidelity data accurate. Do not add more rows to this sheet. </t>
    </r>
    <r>
      <rPr>
        <sz val="11"/>
        <color rgb="FF000000"/>
        <rFont val="Calibri"/>
      </rPr>
      <t xml:space="preserve"> If you encounter any issues with formatting or dropdown selections, reach out to the CDSS FFPS team for assistance: FFPSApreventionservices@dss.ca.gov. </t>
    </r>
    <r>
      <rPr>
        <b/>
        <sz val="11"/>
        <color rgb="FF000000"/>
        <rFont val="Calibri"/>
      </rPr>
      <t>To keep a copy of your aggregate data for each quarter, save a copy of the "Outcomes Aggregate" and "Fidelity Aggregate" sheets. These sheets will overwrite whenever you add new data.</t>
    </r>
  </si>
  <si>
    <t>County Name</t>
  </si>
  <si>
    <t>Name of EBP Model</t>
  </si>
  <si>
    <t>Number of Agencies</t>
  </si>
  <si>
    <t>Number of Sites</t>
  </si>
  <si>
    <t>Report Quarter</t>
  </si>
  <si>
    <t>Fiscal Year</t>
  </si>
  <si>
    <t>Report Completed By</t>
  </si>
  <si>
    <t>Email Address</t>
  </si>
  <si>
    <t xml:space="preserve">Calaveras  </t>
  </si>
  <si>
    <t>BSFT</t>
  </si>
  <si>
    <t>July-September</t>
  </si>
  <si>
    <r>
      <rPr>
        <b/>
        <i/>
        <sz val="11"/>
        <color rgb="FF000000"/>
        <rFont val="Aptos Narrow"/>
        <scheme val="minor"/>
      </rPr>
      <t xml:space="preserve">Instructions for Completing the Spreadsheet
</t>
    </r>
    <r>
      <rPr>
        <i/>
        <sz val="11"/>
        <color rgb="FF000000"/>
        <rFont val="Aptos Narrow"/>
        <scheme val="minor"/>
      </rPr>
      <t>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</si>
  <si>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 xml:space="preserve">Agency Name: </t>
  </si>
  <si>
    <t>Site Name:</t>
  </si>
  <si>
    <t>Therapist First Name</t>
  </si>
  <si>
    <t>Therapist Last Name</t>
  </si>
  <si>
    <t>Therapist Employment Start Date</t>
  </si>
  <si>
    <t>Therapist Employment End Date</t>
  </si>
  <si>
    <t>Was this therapist employed by your agency during the report quarter?</t>
  </si>
  <si>
    <t>Does this therapist have a master's degree or higher in mental health, social work, or marriage and family therapy?</t>
  </si>
  <si>
    <t>Does this therapist have a bachelor's degree and five years of clinical experience?</t>
  </si>
  <si>
    <t>Has this therapist completed training workshop 1?</t>
  </si>
  <si>
    <t>Has this therapist completed training workshop 2?</t>
  </si>
  <si>
    <t>Has this therapist completed training workshop 3?</t>
  </si>
  <si>
    <t>How many months has this therapist been participating in BSFT's Adherence/Fidelity program?</t>
  </si>
  <si>
    <t>Did the therapist score at least a 3.8 on the BSFT adherence certification checklist at the end of their first year?</t>
  </si>
  <si>
    <t>Did the therapist score at least a 3.8 on the BSFT adherence certification checklist at the end of their second year?</t>
  </si>
  <si>
    <t>Did the therapist score at least a 3.8 on the BSFT adherence certification checklist at the end of their third year?</t>
  </si>
  <si>
    <r>
      <rPr>
        <b/>
        <sz val="11"/>
        <color theme="1"/>
        <rFont val="Aptos Narrow"/>
        <family val="2"/>
        <scheme val="minor"/>
      </rPr>
      <t>Instructions for Completing the Spreadsheet</t>
    </r>
    <r>
      <rPr>
        <sz val="11"/>
        <color theme="1"/>
        <rFont val="Aptos Narrow"/>
        <family val="2"/>
        <scheme val="minor"/>
      </rPr>
      <t xml:space="preserve">
</t>
    </r>
    <r>
      <rPr>
        <i/>
        <sz val="11"/>
        <color theme="1"/>
        <rFont val="Aptos Narrow"/>
        <family val="2"/>
        <scheme val="minor"/>
      </rPr>
      <t>Enter information about supervisor education and staffing levels here. The table should pre-populate with all supervisors employed during the quarter selected on the cover sheet.Use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</si>
  <si>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Supervisor First Name</t>
  </si>
  <si>
    <t>Supervisor Last Name</t>
  </si>
  <si>
    <t>Supervisor Employment Start Date</t>
  </si>
  <si>
    <t>Supervisor Employment End Date</t>
  </si>
  <si>
    <t>Was this supervisor employed by your agency during the report quarter?</t>
  </si>
  <si>
    <t>Does this supervisor have a master's degree or higher in mental health, social work, or marriage and family therapy?</t>
  </si>
  <si>
    <t>Has this supervisor completed supervisor training?</t>
  </si>
  <si>
    <t>Date this supervisor completed the supervisor training</t>
  </si>
  <si>
    <t>Does the supervisor have a minimum of one year of fidelity adherence?</t>
  </si>
  <si>
    <t>Instructions for Completing the Spreadsheet (For Family First Title IV-E children/families only)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</si>
  <si>
    <t>Child Identifier</t>
  </si>
  <si>
    <t>Program Start and End Dates</t>
  </si>
  <si>
    <t>DCFS/Probation Unique Identifier</t>
  </si>
  <si>
    <t>BSFT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</si>
  <si>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</si>
  <si>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</si>
  <si>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</si>
  <si>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</si>
  <si>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</si>
  <si>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</si>
  <si>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</si>
  <si>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</si>
  <si>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</si>
  <si>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</si>
  <si>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</si>
  <si>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</si>
  <si>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open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</si>
  <si>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</si>
  <si>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</si>
  <si>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</si>
  <si>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</si>
  <si>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BSFT model) by the End of the Report Quarter</t>
  </si>
  <si>
    <t>Months Open at End of Quarter</t>
  </si>
  <si>
    <t>Did this case close this quarter?</t>
  </si>
  <si>
    <t>Did this youth exhibit clinical improvement in the social functioning subset?</t>
  </si>
  <si>
    <t>Did this youth demonstrate clinical improvement on the family functioning subset?</t>
  </si>
  <si>
    <t>Did this youth show clinical improvement in the behavioral and emotional needs domain?</t>
  </si>
  <si>
    <t>Did this youth have a reduction in association with antisocial peers?</t>
  </si>
  <si>
    <t>Did this youth show clinical improvement in the conduct and socialized aggression subset?</t>
  </si>
  <si>
    <t>Did the parents demonstrate reduced alcohol use on the addiction severity index?</t>
  </si>
  <si>
    <t>Did the parents move out of the non-clinical range on the parenting practices questionnaire?</t>
  </si>
  <si>
    <t>Did the family have a significant reduction on the general family assessment device subscale?</t>
  </si>
  <si>
    <r>
      <t xml:space="preserve">This sheet will populate automatically based on the data entered in the "Fidelity" tabs. </t>
    </r>
    <r>
      <rPr>
        <b/>
        <sz val="11"/>
        <color rgb="FF000000"/>
        <rFont val="Calibri"/>
        <family val="2"/>
      </rPr>
      <t>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"Outcomes Aggregate" sheet.</t>
    </r>
    <r>
      <rPr>
        <sz val="11"/>
        <color rgb="FF000000"/>
        <rFont val="Calibri"/>
        <family val="2"/>
      </rPr>
      <t xml:space="preserve"> These sheets will overwrite whenever you add new data.</t>
    </r>
  </si>
  <si>
    <t>Fidelity Measures</t>
  </si>
  <si>
    <t>Measure</t>
  </si>
  <si>
    <t>Indicator</t>
  </si>
  <si>
    <t>Target</t>
  </si>
  <si>
    <t>N</t>
  </si>
  <si>
    <t>Percent</t>
  </si>
  <si>
    <t>Provider Received and Maintained Required Training</t>
  </si>
  <si>
    <t>Meets Staffing Qualification Requirements</t>
  </si>
  <si>
    <t>Ongoing Completion of the BSFT Adherence Certification Checklist</t>
  </si>
  <si>
    <r>
      <t>This sheet will populate automatically based on the data entered in the "Outcomes" spreadsheet</t>
    </r>
    <r>
      <rPr>
        <b/>
        <sz val="11"/>
        <color theme="1"/>
        <rFont val="Aptos Narrow"/>
        <family val="2"/>
        <scheme val="minor"/>
      </rPr>
      <t>. Be sure to choose the correct quarter on the Cover Sheet tab.</t>
    </r>
    <r>
      <rPr>
        <sz val="11"/>
        <color theme="1"/>
        <rFont val="Aptos Narrow"/>
        <family val="2"/>
        <scheme val="minor"/>
      </rPr>
      <t xml:space="preserve">  If you encounter any issues with formatting or dropdown selections, reach out to the CDSS FFPS team for assistance: FFPSApreventionservices@dss.ca.gov. </t>
    </r>
    <r>
      <rPr>
        <b/>
        <sz val="11"/>
        <color theme="1"/>
        <rFont val="Aptos Narrow"/>
        <family val="2"/>
        <scheme val="minor"/>
      </rPr>
      <t>To keep a copy of your aggregate data for each quarter, save a copy of this sheet and the "Fidelity Aggregate" sheet.</t>
    </r>
    <r>
      <rPr>
        <sz val="11"/>
        <color theme="1"/>
        <rFont val="Aptos Narrow"/>
        <family val="2"/>
        <scheme val="minor"/>
      </rPr>
      <t xml:space="preserve"> These sheets will overwrite whenever you add new data.</t>
    </r>
  </si>
  <si>
    <t>Outcome Measures</t>
  </si>
  <si>
    <t>Total</t>
  </si>
  <si>
    <t>Hispanic</t>
  </si>
  <si>
    <t>White</t>
  </si>
  <si>
    <t>Black or African American</t>
  </si>
  <si>
    <t>Asian</t>
  </si>
  <si>
    <t>Native Hawaiian or Other Pacific Islander</t>
  </si>
  <si>
    <t>American Indian or Alaska Native</t>
  </si>
  <si>
    <t>%</t>
  </si>
  <si>
    <t>Improved child behavioral functioning</t>
  </si>
  <si>
    <t>% of youth with clinical improvement in the Social Functioning Subset</t>
  </si>
  <si>
    <t>% of youth with clinical improvement in the Family Functioning Subset</t>
  </si>
  <si>
    <t>% of youth with clinical improvement in the Behavioral/Emotional Needs Domain</t>
  </si>
  <si>
    <t>Decrease in youth delinquent behavior</t>
  </si>
  <si>
    <t>% of youth with reduction in association with antisocial peers</t>
  </si>
  <si>
    <t>% of youth with clinical improvement in the Conduct and Socialized Agreed Subset</t>
  </si>
  <si>
    <t>Decrease in parent/caregiver substance use</t>
  </si>
  <si>
    <t>% of parents with reduced alcohol use</t>
  </si>
  <si>
    <t>Effective parenting practices</t>
  </si>
  <si>
    <t>% of parents who move out of the 'non-clinical' range on the Parenting Practices Questionnaire</t>
  </si>
  <si>
    <t>Overall family functioning</t>
  </si>
  <si>
    <t>% of families who have a significant reduction on the general Family Assessment Devise subscales</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</si>
  <si>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</si>
  <si>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</si>
  <si>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</si>
  <si>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</si>
  <si>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</si>
  <si>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</si>
  <si>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</si>
  <si>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</si>
  <si>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</si>
  <si>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</si>
  <si>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</si>
  <si>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</si>
  <si>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</si>
  <si>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</si>
  <si>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</si>
  <si>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</si>
  <si>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</si>
  <si>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</si>
  <si>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</si>
  <si>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</si>
  <si>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</si>
  <si>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</si>
  <si>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</si>
  <si>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</si>
  <si>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</si>
  <si>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</si>
  <si>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</si>
  <si>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</si>
  <si>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</si>
  <si>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</si>
  <si>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</si>
  <si>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</si>
  <si>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</si>
  <si>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</si>
  <si>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</si>
  <si>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</si>
  <si>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</si>
  <si>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</si>
  <si>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</si>
  <si>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</si>
  <si>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</si>
  <si>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</si>
  <si>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</si>
  <si>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</si>
  <si>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</si>
  <si>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</si>
  <si>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</si>
  <si>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</si>
  <si>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</si>
  <si>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</si>
  <si>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</si>
  <si>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</si>
  <si>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</si>
  <si>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</si>
  <si>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</si>
  <si>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</si>
  <si>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</si>
  <si>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</si>
  <si>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</si>
  <si>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</si>
  <si>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</si>
  <si>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Percent of therapists who have completed Training Workshop #1</t>
  </si>
  <si>
    <t>Percent of therapists who have completed Training Workshop #2</t>
  </si>
  <si>
    <t>Percent of therapists who have completed Training Workshop #3</t>
  </si>
  <si>
    <t>Percent of supervisors who have completed supervisor training and have had a minimum of 1 year of fidelity adherence</t>
  </si>
  <si>
    <t>Percent of therapists who have at least a master’s degree in mental health, social work, marriage and family therapy, or a related field, or a bachelor’s degree plus 5 years of clinical experience</t>
  </si>
  <si>
    <t>Percent of supervisors who have at least a master’s degree in mental health, social work, marriage and family therapy, or a related field</t>
  </si>
  <si>
    <t>Percent of therapists who score at least a 3.8 on the BSFT Adherence Certification Checklist at the end of their first year</t>
  </si>
  <si>
    <t>Percent of therapists who score at least a 3.8 on the BSFT Adherence Certification Checklist at the end of their second year</t>
  </si>
  <si>
    <t>Percent of therapists who score at least a 3.8 on the BSFT Adherence Certification Checklist at the end of their third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</si>
</sst>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4"/>
      <color theme="1"/>
      <name val="Aptos Narrow"/>
      <family val="2"/>
      <scheme val="minor"/>
    </font>
    <font>
      <i/>
      <sz val="11"/>
      <color theme="1"/>
      <name val="Aptos Narrow"/>
      <family val="2"/>
      <scheme val="minor"/>
    </font>
    <font>
      <b/>
      <sz val="14"/>
      <color theme="0"/>
      <name val="Aptos Narrow"/>
      <family val="2"/>
      <scheme val="minor"/>
    </font>
    <font>
      <sz val="9"/>
      <color indexed="81"/>
      <name val="Tahoma"/>
      <family val="2"/>
    </font>
    <font>
      <b/>
      <sz val="11"/>
      <name val="Aptos Narrow"/>
      <family val="2"/>
      <scheme val="minor"/>
    </font>
    <font>
      <b/>
      <sz val="11"/>
      <color rgb="FF000000"/>
      <name val="Calibri"/>
    </font>
    <font>
      <sz val="11"/>
      <color rgb="FF000000"/>
      <name val="Calibri"/>
    </font>
    <font>
      <b/>
      <i/>
      <sz val="11"/>
      <color rgb="FF000000"/>
      <name val="Aptos Narrow"/>
      <scheme val="minor"/>
    </font>
    <font>
      <i/>
      <sz val="11"/>
      <color rgb="FF000000"/>
      <name val="Aptos Narrow"/>
      <scheme val="minor"/>
    </font>
  </fonts>
  <fills count="23">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rgb="FF0099CC"/>
        <bgColor indexed="64"/>
      </patternFill>
    </fill>
    <fill>
      <patternFill patternType="solid">
        <fgColor rgb="FFCCCCFF"/>
        <bgColor indexed="64"/>
      </patternFill>
    </fill>
    <fill>
      <patternFill patternType="solid">
        <fgColor theme="5" tint="0.79998168889431442"/>
        <bgColor indexed="64"/>
      </patternFill>
    </fill>
    <fill>
      <patternFill patternType="solid">
        <fgColor theme="3" tint="0.24994659260841701"/>
        <bgColor indexed="64"/>
      </patternFill>
    </fill>
    <fill>
      <patternFill patternType="solid">
        <fgColor rgb="FF6600CC"/>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rgb="FFFFFFCC"/>
      </patternFill>
    </fill>
    <fill>
      <patternFill patternType="solid">
        <fgColor theme="9" tint="0.59996337778862885"/>
        <bgColor indexed="64"/>
      </patternFill>
    </fill>
    <fill>
      <patternFill patternType="solid">
        <fgColor theme="8" tint="0.59996337778862885"/>
        <bgColor rgb="FFFFCCFF"/>
      </patternFill>
    </fill>
    <fill>
      <patternFill patternType="solid">
        <fgColor theme="8" tint="0.59996337778862885"/>
        <bgColor indexed="64"/>
      </patternFill>
    </fill>
    <fill>
      <patternFill patternType="solid">
        <fgColor rgb="FFFFFFCC"/>
        <bgColor indexed="64"/>
      </patternFill>
    </fill>
  </fills>
  <borders count="18">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bottom/>
      <diagonal/>
    </border>
    <border>
      <left style="double">
        <color rgb="FF3F3F3F"/>
      </left>
      <right/>
      <top style="medium">
        <color theme="8" tint="0.79998168889431442"/>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style="double">
        <color rgb="FF3F3F3F"/>
      </top>
      <bottom/>
      <diagonal/>
    </border>
    <border>
      <left style="thin">
        <color theme="8" tint="0.79998168889431442"/>
      </left>
      <right/>
      <top/>
      <bottom/>
      <diagonal/>
    </border>
    <border>
      <left/>
      <right/>
      <top/>
      <bottom style="thin">
        <color rgb="FFDAEEF3"/>
      </bottom>
      <diagonal/>
    </border>
    <border>
      <left style="medium">
        <color theme="8" tint="0.79998168889431442"/>
      </left>
      <right/>
      <top/>
      <bottom/>
      <diagonal/>
    </border>
    <border>
      <left/>
      <right/>
      <top/>
      <bottom style="medium">
        <color theme="8" tint="0.79998168889431442"/>
      </bottom>
      <diagonal/>
    </border>
    <border>
      <left/>
      <right/>
      <top style="medium">
        <color theme="8" tint="0.79998168889431442"/>
      </top>
      <bottom style="medium">
        <color theme="8" tint="0.79998168889431442"/>
      </bottom>
      <diagonal/>
    </border>
    <border>
      <left/>
      <right style="medium">
        <color theme="8" tint="0.79998168889431442"/>
      </right>
      <top style="medium">
        <color theme="8" tint="0.79998168889431442"/>
      </top>
      <bottom/>
      <diagonal/>
    </border>
  </borders>
  <cellStyleXfs count="8">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cellStyleXfs>
  <cellXfs count="92">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4" fillId="4" borderId="6" xfId="3" applyBorder="1" applyAlignment="1" applyProtection="1">
      <alignment horizontal="centerContinuous" vertical="center" wrapText="1"/>
      <protection locked="0"/>
    </xf>
    <xf numFmtId="0" fontId="3" fillId="3" borderId="7" xfId="2" applyBorder="1" applyAlignment="1" applyProtection="1">
      <alignment horizontal="center" vertical="center" wrapText="1"/>
      <protection locked="0"/>
    </xf>
    <xf numFmtId="0" fontId="3" fillId="3" borderId="4" xfId="2" applyBorder="1" applyAlignment="1" applyProtection="1">
      <alignment horizontal="center" vertical="center" wrapText="1"/>
      <protection locked="0"/>
    </xf>
    <xf numFmtId="14" fontId="5" fillId="0" borderId="0" xfId="4" applyNumberFormat="1" applyAlignment="1" applyProtection="1">
      <alignment vertical="center"/>
      <protection locked="0"/>
    </xf>
    <xf numFmtId="14" fontId="4" fillId="4" borderId="5" xfId="3" applyNumberFormat="1" applyBorder="1" applyAlignment="1" applyProtection="1">
      <alignment horizontal="centerContinuous" vertical="center" wrapText="1"/>
      <protection locked="0"/>
    </xf>
    <xf numFmtId="14" fontId="4" fillId="4" borderId="6" xfId="3" applyNumberFormat="1" applyBorder="1" applyAlignment="1" applyProtection="1">
      <alignment horizontal="centerContinuous" vertical="center" wrapText="1"/>
      <protection locked="0"/>
    </xf>
    <xf numFmtId="14" fontId="10" fillId="0" borderId="0" xfId="0" applyNumberFormat="1" applyFont="1" applyAlignment="1" applyProtection="1">
      <alignment horizontal="right"/>
      <protection locked="0"/>
    </xf>
    <xf numFmtId="14" fontId="2" fillId="2" borderId="2" xfId="1" applyNumberFormat="1" applyBorder="1" applyAlignment="1" applyProtection="1">
      <alignment horizontal="center" vertical="center" wrapText="1"/>
      <protection locked="0"/>
    </xf>
    <xf numFmtId="0" fontId="7" fillId="9" borderId="0" xfId="6" applyFill="1" applyProtection="1">
      <protection locked="0"/>
    </xf>
    <xf numFmtId="2" fontId="7" fillId="9" borderId="0" xfId="6" applyNumberFormat="1" applyFill="1" applyProtection="1">
      <protection locked="0"/>
    </xf>
    <xf numFmtId="0" fontId="0" fillId="0" borderId="0" xfId="0" applyAlignment="1">
      <alignment wrapText="1"/>
    </xf>
    <xf numFmtId="0" fontId="1" fillId="10" borderId="0" xfId="5" applyFill="1" applyAlignment="1" applyProtection="1">
      <alignment horizontal="right"/>
      <protection locked="0"/>
    </xf>
    <xf numFmtId="0" fontId="1" fillId="11" borderId="12" xfId="7" applyFill="1" applyBorder="1" applyAlignment="1" applyProtection="1">
      <alignment horizontal="right"/>
      <protection locked="0"/>
    </xf>
    <xf numFmtId="0" fontId="6" fillId="15" borderId="0" xfId="0" applyFont="1" applyFill="1"/>
    <xf numFmtId="0" fontId="6" fillId="15" borderId="0" xfId="0" applyFont="1" applyFill="1" applyAlignment="1">
      <alignment horizontal="center" vertical="center"/>
    </xf>
    <xf numFmtId="9" fontId="6" fillId="15" borderId="0" xfId="0" applyNumberFormat="1" applyFont="1" applyFill="1" applyAlignment="1">
      <alignment horizontal="center" vertical="center"/>
    </xf>
    <xf numFmtId="0" fontId="0" fillId="0" borderId="0" xfId="0" applyAlignment="1">
      <alignment horizontal="center" wrapText="1"/>
    </xf>
    <xf numFmtId="0" fontId="12" fillId="8" borderId="14" xfId="0" applyFont="1" applyFill="1" applyBorder="1" applyAlignment="1">
      <alignment horizontal="left"/>
    </xf>
    <xf numFmtId="0" fontId="12" fillId="8" borderId="0" xfId="0" applyFont="1" applyFill="1" applyAlignment="1">
      <alignment horizontal="left"/>
    </xf>
    <xf numFmtId="0" fontId="3" fillId="3" borderId="0" xfId="2" applyBorder="1" applyAlignment="1" applyProtection="1">
      <alignment horizontal="center" vertical="center" wrapText="1"/>
      <protection locked="0"/>
    </xf>
    <xf numFmtId="0" fontId="11" fillId="0" borderId="0" xfId="0" applyFont="1"/>
    <xf numFmtId="0" fontId="12" fillId="0" borderId="0" xfId="0" applyFont="1" applyAlignment="1">
      <alignment horizontal="left"/>
    </xf>
    <xf numFmtId="0" fontId="6" fillId="0" borderId="0" xfId="0" applyFont="1"/>
    <xf numFmtId="0" fontId="6" fillId="17" borderId="0" xfId="0" applyFont="1" applyFill="1" applyAlignment="1">
      <alignment horizontal="center" vertical="center" wrapText="1"/>
    </xf>
    <xf numFmtId="0" fontId="6" fillId="18" borderId="0" xfId="0" applyFont="1" applyFill="1" applyAlignment="1">
      <alignment horizontal="center" vertical="center" wrapText="1"/>
    </xf>
    <xf numFmtId="0" fontId="6" fillId="19" borderId="4" xfId="0" applyFont="1" applyFill="1" applyBorder="1" applyAlignment="1">
      <alignment horizontal="center" vertical="center" wrapText="1"/>
    </xf>
    <xf numFmtId="0" fontId="6" fillId="10" borderId="4" xfId="0" applyFont="1" applyFill="1" applyBorder="1" applyAlignment="1">
      <alignment horizontal="center" vertical="center" wrapText="1"/>
    </xf>
    <xf numFmtId="0" fontId="6" fillId="10" borderId="17" xfId="0" applyFont="1" applyFill="1" applyBorder="1" applyAlignment="1">
      <alignment horizontal="center" vertical="center" wrapText="1"/>
    </xf>
    <xf numFmtId="0" fontId="6" fillId="16" borderId="0" xfId="0" applyFont="1" applyFill="1" applyAlignment="1">
      <alignment horizontal="center" vertical="center" wrapText="1"/>
    </xf>
    <xf numFmtId="0" fontId="6" fillId="20" borderId="0" xfId="0" applyFont="1" applyFill="1" applyAlignment="1">
      <alignment horizontal="center" vertical="center" wrapText="1"/>
    </xf>
    <xf numFmtId="9" fontId="6" fillId="0" borderId="0" xfId="0" applyNumberFormat="1" applyFont="1"/>
    <xf numFmtId="0" fontId="1" fillId="11" borderId="0" xfId="7" applyFill="1" applyBorder="1" applyAlignment="1" applyProtection="1">
      <alignment horizontal="right"/>
      <protection locked="0"/>
    </xf>
    <xf numFmtId="0" fontId="14" fillId="0" borderId="0" xfId="0" applyFont="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14" fontId="14" fillId="0" borderId="10" xfId="0" applyNumberFormat="1" applyFont="1" applyBorder="1" applyAlignment="1" applyProtection="1">
      <alignment horizontal="left" vertical="center" wrapText="1"/>
      <protection locked="0"/>
    </xf>
    <xf numFmtId="0" fontId="14" fillId="0" borderId="10" xfId="0" applyFont="1" applyBorder="1" applyAlignment="1" applyProtection="1">
      <alignment horizontal="left" vertical="center" wrapText="1"/>
      <protection locked="0"/>
    </xf>
    <xf numFmtId="14" fontId="14" fillId="0" borderId="11" xfId="0" applyNumberFormat="1" applyFont="1" applyBorder="1" applyAlignment="1" applyProtection="1">
      <alignment horizontal="left" vertical="center" wrapText="1"/>
      <protection locked="0"/>
    </xf>
    <xf numFmtId="0" fontId="6" fillId="16" borderId="0" xfId="0" applyFont="1" applyFill="1" applyAlignment="1">
      <alignment horizontal="center" vertical="top" wrapText="1"/>
    </xf>
    <xf numFmtId="0" fontId="0" fillId="0" borderId="0" xfId="0" applyAlignment="1">
      <alignment horizontal="center" vertical="top"/>
    </xf>
    <xf numFmtId="0" fontId="0" fillId="19" borderId="0" xfId="0" applyFill="1" applyAlignment="1">
      <alignment horizontal="center" vertical="top"/>
    </xf>
    <xf numFmtId="0" fontId="0" fillId="10" borderId="0" xfId="0" applyFill="1" applyAlignment="1">
      <alignment horizontal="center" vertical="top"/>
    </xf>
    <xf numFmtId="0" fontId="0" fillId="16" borderId="0" xfId="0" applyFill="1" applyAlignment="1">
      <alignment horizontal="center" vertical="top"/>
    </xf>
    <xf numFmtId="0" fontId="0" fillId="21" borderId="0" xfId="0" applyFill="1" applyAlignment="1">
      <alignment horizontal="center" vertical="top"/>
    </xf>
    <xf numFmtId="0" fontId="0" fillId="17" borderId="0" xfId="0" applyFill="1" applyAlignment="1">
      <alignment horizontal="center" vertical="top"/>
    </xf>
    <xf numFmtId="0" fontId="0" fillId="22" borderId="0" xfId="0" applyFill="1" applyAlignment="1">
      <alignment horizontal="center" vertical="top"/>
    </xf>
    <xf numFmtId="14" fontId="0" fillId="14" borderId="0" xfId="0" applyNumberFormat="1" applyFill="1"/>
    <xf numFmtId="0" fontId="11" fillId="0" borderId="0" xfId="0" applyFont="1" applyProtection="1">
      <protection locked="0"/>
    </xf>
    <xf numFmtId="0" fontId="0" fillId="0" borderId="0" xfId="0" applyAlignment="1" applyProtection="1">
      <alignment wrapText="1"/>
      <protection locked="0"/>
    </xf>
    <xf numFmtId="0" fontId="4" fillId="12" borderId="0" xfId="0" applyFont="1" applyFill="1" applyAlignment="1" applyProtection="1">
      <alignment horizontal="center" vertical="center" wrapText="1"/>
      <protection locked="0"/>
    </xf>
    <xf numFmtId="14" fontId="4" fillId="12" borderId="0" xfId="0" applyNumberFormat="1" applyFont="1" applyFill="1" applyAlignment="1" applyProtection="1">
      <alignment horizontal="center" vertical="center" wrapText="1"/>
      <protection locked="0"/>
    </xf>
    <xf numFmtId="0" fontId="4" fillId="13" borderId="0" xfId="0" applyFont="1" applyFill="1" applyAlignment="1" applyProtection="1">
      <alignment vertical="center" wrapText="1"/>
      <protection locked="0"/>
    </xf>
    <xf numFmtId="14" fontId="4" fillId="13" borderId="0" xfId="0" applyNumberFormat="1" applyFont="1" applyFill="1" applyAlignment="1" applyProtection="1">
      <alignment vertical="center" wrapText="1"/>
      <protection locked="0"/>
    </xf>
    <xf numFmtId="0" fontId="14" fillId="0" borderId="0" xfId="0" applyFont="1" applyAlignment="1" applyProtection="1">
      <alignment horizontal="center" vertical="top" wrapText="1"/>
      <protection locked="0"/>
    </xf>
    <xf numFmtId="0" fontId="6" fillId="0" borderId="0" xfId="0" applyFont="1" applyAlignment="1" applyProtection="1">
      <alignment horizontal="center" vertical="top" wrapText="1"/>
      <protection locked="0"/>
    </xf>
    <xf numFmtId="0" fontId="0" fillId="8" borderId="0" xfId="0" applyFill="1" applyProtection="1">
      <protection locked="0"/>
    </xf>
    <xf numFmtId="14" fontId="0" fillId="8" borderId="0" xfId="0" applyNumberFormat="1" applyFill="1" applyProtection="1">
      <protection locked="0"/>
    </xf>
    <xf numFmtId="0" fontId="1" fillId="7" borderId="0" xfId="7" applyAlignment="1" applyProtection="1">
      <alignment horizontal="right"/>
      <protection locked="0"/>
    </xf>
    <xf numFmtId="0" fontId="0" fillId="14" borderId="0" xfId="0" applyFill="1"/>
    <xf numFmtId="2" fontId="0" fillId="14" borderId="0" xfId="0" applyNumberFormat="1" applyFill="1"/>
    <xf numFmtId="0" fontId="0" fillId="14" borderId="0" xfId="0" applyFill="1" applyProtection="1"/>
    <xf numFmtId="0" fontId="16" fillId="0" borderId="0" xfId="0" applyFont="1" applyAlignment="1" applyProtection="1">
      <alignment vertical="center" wrapText="1"/>
      <protection locked="0"/>
    </xf>
    <xf numFmtId="0" fontId="0" fillId="0" borderId="0" xfId="0" applyAlignment="1">
      <alignment vertical="center" wrapText="1"/>
    </xf>
    <xf numFmtId="0" fontId="18" fillId="0" borderId="0" xfId="0" applyFont="1" applyAlignment="1" applyProtection="1">
      <alignment wrapText="1"/>
      <protection locked="0"/>
    </xf>
    <xf numFmtId="0" fontId="11" fillId="0" borderId="0" xfId="0" applyFont="1" applyAlignment="1" applyProtection="1">
      <protection locked="0"/>
    </xf>
    <xf numFmtId="0" fontId="0" fillId="0" borderId="0" xfId="0" applyAlignment="1" applyProtection="1">
      <alignment wrapText="1"/>
      <protection locked="0"/>
    </xf>
    <xf numFmtId="0" fontId="0" fillId="0" borderId="0" xfId="0" applyAlignment="1" applyProtection="1">
      <protection locked="0"/>
    </xf>
    <xf numFmtId="0" fontId="1" fillId="5" borderId="15" xfId="5" applyBorder="1" applyAlignment="1" applyProtection="1">
      <alignment horizontal="right"/>
      <protection locked="0"/>
    </xf>
    <xf numFmtId="0" fontId="5" fillId="0" borderId="0" xfId="4" applyAlignment="1" applyProtection="1">
      <alignment horizontal="left" vertical="center" wrapText="1"/>
      <protection locked="0"/>
    </xf>
    <xf numFmtId="0" fontId="8" fillId="0" borderId="13" xfId="0" applyFont="1" applyBorder="1" applyAlignment="1">
      <alignment horizontal="left" vertical="top" wrapText="1"/>
    </xf>
    <xf numFmtId="0" fontId="4" fillId="8" borderId="0" xfId="0" applyFont="1" applyFill="1" applyAlignment="1">
      <alignment horizontal="center"/>
    </xf>
    <xf numFmtId="0" fontId="6" fillId="0" borderId="0" xfId="0" applyFont="1" applyAlignment="1">
      <alignment vertical="center"/>
    </xf>
    <xf numFmtId="0" fontId="0" fillId="0" borderId="0" xfId="0" applyAlignment="1">
      <alignment horizontal="center" vertical="top" wrapText="1"/>
    </xf>
    <xf numFmtId="0" fontId="6" fillId="19" borderId="16" xfId="0" applyFont="1" applyFill="1" applyBorder="1" applyAlignment="1">
      <alignment horizontal="center" vertical="center" wrapText="1"/>
    </xf>
    <xf numFmtId="0" fontId="6" fillId="0" borderId="15" xfId="0" applyFont="1" applyBorder="1" applyAlignment="1">
      <alignment horizontal="center" vertical="center"/>
    </xf>
    <xf numFmtId="0" fontId="6" fillId="10" borderId="16" xfId="0" applyFont="1" applyFill="1" applyBorder="1" applyAlignment="1">
      <alignment horizontal="center" vertical="center" wrapText="1"/>
    </xf>
    <xf numFmtId="0" fontId="6" fillId="16" borderId="0" xfId="0" applyFont="1" applyFill="1" applyAlignment="1">
      <alignment horizontal="center" vertical="center" wrapText="1"/>
    </xf>
    <xf numFmtId="0" fontId="6" fillId="20" borderId="0" xfId="0" applyFont="1" applyFill="1" applyAlignment="1">
      <alignment horizontal="center" vertical="center" wrapText="1"/>
    </xf>
    <xf numFmtId="0" fontId="6" fillId="17" borderId="0" xfId="0" applyFont="1" applyFill="1" applyAlignment="1">
      <alignment horizontal="center" wrapText="1"/>
    </xf>
    <xf numFmtId="0" fontId="6" fillId="18" borderId="0" xfId="0" applyFont="1" applyFill="1" applyAlignment="1">
      <alignment horizontal="center" wrapText="1"/>
    </xf>
    <xf numFmtId="0" fontId="6" fillId="0" borderId="0" xfId="0" applyFont="1" applyAlignment="1">
      <alignment horizontal="center" vertical="top"/>
    </xf>
  </cellXfs>
  <cellStyles count="8">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59">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2" formatCode="0.00"/>
      <fill>
        <patternFill patternType="solid">
          <fgColor indexed="64"/>
          <bgColor theme="9" tint="0.79998168889431442"/>
        </patternFill>
      </fill>
      <protection locked="1" hidden="0"/>
    </dxf>
    <dxf>
      <protection locked="0"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alignment horizontal="center" vertical="top" textRotation="0" wrapText="1" indent="0" justifyLastLine="0" shrinkToFit="0" readingOrder="0"/>
      <protection locked="0" hidden="0"/>
    </dxf>
    <dxf>
      <protection locked="0" hidden="0"/>
    </dxf>
    <dxf>
      <numFmt numFmtId="19" formatCode="m/d/yyyy"/>
      <protection locked="0" hidden="0"/>
    </dxf>
    <dxf>
      <protection locked="0" hidden="0"/>
    </dxf>
    <dxf>
      <numFmt numFmtId="19" formatCode="m/d/yyyy"/>
      <fill>
        <patternFill patternType="none">
          <fgColor indexed="64"/>
          <bgColor auto="1"/>
        </patternFill>
      </fill>
      <protection locked="0" hidden="0"/>
    </dxf>
    <dxf>
      <numFmt numFmtId="19" formatCode="m/d/yyyy"/>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numFmt numFmtId="19" formatCode="m/d/yyyy"/>
      <fill>
        <patternFill patternType="solid">
          <fgColor indexed="64"/>
          <bgColor rgb="FF6600CC"/>
        </patternFill>
      </fill>
      <alignment horizontal="general" vertical="center" textRotation="0" wrapText="1" indent="0" justifyLastLine="0" shrinkToFit="0" readingOrder="0"/>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fill>
        <patternFill patternType="solid">
          <fgColor indexed="64"/>
          <bgColor theme="3" tint="0.24994659260841701"/>
        </patternFill>
      </fill>
      <alignment horizontal="center" vertical="center" textRotation="0" wrapText="1" indent="0" justifyLastLine="0" shrinkToFit="0" readingOrder="0"/>
      <protection locked="0" hidden="0"/>
    </dxf>
  </dxfs>
  <tableStyles count="0" defaultTableStyle="TableStyleMedium2" defaultPivotStyle="PivotStyleLight16"/>
  <colors>
    <mruColors>
      <color rgb="FFFFFFCC"/>
      <color rgb="FFCCCCFF"/>
      <color rgb="FF6600CC"/>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FFD8F17-78D5-4659-A435-1024D620DD03}" name="Table1" displayName="Table1" ref="A3:N100" totalsRowShown="0" headerRowDxfId="58" dataDxfId="57">
  <autoFilter ref="A3:N100" xr:uid="{4FFD8F17-78D5-4659-A435-1024D620DD03}"/>
  <tableColumns count="14">
    <tableColumn id="1" xr3:uid="{ADCCE16D-F607-4CA9-9598-66567DA39F2B}" name="Therapist First Name" dataDxfId="56"/>
    <tableColumn id="2" xr3:uid="{25BA609D-40A4-43BE-AFE6-8E005E01B615}" name="Therapist Last Name" dataDxfId="55"/>
    <tableColumn id="3" xr3:uid="{360BADA0-6AEA-4E92-AF9A-D37713916407}" name="Therapist Employment Start Date" dataDxfId="54"/>
    <tableColumn id="4" xr3:uid="{FE22CE7B-393D-48F2-8680-9F0EA07AB7A8}" name="Therapist Employment End Date" dataDxfId="53"/>
    <tableColumn id="5" xr3:uid="{5FC8DBC9-287E-41D7-A717-7C1454512A5A}" name="Was this therapist employed by your agency during the report quarter?" dataDxfId="52">
      <calculatedColumnFormula>IF(AND(ISBLANK(A4), ISBLANK(B4)), "",
   IF(AND(NOT(ISBLANK(A4)), NOT(ISBLANK(B4)), ISBLANK(D4)), "Yes",
      IF(D4 &lt; 'County Names to hide'!$C$2, "No", "Yes")
   )
)</calculatedColumnFormula>
    </tableColumn>
    <tableColumn id="6" xr3:uid="{AE18496B-4B7B-4A05-A89E-35C723EA4EED}" name="Does this therapist have a master's degree or higher in mental health, social work, or marriage and family therapy?" dataDxfId="51"/>
    <tableColumn id="7" xr3:uid="{7F1B9780-7BFF-4DDF-B69D-901D1D497FF9}" name="Does this therapist have a bachelor's degree and five years of clinical experience?" dataDxfId="50"/>
    <tableColumn id="8" xr3:uid="{35D7B805-3BDB-4722-A5AC-97DE5C76F2FF}" name="Has this therapist completed training workshop 1?" dataDxfId="49"/>
    <tableColumn id="9" xr3:uid="{8D5B9419-BE3C-4487-B2EE-387F1BAD81E5}" name="Has this therapist completed training workshop 2?" dataDxfId="48"/>
    <tableColumn id="10" xr3:uid="{FD9A00A1-5BC6-465E-A5EA-A7507B3F49A9}" name="Has this therapist completed training workshop 3?" dataDxfId="47"/>
    <tableColumn id="14" xr3:uid="{ECC90D33-043D-45D9-8BE4-8A3488FA635D}" name="How many months has this therapist been participating in BSFT's Adherence/Fidelity program?" dataDxfId="46"/>
    <tableColumn id="11" xr3:uid="{05322BFC-7EA5-4781-A0EE-30D0CDB16069}" name="Did the therapist score at least a 3.8 on the BSFT adherence certification checklist at the end of their first year?" dataDxfId="45"/>
    <tableColumn id="12" xr3:uid="{8E2EBBAC-ABF3-4CD6-A629-35153ED9B480}" name="Did the therapist score at least a 3.8 on the BSFT adherence certification checklist at the end of their second year?" dataDxfId="44"/>
    <tableColumn id="13" xr3:uid="{54B9BC8F-7470-4030-8B0B-DE30B3455552}" name="Did the therapist score at least a 3.8 on the BSFT adherence certification checklist at the end of their third year?" dataDxfId="4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07CDEB2-9492-4151-9034-F502A26DEE10}" name="Table2" displayName="Table2" ref="A3:I100" totalsRowShown="0" headerRowDxfId="42" dataDxfId="41">
  <autoFilter ref="A3:I100" xr:uid="{F07CDEB2-9492-4151-9034-F502A26DEE10}"/>
  <tableColumns count="9">
    <tableColumn id="1" xr3:uid="{4CCECA2A-DE89-4AC6-9D02-1B09DC8E4784}" name="Supervisor First Name" dataDxfId="40"/>
    <tableColumn id="2" xr3:uid="{AE982F4E-6A2B-4397-9B94-2CCF5ACF033F}" name="Supervisor Last Name" dataDxfId="39"/>
    <tableColumn id="3" xr3:uid="{394FDA10-6578-45CA-A579-17A8EA9F8369}" name="Supervisor Employment Start Date" dataDxfId="38"/>
    <tableColumn id="4" xr3:uid="{31B1B8B7-1F86-4868-B939-A4FCF829D246}" name="Supervisor Employment End Date" dataDxfId="37"/>
    <tableColumn id="5" xr3:uid="{E92B8003-BA18-4287-9DE0-547CE63BBACF}" name="Was this supervisor employed by your agency during the report quarter?" dataDxfId="36">
      <calculatedColumnFormula>IF(AND(ISBLANK(A4), ISBLANK(B4)), "",
   IF(AND(NOT(ISBLANK(A4)), NOT(ISBLANK(B4)), ISBLANK(D4)), "Yes",
      IF(D4 &lt; 'County Names to hide'!$C$2, "No", "Yes")
   )
)</calculatedColumnFormula>
    </tableColumn>
    <tableColumn id="9" xr3:uid="{8A2C89FC-E311-4F37-B463-6C3F4B96568E}" name="Does this supervisor have a master's degree or higher in mental health, social work, or marriage and family therapy?" dataDxfId="35"/>
    <tableColumn id="7" xr3:uid="{219C4A48-6C9E-4B31-B2AD-D8F869FC0397}" name="Has this supervisor completed supervisor training?" dataDxfId="34"/>
    <tableColumn id="6" xr3:uid="{EB4EB66B-0847-479D-B3C4-D389F9F1C395}" name="Date this supervisor completed the supervisor training" dataDxfId="33"/>
    <tableColumn id="8" xr3:uid="{6F59CE47-EFFD-46A0-8D47-E7FDC08A1586}" name="Does the supervisor have a minimum of one year of fidelity adherence?" dataDxfId="3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034C88E-665E-4499-8516-BB417A6B9D4A}" name="Table4" displayName="Table4" ref="A4:AD500" totalsRowShown="0" headerRowDxfId="31" dataDxfId="30">
  <autoFilter ref="A4:AD500" xr:uid="{A034C88E-665E-4499-8516-BB417A6B9D4A}"/>
  <tableColumns count="30">
    <tableColumn id="1" xr3:uid="{9315D4B2-D382-43FB-AB8F-B27DAF03F37C}" name="DCFS/Probation Unique Identifier" dataDxfId="29"/>
    <tableColumn id="2" xr3:uid="{E2E448BE-92C1-4AC2-BE5F-E119070279C7}" name="BSFT Model _x000a_Child ID" dataDxfId="28"/>
    <tableColumn id="3" xr3:uid="{3AD78CB8-2F4C-40F6-8964-00CD2B83E6D0}" name="Child Date of Birth" dataDxfId="27"/>
    <tableColumn id="4" xr3:uid="{5AB7B91A-EBCD-41D6-9641-2545D5A38A03}" name="Child Sex" dataDxfId="26"/>
    <tableColumn id="5" xr3:uid="{B431851F-2D5C-43C8-A6A4-740D2BD14B21}" name="Child Hispanic or Latino Ethnicity" dataDxfId="25"/>
    <tableColumn id="6" xr3:uid="{BBDB191B-05E0-485A-9CB2-793819056031}" name="Child Race: White" dataDxfId="24"/>
    <tableColumn id="7" xr3:uid="{8119F516-C49D-49B8-AC76-87CEADA42DBC}" name="Child Race:  Black or African American" dataDxfId="23"/>
    <tableColumn id="8" xr3:uid="{01DAE741-05E6-4105-8447-B075ED017F88}" name="Child Race:  Asian" dataDxfId="22"/>
    <tableColumn id="9" xr3:uid="{DA77E96B-1C8D-40D8-8911-0135AB3B996E}" name="Child Race: Native Hawaiian or Other Pacific Islander" dataDxfId="21"/>
    <tableColumn id="10" xr3:uid="{A1B2F771-2B15-4E71-9D99-B6D35BAEAFF1}" name="Child Race: American Indian or Alaska Native" dataDxfId="20"/>
    <tableColumn id="11" xr3:uid="{BA4CAE02-3217-41DA-85BE-71F2B051A511}" name="Child Race: Declined" dataDxfId="19"/>
    <tableColumn id="12" xr3:uid="{6AA59F65-C731-4627-9E49-F90FEBAEC3BE}" name="Child Race: Unknown" dataDxfId="18">
      <calculatedColumnFormula>IF(COUNTIF(F6:K6, "Yes")&gt;0, "No", "Yes")</calculatedColumnFormula>
    </tableColumn>
    <tableColumn id="13" xr3:uid="{FB39C708-BC9B-4E7A-A403-ABEB36E95361}" name="Program Start Date" dataDxfId="17"/>
    <tableColumn id="14" xr3:uid="{48D6E4A6-6C81-4E40-8C75-5A59E45424A3}" name="Program End Date" dataDxfId="16"/>
    <tableColumn id="15" xr3:uid="{5B4976A6-F3BE-40F1-A7D9-3ADC897AF7F4}" name="Was this child open during the report quarter?" dataDxfId="15">
      <calculatedColumnFormula>IF(ISBLANK(M5), "", IF(ISBLANK(N5), "Yes", IF(N5 &lt; 'County Names to hide'!$C$2, "No", "Yes")))</calculatedColumnFormula>
    </tableColumn>
    <tableColumn id="16" xr3:uid="{1E17553E-6648-4C76-BC5C-281CB1E9AFF8}" name="Date Child Specific Prevention Plan Start (Year One)" dataDxfId="14"/>
    <tableColumn id="17" xr3:uid="{33013BD7-874D-44B8-BF69-28FD24EEB362}" name="Date Child Specific Prevention Plan Ended (Year One)" dataDxfId="13"/>
    <tableColumn id="18" xr3:uid="{00B43F97-A991-4CB9-BBF8-FEF563B9F28B}" name="Date Child Specific Prevention Plan Start (Year Two)" dataDxfId="12"/>
    <tableColumn id="19" xr3:uid="{1F0350E3-8433-4D24-9589-AC297193165E}" name="Date Child Specific Prevention Plan Ended (Year Two)" dataDxfId="11"/>
    <tableColumn id="20" xr3:uid="{F05B6D7A-03BE-4810-8325-F4AF42956E5B}" name="Total Number of Visits (as defined by the BSFT model) by the End of the Report Quarter" dataDxfId="10"/>
    <tableColumn id="21" xr3:uid="{53756AB6-9344-4F0E-BCB5-D5228EAC9975}" name="Months Open at End of Quarter" dataDxfId="9">
      <calculatedColumnFormula>IF(Outcomes!M5="","",
   IF(AND(Outcomes!N5&lt;&gt;"",Outcomes!N5&lt;'County Names to hide'!$C$2),0,
      ROUND((MIN(IF(Outcomes!N5="", 'County Names to hide'!$D$2, Outcomes!N5),'County Names to hide'!$D$2)-Outcomes!M5)/30,1)))</calculatedColumnFormula>
    </tableColumn>
    <tableColumn id="22" xr3:uid="{E76C61C9-9526-4AEA-B283-C00DEB0578CA}" name="Did this case close this quarter?" dataDxfId="8">
      <calculatedColumnFormula>IF(OR(Outcomes!M5="",Outcomes!M5&gt;'County Names to hide'!$D$2),"",
   IF(Outcomes!N5="","No",
      IF(AND(Outcomes!N5&gt;'County Names to hide'!$C$2,
             Outcomes!N5&lt;'County Names to hide'!$D$2),
         "Yes","No")))</calculatedColumnFormula>
    </tableColumn>
    <tableColumn id="30" xr3:uid="{7038989C-82AD-4AFC-B586-6F9581114599}" name="Did this youth exhibit clinical improvement in the social functioning subset?" dataDxfId="7"/>
    <tableColumn id="23" xr3:uid="{59F7744D-7285-4AE9-BF62-77AF3BBAF269}" name="Did this youth demonstrate clinical improvement on the family functioning subset?" dataDxfId="6"/>
    <tableColumn id="24" xr3:uid="{10C4F14B-F040-4F78-98D1-E0F68053FCF4}" name="Did this youth show clinical improvement in the behavioral and emotional needs domain?" dataDxfId="5"/>
    <tableColumn id="25" xr3:uid="{88C5B96F-535E-4D54-B335-18CFBCB0746A}" name="Did this youth have a reduction in association with antisocial peers?" dataDxfId="4"/>
    <tableColumn id="26" xr3:uid="{58F07AEB-10BB-458B-929F-8A77079C25A5}" name="Did this youth show clinical improvement in the conduct and socialized aggression subset?" dataDxfId="3"/>
    <tableColumn id="27" xr3:uid="{599B9BE5-AFB3-4AC4-8ACE-DAEF87D1D57F}" name="Did the parents demonstrate reduced alcohol use on the addiction severity index?" dataDxfId="2"/>
    <tableColumn id="28" xr3:uid="{799AC18B-FBC0-4800-97BC-23DB22EB3339}" name="Did the parents move out of the non-clinical range on the parenting practices questionnaire?" dataDxfId="1"/>
    <tableColumn id="29" xr3:uid="{46639332-5E69-4A80-A3E1-EA986EF413DF}" name="Did the family have a significant reduction on the general family assessment device subscale?" dataDxfId="0"/>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B61B8-C4CD-46D6-9523-C8F268B973B7}">
  <sheetPr codeName="Sheet2"/>
  <dimension ref="A1:H3"/>
  <sheetViews>
    <sheetView zoomScale="120" zoomScaleNormal="120" workbookViewId="0">
      <selection activeCell="A4" sqref="A4"/>
    </sheetView>
  </sheetViews>
  <sheetFormatPr defaultColWidth="8.7265625" defaultRowHeight="14.5" x14ac:dyDescent="0.35"/>
  <cols>
    <col min="1" max="2" width="24.54296875" style="1" customWidth="1"/>
    <col min="3" max="4" width="24.54296875" style="2" customWidth="1"/>
    <col min="5" max="5" width="18.81640625" style="1" customWidth="1"/>
    <col min="6" max="6" width="16.7265625" style="1" customWidth="1"/>
    <col min="7" max="7" width="22.7265625" style="1" customWidth="1"/>
    <col min="8" max="8" width="34.81640625" style="1" customWidth="1"/>
    <col min="9" max="9" width="19.81640625" style="1" customWidth="1"/>
    <col min="10" max="16384" width="8.7265625" style="1"/>
  </cols>
  <sheetData>
    <row r="1" spans="1:8" ht="94" customHeight="1" x14ac:dyDescent="0.35">
      <c r="A1" s="72" t="s">
        <v>0</v>
      </c>
      <c r="B1" s="73"/>
      <c r="C1" s="73"/>
      <c r="D1" s="73"/>
      <c r="E1" s="73"/>
    </row>
    <row r="2" spans="1:8" x14ac:dyDescent="0.35">
      <c r="A2" s="19" t="s">
        <v>1</v>
      </c>
      <c r="B2" s="19" t="s">
        <v>2</v>
      </c>
      <c r="C2" s="20" t="s">
        <v>3</v>
      </c>
      <c r="D2" s="20" t="s">
        <v>4</v>
      </c>
      <c r="E2" s="19" t="s">
        <v>5</v>
      </c>
      <c r="F2" s="19" t="s">
        <v>6</v>
      </c>
      <c r="G2" s="19" t="s">
        <v>7</v>
      </c>
      <c r="H2" s="19" t="s">
        <v>8</v>
      </c>
    </row>
    <row r="3" spans="1:8" x14ac:dyDescent="0.35">
      <c r="A3" s="1" t="s">
        <v>9</v>
      </c>
      <c r="B3" s="1" t="s">
        <v>10</v>
      </c>
      <c r="E3" s="1" t="s">
        <v>11</v>
      </c>
      <c r="F3" s="1">
        <v>2026</v>
      </c>
    </row>
  </sheetData>
  <sheetProtection algorithmName="SHA-512" hashValue="ChhlG52N1Kp1Q9d7yylW9iS506b7dUrGPMvvUTCp1fan7NHEs5G0QSmRPH52OGXXFzGcXLavVTSD6gO1ZMCiHw==" saltValue="Q1et6I64ny3aC4mBkA+SqA==" spinCount="100000" sheet="1" objects="1" scenarios="1" selectLockedCells="1"/>
  <mergeCells count="1">
    <mergeCell ref="A1:E1"/>
  </mergeCells>
  <dataValidations count="3">
    <dataValidation type="list" allowBlank="1" showInputMessage="1" showErrorMessage="1" sqref="E3:E1048576" xr:uid="{F1E95714-3596-4117-9595-017877CC04EA}">
      <formula1>"January-March, April-June, July-September, October-December"</formula1>
    </dataValidation>
    <dataValidation type="whole" allowBlank="1" showInputMessage="1" showErrorMessage="1" sqref="F1:F1048576" xr:uid="{C84EDF62-CBFA-481B-BFC1-9165EE511007}">
      <formula1>2026</formula1>
      <formula2>3026</formula2>
    </dataValidation>
    <dataValidation type="whole" allowBlank="1" showInputMessage="1" showErrorMessage="1" sqref="C3:D1048576" xr:uid="{3B4D34ED-050A-4E9A-98AF-63A962DB171C}">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4B9CE43F-8456-47DB-B6F3-FFC2A077FFBA}">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8F118-2855-4E77-9081-3F5123139F2A}">
  <sheetPr codeName="Sheet1"/>
  <dimension ref="A1:N100"/>
  <sheetViews>
    <sheetView topLeftCell="L1" workbookViewId="0">
      <selection activeCell="M4" sqref="M4"/>
    </sheetView>
  </sheetViews>
  <sheetFormatPr defaultColWidth="8.7265625" defaultRowHeight="14.5" x14ac:dyDescent="0.35"/>
  <cols>
    <col min="1" max="1" width="28.1796875" style="1" customWidth="1"/>
    <col min="2" max="2" width="21.453125" style="1" customWidth="1"/>
    <col min="3" max="3" width="39.1796875" style="4" customWidth="1"/>
    <col min="4" max="4" width="29.453125" style="4" customWidth="1"/>
    <col min="5" max="5" width="46.7265625" style="4" customWidth="1"/>
    <col min="6" max="6" width="47.7265625" style="1" customWidth="1"/>
    <col min="7" max="7" width="46.7265625" style="1" customWidth="1"/>
    <col min="8" max="11" width="44.453125" style="1" customWidth="1"/>
    <col min="12" max="14" width="46.7265625" style="1" customWidth="1"/>
    <col min="15" max="16384" width="8.7265625" style="1"/>
  </cols>
  <sheetData>
    <row r="1" spans="1:14" ht="80.150000000000006" customHeight="1" x14ac:dyDescent="0.35">
      <c r="A1" s="74" t="s">
        <v>12</v>
      </c>
      <c r="B1" s="75"/>
      <c r="C1" s="75"/>
      <c r="D1" s="75"/>
      <c r="E1" s="75"/>
      <c r="F1" s="75"/>
      <c r="G1" s="75"/>
      <c r="H1" s="58"/>
      <c r="I1" s="58"/>
      <c r="J1" s="58"/>
      <c r="K1" s="58"/>
    </row>
    <row r="2" spans="1:14" s="59" customFormat="1" ht="20.5" customHeight="1" x14ac:dyDescent="0.45">
      <c r="A2" s="22" t="s">
        <v>13</v>
      </c>
      <c r="B2" s="22"/>
      <c r="C2" s="22"/>
      <c r="D2" s="7"/>
      <c r="E2" s="7"/>
      <c r="F2" s="23" t="s">
        <v>14</v>
      </c>
      <c r="G2" s="1"/>
      <c r="H2" s="1"/>
      <c r="I2" s="1"/>
      <c r="J2" s="1"/>
      <c r="K2" s="1"/>
    </row>
    <row r="3" spans="1:14" ht="43.5" x14ac:dyDescent="0.35">
      <c r="A3" s="60" t="s">
        <v>15</v>
      </c>
      <c r="B3" s="60" t="s">
        <v>16</v>
      </c>
      <c r="C3" s="61" t="s">
        <v>17</v>
      </c>
      <c r="D3" s="61" t="s">
        <v>18</v>
      </c>
      <c r="E3" s="61" t="s">
        <v>19</v>
      </c>
      <c r="F3" s="60" t="s">
        <v>20</v>
      </c>
      <c r="G3" s="60" t="s">
        <v>21</v>
      </c>
      <c r="H3" s="60" t="s">
        <v>22</v>
      </c>
      <c r="I3" s="60" t="s">
        <v>23</v>
      </c>
      <c r="J3" s="60" t="s">
        <v>24</v>
      </c>
      <c r="K3" s="60" t="s">
        <v>25</v>
      </c>
      <c r="L3" s="60" t="s">
        <v>26</v>
      </c>
      <c r="M3" s="60" t="s">
        <v>27</v>
      </c>
      <c r="N3" s="60" t="s">
        <v>28</v>
      </c>
    </row>
    <row r="4" spans="1:14" x14ac:dyDescent="0.35">
      <c r="E4" s="57" t="str">
        <f>IF(AND(ISBLANK(A4), ISBLANK(B4)), "",
   IF(AND(NOT(ISBLANK(A4)), NOT(ISBLANK(B4)), ISBLANK(D4)), "Yes",
      IF(D4 &lt; 'County Names to hide'!$C$2, "No", "Yes")
   )
)</f>
        <v/>
      </c>
    </row>
    <row r="5" spans="1:14" x14ac:dyDescent="0.35">
      <c r="E5" s="57" t="str">
        <f>IF(AND(ISBLANK(A5), ISBLANK(B5)), "",
   IF(AND(NOT(ISBLANK(A5)), NOT(ISBLANK(B5)), ISBLANK(D5)), "Yes",
      IF(D5 &lt; 'County Names to hide'!$C$2, "No", "Yes")
   )
)</f>
        <v/>
      </c>
    </row>
    <row r="6" spans="1:14" x14ac:dyDescent="0.35">
      <c r="E6" s="57" t="str">
        <f>IF(AND(ISBLANK(A6), ISBLANK(B6)), "",
   IF(AND(NOT(ISBLANK(A6)), NOT(ISBLANK(B6)), ISBLANK(D6)), "Yes",
      IF(D6 &lt; 'County Names to hide'!$C$2, "No", "Yes")
   )
)</f>
        <v/>
      </c>
    </row>
    <row r="7" spans="1:14" x14ac:dyDescent="0.35">
      <c r="E7" s="57" t="str">
        <f>IF(AND(ISBLANK(A7), ISBLANK(B7)), "",
   IF(AND(NOT(ISBLANK(A7)), NOT(ISBLANK(B7)), ISBLANK(D7)), "Yes",
      IF(D7 &lt; 'County Names to hide'!$C$2, "No", "Yes")
   )
)</f>
        <v/>
      </c>
    </row>
    <row r="8" spans="1:14" x14ac:dyDescent="0.35">
      <c r="E8" s="57" t="str">
        <f>IF(AND(ISBLANK(A8), ISBLANK(B8)), "",
   IF(AND(NOT(ISBLANK(A8)), NOT(ISBLANK(B8)), ISBLANK(D8)), "Yes",
      IF(D8 &lt; 'County Names to hide'!$C$2, "No", "Yes")
   )
)</f>
        <v/>
      </c>
    </row>
    <row r="9" spans="1:14" x14ac:dyDescent="0.35">
      <c r="E9" s="57" t="str">
        <f>IF(AND(ISBLANK(A9), ISBLANK(B9)), "",
   IF(AND(NOT(ISBLANK(A9)), NOT(ISBLANK(B9)), ISBLANK(D9)), "Yes",
      IF(D9 &lt; 'County Names to hide'!$C$2, "No", "Yes")
   )
)</f>
        <v/>
      </c>
    </row>
    <row r="10" spans="1:14" x14ac:dyDescent="0.35">
      <c r="E10" s="57" t="str">
        <f>IF(AND(ISBLANK(A10), ISBLANK(B10)), "",
   IF(AND(NOT(ISBLANK(A10)), NOT(ISBLANK(B10)), ISBLANK(D10)), "Yes",
      IF(D10 &lt; 'County Names to hide'!$C$2, "No", "Yes")
   )
)</f>
        <v/>
      </c>
    </row>
    <row r="11" spans="1:14" x14ac:dyDescent="0.35">
      <c r="E11" s="57" t="str">
        <f>IF(AND(ISBLANK(A11), ISBLANK(B11)), "",
   IF(AND(NOT(ISBLANK(A11)), NOT(ISBLANK(B11)), ISBLANK(D11)), "Yes",
      IF(D11 &lt; 'County Names to hide'!$C$2, "No", "Yes")
   )
)</f>
        <v/>
      </c>
    </row>
    <row r="12" spans="1:14" x14ac:dyDescent="0.35">
      <c r="E12" s="57" t="str">
        <f>IF(AND(ISBLANK(A12), ISBLANK(B12)), "",
   IF(AND(NOT(ISBLANK(A12)), NOT(ISBLANK(B12)), ISBLANK(D12)), "Yes",
      IF(D12 &lt; 'County Names to hide'!$C$2, "No", "Yes")
   )
)</f>
        <v/>
      </c>
    </row>
    <row r="13" spans="1:14" x14ac:dyDescent="0.35">
      <c r="E13" s="57" t="str">
        <f>IF(AND(ISBLANK(A13), ISBLANK(B13)), "",
   IF(AND(NOT(ISBLANK(A13)), NOT(ISBLANK(B13)), ISBLANK(D13)), "Yes",
      IF(D13 &lt; 'County Names to hide'!$C$2, "No", "Yes")
   )
)</f>
        <v/>
      </c>
    </row>
    <row r="14" spans="1:14" x14ac:dyDescent="0.35">
      <c r="E14" s="57" t="str">
        <f>IF(AND(ISBLANK(A14), ISBLANK(B14)), "",
   IF(AND(NOT(ISBLANK(A14)), NOT(ISBLANK(B14)), ISBLANK(D14)), "Yes",
      IF(D14 &lt; 'County Names to hide'!$C$2, "No", "Yes")
   )
)</f>
        <v/>
      </c>
    </row>
    <row r="15" spans="1:14" x14ac:dyDescent="0.35">
      <c r="E15" s="57" t="str">
        <f>IF(AND(ISBLANK(A15), ISBLANK(B15)), "",
   IF(AND(NOT(ISBLANK(A15)), NOT(ISBLANK(B15)), ISBLANK(D15)), "Yes",
      IF(D15 &lt; 'County Names to hide'!$C$2, "No", "Yes")
   )
)</f>
        <v/>
      </c>
    </row>
    <row r="16" spans="1:14" x14ac:dyDescent="0.35">
      <c r="E16" s="57" t="str">
        <f>IF(AND(ISBLANK(A16), ISBLANK(B16)), "",
   IF(AND(NOT(ISBLANK(A16)), NOT(ISBLANK(B16)), ISBLANK(D16)), "Yes",
      IF(D16 &lt; 'County Names to hide'!$C$2, "No", "Yes")
   )
)</f>
        <v/>
      </c>
    </row>
    <row r="17" spans="5:5" x14ac:dyDescent="0.35">
      <c r="E17" s="57" t="str">
        <f>IF(AND(ISBLANK(A17), ISBLANK(B17)), "",
   IF(AND(NOT(ISBLANK(A17)), NOT(ISBLANK(B17)), ISBLANK(D17)), "Yes",
      IF(D17 &lt; 'County Names to hide'!$C$2, "No", "Yes")
   )
)</f>
        <v/>
      </c>
    </row>
    <row r="18" spans="5:5" x14ac:dyDescent="0.35">
      <c r="E18" s="57" t="str">
        <f>IF(AND(ISBLANK(A18), ISBLANK(B18)), "",
   IF(AND(NOT(ISBLANK(A18)), NOT(ISBLANK(B18)), ISBLANK(D18)), "Yes",
      IF(D18 &lt; 'County Names to hide'!$C$2, "No", "Yes")
   )
)</f>
        <v/>
      </c>
    </row>
    <row r="19" spans="5:5" x14ac:dyDescent="0.35">
      <c r="E19" s="57" t="str">
        <f>IF(AND(ISBLANK(A19), ISBLANK(B19)), "",
   IF(AND(NOT(ISBLANK(A19)), NOT(ISBLANK(B19)), ISBLANK(D19)), "Yes",
      IF(D19 &lt; 'County Names to hide'!$C$2, "No", "Yes")
   )
)</f>
        <v/>
      </c>
    </row>
    <row r="20" spans="5:5" x14ac:dyDescent="0.35">
      <c r="E20" s="57" t="str">
        <f>IF(AND(ISBLANK(A20), ISBLANK(B20)), "",
   IF(AND(NOT(ISBLANK(A20)), NOT(ISBLANK(B20)), ISBLANK(D20)), "Yes",
      IF(D20 &lt; 'County Names to hide'!$C$2, "No", "Yes")
   )
)</f>
        <v/>
      </c>
    </row>
    <row r="21" spans="5:5" x14ac:dyDescent="0.35">
      <c r="E21" s="57" t="str">
        <f>IF(AND(ISBLANK(A21), ISBLANK(B21)), "",
   IF(AND(NOT(ISBLANK(A21)), NOT(ISBLANK(B21)), ISBLANK(D21)), "Yes",
      IF(D21 &lt; 'County Names to hide'!$C$2, "No", "Yes")
   )
)</f>
        <v/>
      </c>
    </row>
    <row r="22" spans="5:5" x14ac:dyDescent="0.35">
      <c r="E22" s="57" t="str">
        <f>IF(AND(ISBLANK(A22), ISBLANK(B22)), "",
   IF(AND(NOT(ISBLANK(A22)), NOT(ISBLANK(B22)), ISBLANK(D22)), "Yes",
      IF(D22 &lt; 'County Names to hide'!$C$2, "No", "Yes")
   )
)</f>
        <v/>
      </c>
    </row>
    <row r="23" spans="5:5" x14ac:dyDescent="0.35">
      <c r="E23" s="57" t="str">
        <f>IF(AND(ISBLANK(A23), ISBLANK(B23)), "",
   IF(AND(NOT(ISBLANK(A23)), NOT(ISBLANK(B23)), ISBLANK(D23)), "Yes",
      IF(D23 &lt; 'County Names to hide'!$C$2, "No", "Yes")
   )
)</f>
        <v/>
      </c>
    </row>
    <row r="24" spans="5:5" x14ac:dyDescent="0.35">
      <c r="E24" s="57" t="str">
        <f>IF(AND(ISBLANK(A24), ISBLANK(B24)), "",
   IF(AND(NOT(ISBLANK(A24)), NOT(ISBLANK(B24)), ISBLANK(D24)), "Yes",
      IF(D24 &lt; 'County Names to hide'!$C$2, "No", "Yes")
   )
)</f>
        <v/>
      </c>
    </row>
    <row r="25" spans="5:5" x14ac:dyDescent="0.35">
      <c r="E25" s="57" t="str">
        <f>IF(AND(ISBLANK(A25), ISBLANK(B25)), "",
   IF(AND(NOT(ISBLANK(A25)), NOT(ISBLANK(B25)), ISBLANK(D25)), "Yes",
      IF(D25 &lt; 'County Names to hide'!$C$2, "No", "Yes")
   )
)</f>
        <v/>
      </c>
    </row>
    <row r="26" spans="5:5" x14ac:dyDescent="0.35">
      <c r="E26" s="57" t="str">
        <f>IF(AND(ISBLANK(A26), ISBLANK(B26)), "",
   IF(AND(NOT(ISBLANK(A26)), NOT(ISBLANK(B26)), ISBLANK(D26)), "Yes",
      IF(D26 &lt; 'County Names to hide'!$C$2, "No", "Yes")
   )
)</f>
        <v/>
      </c>
    </row>
    <row r="27" spans="5:5" x14ac:dyDescent="0.35">
      <c r="E27" s="57" t="str">
        <f>IF(AND(ISBLANK(A27), ISBLANK(B27)), "",
   IF(AND(NOT(ISBLANK(A27)), NOT(ISBLANK(B27)), ISBLANK(D27)), "Yes",
      IF(D27 &lt; 'County Names to hide'!$C$2, "No", "Yes")
   )
)</f>
        <v/>
      </c>
    </row>
    <row r="28" spans="5:5" x14ac:dyDescent="0.35">
      <c r="E28" s="57" t="str">
        <f>IF(AND(ISBLANK(A28), ISBLANK(B28)), "",
   IF(AND(NOT(ISBLANK(A28)), NOT(ISBLANK(B28)), ISBLANK(D28)), "Yes",
      IF(D28 &lt; 'County Names to hide'!$C$2, "No", "Yes")
   )
)</f>
        <v/>
      </c>
    </row>
    <row r="29" spans="5:5" x14ac:dyDescent="0.35">
      <c r="E29" s="57" t="str">
        <f>IF(AND(ISBLANK(A29), ISBLANK(B29)), "",
   IF(AND(NOT(ISBLANK(A29)), NOT(ISBLANK(B29)), ISBLANK(D29)), "Yes",
      IF(D29 &lt; 'County Names to hide'!$C$2, "No", "Yes")
   )
)</f>
        <v/>
      </c>
    </row>
    <row r="30" spans="5:5" x14ac:dyDescent="0.35">
      <c r="E30" s="57" t="str">
        <f>IF(AND(ISBLANK(A30), ISBLANK(B30)), "",
   IF(AND(NOT(ISBLANK(A30)), NOT(ISBLANK(B30)), ISBLANK(D30)), "Yes",
      IF(D30 &lt; 'County Names to hide'!$C$2, "No", "Yes")
   )
)</f>
        <v/>
      </c>
    </row>
    <row r="31" spans="5:5" x14ac:dyDescent="0.35">
      <c r="E31" s="57" t="str">
        <f>IF(AND(ISBLANK(A31), ISBLANK(B31)), "",
   IF(AND(NOT(ISBLANK(A31)), NOT(ISBLANK(B31)), ISBLANK(D31)), "Yes",
      IF(D31 &lt; 'County Names to hide'!$C$2, "No", "Yes")
   )
)</f>
        <v/>
      </c>
    </row>
    <row r="32" spans="5:5" x14ac:dyDescent="0.35">
      <c r="E32" s="57" t="str">
        <f>IF(AND(ISBLANK(A32), ISBLANK(B32)), "",
   IF(AND(NOT(ISBLANK(A32)), NOT(ISBLANK(B32)), ISBLANK(D32)), "Yes",
      IF(D32 &lt; 'County Names to hide'!$C$2, "No", "Yes")
   )
)</f>
        <v/>
      </c>
    </row>
    <row r="33" spans="5:5" x14ac:dyDescent="0.35">
      <c r="E33" s="57" t="str">
        <f>IF(AND(ISBLANK(A33), ISBLANK(B33)), "",
   IF(AND(NOT(ISBLANK(A33)), NOT(ISBLANK(B33)), ISBLANK(D33)), "Yes",
      IF(D33 &lt; 'County Names to hide'!$C$2, "No", "Yes")
   )
)</f>
        <v/>
      </c>
    </row>
    <row r="34" spans="5:5" x14ac:dyDescent="0.35">
      <c r="E34" s="57" t="str">
        <f>IF(AND(ISBLANK(A34), ISBLANK(B34)), "",
   IF(AND(NOT(ISBLANK(A34)), NOT(ISBLANK(B34)), ISBLANK(D34)), "Yes",
      IF(D34 &lt; 'County Names to hide'!$C$2, "No", "Yes")
   )
)</f>
        <v/>
      </c>
    </row>
    <row r="35" spans="5:5" x14ac:dyDescent="0.35">
      <c r="E35" s="57" t="str">
        <f>IF(AND(ISBLANK(A35), ISBLANK(B35)), "",
   IF(AND(NOT(ISBLANK(A35)), NOT(ISBLANK(B35)), ISBLANK(D35)), "Yes",
      IF(D35 &lt; 'County Names to hide'!$C$2, "No", "Yes")
   )
)</f>
        <v/>
      </c>
    </row>
    <row r="36" spans="5:5" x14ac:dyDescent="0.35">
      <c r="E36" s="57" t="str">
        <f>IF(AND(ISBLANK(A36), ISBLANK(B36)), "",
   IF(AND(NOT(ISBLANK(A36)), NOT(ISBLANK(B36)), ISBLANK(D36)), "Yes",
      IF(D36 &lt; 'County Names to hide'!$C$2, "No", "Yes")
   )
)</f>
        <v/>
      </c>
    </row>
    <row r="37" spans="5:5" x14ac:dyDescent="0.35">
      <c r="E37" s="57" t="str">
        <f>IF(AND(ISBLANK(A37), ISBLANK(B37)), "",
   IF(AND(NOT(ISBLANK(A37)), NOT(ISBLANK(B37)), ISBLANK(D37)), "Yes",
      IF(D37 &lt; 'County Names to hide'!$C$2, "No", "Yes")
   )
)</f>
        <v/>
      </c>
    </row>
    <row r="38" spans="5:5" x14ac:dyDescent="0.35">
      <c r="E38" s="57" t="str">
        <f>IF(AND(ISBLANK(A38), ISBLANK(B38)), "",
   IF(AND(NOT(ISBLANK(A38)), NOT(ISBLANK(B38)), ISBLANK(D38)), "Yes",
      IF(D38 &lt; 'County Names to hide'!$C$2, "No", "Yes")
   )
)</f>
        <v/>
      </c>
    </row>
    <row r="39" spans="5:5" x14ac:dyDescent="0.35">
      <c r="E39" s="57" t="str">
        <f>IF(AND(ISBLANK(A39), ISBLANK(B39)), "",
   IF(AND(NOT(ISBLANK(A39)), NOT(ISBLANK(B39)), ISBLANK(D39)), "Yes",
      IF(D39 &lt; 'County Names to hide'!$C$2, "No", "Yes")
   )
)</f>
        <v/>
      </c>
    </row>
    <row r="40" spans="5:5" x14ac:dyDescent="0.35">
      <c r="E40" s="57" t="str">
        <f>IF(AND(ISBLANK(A40), ISBLANK(B40)), "",
   IF(AND(NOT(ISBLANK(A40)), NOT(ISBLANK(B40)), ISBLANK(D40)), "Yes",
      IF(D40 &lt; 'County Names to hide'!$C$2, "No", "Yes")
   )
)</f>
        <v/>
      </c>
    </row>
    <row r="41" spans="5:5" x14ac:dyDescent="0.35">
      <c r="E41" s="57" t="str">
        <f>IF(AND(ISBLANK(A41), ISBLANK(B41)), "",
   IF(AND(NOT(ISBLANK(A41)), NOT(ISBLANK(B41)), ISBLANK(D41)), "Yes",
      IF(D41 &lt; 'County Names to hide'!$C$2, "No", "Yes")
   )
)</f>
        <v/>
      </c>
    </row>
    <row r="42" spans="5:5" x14ac:dyDescent="0.35">
      <c r="E42" s="57" t="str">
        <f>IF(AND(ISBLANK(A42), ISBLANK(B42)), "",
   IF(AND(NOT(ISBLANK(A42)), NOT(ISBLANK(B42)), ISBLANK(D42)), "Yes",
      IF(D42 &lt; 'County Names to hide'!$C$2, "No", "Yes")
   )
)</f>
        <v/>
      </c>
    </row>
    <row r="43" spans="5:5" x14ac:dyDescent="0.35">
      <c r="E43" s="57" t="str">
        <f>IF(AND(ISBLANK(A43), ISBLANK(B43)), "",
   IF(AND(NOT(ISBLANK(A43)), NOT(ISBLANK(B43)), ISBLANK(D43)), "Yes",
      IF(D43 &lt; 'County Names to hide'!$C$2, "No", "Yes")
   )
)</f>
        <v/>
      </c>
    </row>
    <row r="44" spans="5:5" x14ac:dyDescent="0.35">
      <c r="E44" s="57" t="str">
        <f>IF(AND(ISBLANK(A44), ISBLANK(B44)), "",
   IF(AND(NOT(ISBLANK(A44)), NOT(ISBLANK(B44)), ISBLANK(D44)), "Yes",
      IF(D44 &lt; 'County Names to hide'!$C$2, "No", "Yes")
   )
)</f>
        <v/>
      </c>
    </row>
    <row r="45" spans="5:5" x14ac:dyDescent="0.35">
      <c r="E45" s="57" t="str">
        <f>IF(AND(ISBLANK(A45), ISBLANK(B45)), "",
   IF(AND(NOT(ISBLANK(A45)), NOT(ISBLANK(B45)), ISBLANK(D45)), "Yes",
      IF(D45 &lt; 'County Names to hide'!$C$2, "No", "Yes")
   )
)</f>
        <v/>
      </c>
    </row>
    <row r="46" spans="5:5" x14ac:dyDescent="0.35">
      <c r="E46" s="57" t="str">
        <f>IF(AND(ISBLANK(A46), ISBLANK(B46)), "",
   IF(AND(NOT(ISBLANK(A46)), NOT(ISBLANK(B46)), ISBLANK(D46)), "Yes",
      IF(D46 &lt; 'County Names to hide'!$C$2, "No", "Yes")
   )
)</f>
        <v/>
      </c>
    </row>
    <row r="47" spans="5:5" x14ac:dyDescent="0.35">
      <c r="E47" s="57" t="str">
        <f>IF(AND(ISBLANK(A47), ISBLANK(B47)), "",
   IF(AND(NOT(ISBLANK(A47)), NOT(ISBLANK(B47)), ISBLANK(D47)), "Yes",
      IF(D47 &lt; 'County Names to hide'!$C$2, "No", "Yes")
   )
)</f>
        <v/>
      </c>
    </row>
    <row r="48" spans="5:5" x14ac:dyDescent="0.35">
      <c r="E48" s="57" t="str">
        <f>IF(AND(ISBLANK(A48), ISBLANK(B48)), "",
   IF(AND(NOT(ISBLANK(A48)), NOT(ISBLANK(B48)), ISBLANK(D48)), "Yes",
      IF(D48 &lt; 'County Names to hide'!$C$2, "No", "Yes")
   )
)</f>
        <v/>
      </c>
    </row>
    <row r="49" spans="5:5" x14ac:dyDescent="0.35">
      <c r="E49" s="57" t="str">
        <f>IF(AND(ISBLANK(A49), ISBLANK(B49)), "",
   IF(AND(NOT(ISBLANK(A49)), NOT(ISBLANK(B49)), ISBLANK(D49)), "Yes",
      IF(D49 &lt; 'County Names to hide'!$C$2, "No", "Yes")
   )
)</f>
        <v/>
      </c>
    </row>
    <row r="50" spans="5:5" x14ac:dyDescent="0.35">
      <c r="E50" s="57" t="str">
        <f>IF(AND(ISBLANK(A50), ISBLANK(B50)), "",
   IF(AND(NOT(ISBLANK(A50)), NOT(ISBLANK(B50)), ISBLANK(D50)), "Yes",
      IF(D50 &lt; 'County Names to hide'!$C$2, "No", "Yes")
   )
)</f>
        <v/>
      </c>
    </row>
    <row r="51" spans="5:5" x14ac:dyDescent="0.35">
      <c r="E51" s="57" t="str">
        <f>IF(AND(ISBLANK(A51), ISBLANK(B51)), "",
   IF(AND(NOT(ISBLANK(A51)), NOT(ISBLANK(B51)), ISBLANK(D51)), "Yes",
      IF(D51 &lt; 'County Names to hide'!$C$2, "No", "Yes")
   )
)</f>
        <v/>
      </c>
    </row>
    <row r="52" spans="5:5" x14ac:dyDescent="0.35">
      <c r="E52" s="57" t="str">
        <f>IF(AND(ISBLANK(A52), ISBLANK(B52)), "",
   IF(AND(NOT(ISBLANK(A52)), NOT(ISBLANK(B52)), ISBLANK(D52)), "Yes",
      IF(D52 &lt; 'County Names to hide'!$C$2, "No", "Yes")
   )
)</f>
        <v/>
      </c>
    </row>
    <row r="53" spans="5:5" x14ac:dyDescent="0.35">
      <c r="E53" s="57" t="str">
        <f>IF(AND(ISBLANK(A53), ISBLANK(B53)), "",
   IF(AND(NOT(ISBLANK(A53)), NOT(ISBLANK(B53)), ISBLANK(D53)), "Yes",
      IF(D53 &lt; 'County Names to hide'!$C$2, "No", "Yes")
   )
)</f>
        <v/>
      </c>
    </row>
    <row r="54" spans="5:5" x14ac:dyDescent="0.35">
      <c r="E54" s="57" t="str">
        <f>IF(AND(ISBLANK(A54), ISBLANK(B54)), "",
   IF(AND(NOT(ISBLANK(A54)), NOT(ISBLANK(B54)), ISBLANK(D54)), "Yes",
      IF(D54 &lt; 'County Names to hide'!$C$2, "No", "Yes")
   )
)</f>
        <v/>
      </c>
    </row>
    <row r="55" spans="5:5" x14ac:dyDescent="0.35">
      <c r="E55" s="57" t="str">
        <f>IF(AND(ISBLANK(A55), ISBLANK(B55)), "",
   IF(AND(NOT(ISBLANK(A55)), NOT(ISBLANK(B55)), ISBLANK(D55)), "Yes",
      IF(D55 &lt; 'County Names to hide'!$C$2, "No", "Yes")
   )
)</f>
        <v/>
      </c>
    </row>
    <row r="56" spans="5:5" x14ac:dyDescent="0.35">
      <c r="E56" s="57" t="str">
        <f>IF(AND(ISBLANK(A56), ISBLANK(B56)), "",
   IF(AND(NOT(ISBLANK(A56)), NOT(ISBLANK(B56)), ISBLANK(D56)), "Yes",
      IF(D56 &lt; 'County Names to hide'!$C$2, "No", "Yes")
   )
)</f>
        <v/>
      </c>
    </row>
    <row r="57" spans="5:5" x14ac:dyDescent="0.35">
      <c r="E57" s="57" t="str">
        <f>IF(AND(ISBLANK(A57), ISBLANK(B57)), "",
   IF(AND(NOT(ISBLANK(A57)), NOT(ISBLANK(B57)), ISBLANK(D57)), "Yes",
      IF(D57 &lt; 'County Names to hide'!$C$2, "No", "Yes")
   )
)</f>
        <v/>
      </c>
    </row>
    <row r="58" spans="5:5" x14ac:dyDescent="0.35">
      <c r="E58" s="57" t="str">
        <f>IF(AND(ISBLANK(A58), ISBLANK(B58)), "",
   IF(AND(NOT(ISBLANK(A58)), NOT(ISBLANK(B58)), ISBLANK(D58)), "Yes",
      IF(D58 &lt; 'County Names to hide'!$C$2, "No", "Yes")
   )
)</f>
        <v/>
      </c>
    </row>
    <row r="59" spans="5:5" x14ac:dyDescent="0.35">
      <c r="E59" s="57" t="str">
        <f>IF(AND(ISBLANK(A59), ISBLANK(B59)), "",
   IF(AND(NOT(ISBLANK(A59)), NOT(ISBLANK(B59)), ISBLANK(D59)), "Yes",
      IF(D59 &lt; 'County Names to hide'!$C$2, "No", "Yes")
   )
)</f>
        <v/>
      </c>
    </row>
    <row r="60" spans="5:5" x14ac:dyDescent="0.35">
      <c r="E60" s="57" t="str">
        <f>IF(AND(ISBLANK(A60), ISBLANK(B60)), "",
   IF(AND(NOT(ISBLANK(A60)), NOT(ISBLANK(B60)), ISBLANK(D60)), "Yes",
      IF(D60 &lt; 'County Names to hide'!$C$2, "No", "Yes")
   )
)</f>
        <v/>
      </c>
    </row>
    <row r="61" spans="5:5" x14ac:dyDescent="0.35">
      <c r="E61" s="57" t="str">
        <f>IF(AND(ISBLANK(A61), ISBLANK(B61)), "",
   IF(AND(NOT(ISBLANK(A61)), NOT(ISBLANK(B61)), ISBLANK(D61)), "Yes",
      IF(D61 &lt; 'County Names to hide'!$C$2, "No", "Yes")
   )
)</f>
        <v/>
      </c>
    </row>
    <row r="62" spans="5:5" x14ac:dyDescent="0.35">
      <c r="E62" s="57" t="str">
        <f>IF(AND(ISBLANK(A62), ISBLANK(B62)), "",
   IF(AND(NOT(ISBLANK(A62)), NOT(ISBLANK(B62)), ISBLANK(D62)), "Yes",
      IF(D62 &lt; 'County Names to hide'!$C$2, "No", "Yes")
   )
)</f>
        <v/>
      </c>
    </row>
    <row r="63" spans="5:5" x14ac:dyDescent="0.35">
      <c r="E63" s="57" t="str">
        <f>IF(AND(ISBLANK(A63), ISBLANK(B63)), "",
   IF(AND(NOT(ISBLANK(A63)), NOT(ISBLANK(B63)), ISBLANK(D63)), "Yes",
      IF(D63 &lt; 'County Names to hide'!$C$2, "No", "Yes")
   )
)</f>
        <v/>
      </c>
    </row>
    <row r="64" spans="5:5" x14ac:dyDescent="0.35">
      <c r="E64" s="57" t="str">
        <f>IF(AND(ISBLANK(A64), ISBLANK(B64)), "",
   IF(AND(NOT(ISBLANK(A64)), NOT(ISBLANK(B64)), ISBLANK(D64)), "Yes",
      IF(D64 &lt; 'County Names to hide'!$C$2, "No", "Yes")
   )
)</f>
        <v/>
      </c>
    </row>
    <row r="65" spans="5:5" x14ac:dyDescent="0.35">
      <c r="E65" s="57" t="str">
        <f>IF(AND(ISBLANK(A65), ISBLANK(B65)), "",
   IF(AND(NOT(ISBLANK(A65)), NOT(ISBLANK(B65)), ISBLANK(D65)), "Yes",
      IF(D65 &lt; 'County Names to hide'!$C$2, "No", "Yes")
   )
)</f>
        <v/>
      </c>
    </row>
    <row r="66" spans="5:5" x14ac:dyDescent="0.35">
      <c r="E66" s="57" t="str">
        <f>IF(AND(ISBLANK(A66), ISBLANK(B66)), "",
   IF(AND(NOT(ISBLANK(A66)), NOT(ISBLANK(B66)), ISBLANK(D66)), "Yes",
      IF(D66 &lt; 'County Names to hide'!$C$2, "No", "Yes")
   )
)</f>
        <v/>
      </c>
    </row>
    <row r="67" spans="5:5" x14ac:dyDescent="0.35">
      <c r="E67" s="57" t="str">
        <f>IF(AND(ISBLANK(A67), ISBLANK(B67)), "",
   IF(AND(NOT(ISBLANK(A67)), NOT(ISBLANK(B67)), ISBLANK(D67)), "Yes",
      IF(D67 &lt; 'County Names to hide'!$C$2, "No", "Yes")
   )
)</f>
        <v/>
      </c>
    </row>
    <row r="68" spans="5:5" x14ac:dyDescent="0.35">
      <c r="E68" s="57" t="str">
        <f>IF(AND(ISBLANK(A68), ISBLANK(B68)), "",
   IF(AND(NOT(ISBLANK(A68)), NOT(ISBLANK(B68)), ISBLANK(D68)), "Yes",
      IF(D68 &lt; 'County Names to hide'!$C$2, "No", "Yes")
   )
)</f>
        <v/>
      </c>
    </row>
    <row r="69" spans="5:5" x14ac:dyDescent="0.35">
      <c r="E69" s="57" t="str">
        <f>IF(AND(ISBLANK(A69), ISBLANK(B69)), "",
   IF(AND(NOT(ISBLANK(A69)), NOT(ISBLANK(B69)), ISBLANK(D69)), "Yes",
      IF(D69 &lt; 'County Names to hide'!$C$2, "No", "Yes")
   )
)</f>
        <v/>
      </c>
    </row>
    <row r="70" spans="5:5" x14ac:dyDescent="0.35">
      <c r="E70" s="57" t="str">
        <f>IF(AND(ISBLANK(A70), ISBLANK(B70)), "",
   IF(AND(NOT(ISBLANK(A70)), NOT(ISBLANK(B70)), ISBLANK(D70)), "Yes",
      IF(D70 &lt; 'County Names to hide'!$C$2, "No", "Yes")
   )
)</f>
        <v/>
      </c>
    </row>
    <row r="71" spans="5:5" x14ac:dyDescent="0.35">
      <c r="E71" s="57" t="str">
        <f>IF(AND(ISBLANK(A71), ISBLANK(B71)), "",
   IF(AND(NOT(ISBLANK(A71)), NOT(ISBLANK(B71)), ISBLANK(D71)), "Yes",
      IF(D71 &lt; 'County Names to hide'!$C$2, "No", "Yes")
   )
)</f>
        <v/>
      </c>
    </row>
    <row r="72" spans="5:5" x14ac:dyDescent="0.35">
      <c r="E72" s="57" t="str">
        <f>IF(AND(ISBLANK(A72), ISBLANK(B72)), "",
   IF(AND(NOT(ISBLANK(A72)), NOT(ISBLANK(B72)), ISBLANK(D72)), "Yes",
      IF(D72 &lt; 'County Names to hide'!$C$2, "No", "Yes")
   )
)</f>
        <v/>
      </c>
    </row>
    <row r="73" spans="5:5" x14ac:dyDescent="0.35">
      <c r="E73" s="57" t="str">
        <f>IF(AND(ISBLANK(A73), ISBLANK(B73)), "",
   IF(AND(NOT(ISBLANK(A73)), NOT(ISBLANK(B73)), ISBLANK(D73)), "Yes",
      IF(D73 &lt; 'County Names to hide'!$C$2, "No", "Yes")
   )
)</f>
        <v/>
      </c>
    </row>
    <row r="74" spans="5:5" x14ac:dyDescent="0.35">
      <c r="E74" s="57" t="str">
        <f>IF(AND(ISBLANK(A74), ISBLANK(B74)), "",
   IF(AND(NOT(ISBLANK(A74)), NOT(ISBLANK(B74)), ISBLANK(D74)), "Yes",
      IF(D74 &lt; 'County Names to hide'!$C$2, "No", "Yes")
   )
)</f>
        <v/>
      </c>
    </row>
    <row r="75" spans="5:5" x14ac:dyDescent="0.35">
      <c r="E75" s="57" t="str">
        <f>IF(AND(ISBLANK(A75), ISBLANK(B75)), "",
   IF(AND(NOT(ISBLANK(A75)), NOT(ISBLANK(B75)), ISBLANK(D75)), "Yes",
      IF(D75 &lt; 'County Names to hide'!$C$2, "No", "Yes")
   )
)</f>
        <v/>
      </c>
    </row>
    <row r="76" spans="5:5" x14ac:dyDescent="0.35">
      <c r="E76" s="57" t="str">
        <f>IF(AND(ISBLANK(A76), ISBLANK(B76)), "",
   IF(AND(NOT(ISBLANK(A76)), NOT(ISBLANK(B76)), ISBLANK(D76)), "Yes",
      IF(D76 &lt; 'County Names to hide'!$C$2, "No", "Yes")
   )
)</f>
        <v/>
      </c>
    </row>
    <row r="77" spans="5:5" x14ac:dyDescent="0.35">
      <c r="E77" s="57" t="str">
        <f>IF(AND(ISBLANK(A77), ISBLANK(B77)), "",
   IF(AND(NOT(ISBLANK(A77)), NOT(ISBLANK(B77)), ISBLANK(D77)), "Yes",
      IF(D77 &lt; 'County Names to hide'!$C$2, "No", "Yes")
   )
)</f>
        <v/>
      </c>
    </row>
    <row r="78" spans="5:5" x14ac:dyDescent="0.35">
      <c r="E78" s="57" t="str">
        <f>IF(AND(ISBLANK(A78), ISBLANK(B78)), "",
   IF(AND(NOT(ISBLANK(A78)), NOT(ISBLANK(B78)), ISBLANK(D78)), "Yes",
      IF(D78 &lt; 'County Names to hide'!$C$2, "No", "Yes")
   )
)</f>
        <v/>
      </c>
    </row>
    <row r="79" spans="5:5" x14ac:dyDescent="0.35">
      <c r="E79" s="57" t="str">
        <f>IF(AND(ISBLANK(A79), ISBLANK(B79)), "",
   IF(AND(NOT(ISBLANK(A79)), NOT(ISBLANK(B79)), ISBLANK(D79)), "Yes",
      IF(D79 &lt; 'County Names to hide'!$C$2, "No", "Yes")
   )
)</f>
        <v/>
      </c>
    </row>
    <row r="80" spans="5:5" x14ac:dyDescent="0.35">
      <c r="E80" s="57" t="str">
        <f>IF(AND(ISBLANK(A80), ISBLANK(B80)), "",
   IF(AND(NOT(ISBLANK(A80)), NOT(ISBLANK(B80)), ISBLANK(D80)), "Yes",
      IF(D80 &lt; 'County Names to hide'!$C$2, "No", "Yes")
   )
)</f>
        <v/>
      </c>
    </row>
    <row r="81" spans="5:5" x14ac:dyDescent="0.35">
      <c r="E81" s="57" t="str">
        <f>IF(AND(ISBLANK(A81), ISBLANK(B81)), "",
   IF(AND(NOT(ISBLANK(A81)), NOT(ISBLANK(B81)), ISBLANK(D81)), "Yes",
      IF(D81 &lt; 'County Names to hide'!$C$2, "No", "Yes")
   )
)</f>
        <v/>
      </c>
    </row>
    <row r="82" spans="5:5" x14ac:dyDescent="0.35">
      <c r="E82" s="57" t="str">
        <f>IF(AND(ISBLANK(A82), ISBLANK(B82)), "",
   IF(AND(NOT(ISBLANK(A82)), NOT(ISBLANK(B82)), ISBLANK(D82)), "Yes",
      IF(D82 &lt; 'County Names to hide'!$C$2, "No", "Yes")
   )
)</f>
        <v/>
      </c>
    </row>
    <row r="83" spans="5:5" x14ac:dyDescent="0.35">
      <c r="E83" s="57" t="str">
        <f>IF(AND(ISBLANK(A83), ISBLANK(B83)), "",
   IF(AND(NOT(ISBLANK(A83)), NOT(ISBLANK(B83)), ISBLANK(D83)), "Yes",
      IF(D83 &lt; 'County Names to hide'!$C$2, "No", "Yes")
   )
)</f>
        <v/>
      </c>
    </row>
    <row r="84" spans="5:5" x14ac:dyDescent="0.35">
      <c r="E84" s="57" t="str">
        <f>IF(AND(ISBLANK(A84), ISBLANK(B84)), "",
   IF(AND(NOT(ISBLANK(A84)), NOT(ISBLANK(B84)), ISBLANK(D84)), "Yes",
      IF(D84 &lt; 'County Names to hide'!$C$2, "No", "Yes")
   )
)</f>
        <v/>
      </c>
    </row>
    <row r="85" spans="5:5" x14ac:dyDescent="0.35">
      <c r="E85" s="57" t="str">
        <f>IF(AND(ISBLANK(A85), ISBLANK(B85)), "",
   IF(AND(NOT(ISBLANK(A85)), NOT(ISBLANK(B85)), ISBLANK(D85)), "Yes",
      IF(D85 &lt; 'County Names to hide'!$C$2, "No", "Yes")
   )
)</f>
        <v/>
      </c>
    </row>
    <row r="86" spans="5:5" x14ac:dyDescent="0.35">
      <c r="E86" s="57" t="str">
        <f>IF(AND(ISBLANK(A86), ISBLANK(B86)), "",
   IF(AND(NOT(ISBLANK(A86)), NOT(ISBLANK(B86)), ISBLANK(D86)), "Yes",
      IF(D86 &lt; 'County Names to hide'!$C$2, "No", "Yes")
   )
)</f>
        <v/>
      </c>
    </row>
    <row r="87" spans="5:5" x14ac:dyDescent="0.35">
      <c r="E87" s="57" t="str">
        <f>IF(AND(ISBLANK(A87), ISBLANK(B87)), "",
   IF(AND(NOT(ISBLANK(A87)), NOT(ISBLANK(B87)), ISBLANK(D87)), "Yes",
      IF(D87 &lt; 'County Names to hide'!$C$2, "No", "Yes")
   )
)</f>
        <v/>
      </c>
    </row>
    <row r="88" spans="5:5" x14ac:dyDescent="0.35">
      <c r="E88" s="57" t="str">
        <f>IF(AND(ISBLANK(A88), ISBLANK(B88)), "",
   IF(AND(NOT(ISBLANK(A88)), NOT(ISBLANK(B88)), ISBLANK(D88)), "Yes",
      IF(D88 &lt; 'County Names to hide'!$C$2, "No", "Yes")
   )
)</f>
        <v/>
      </c>
    </row>
    <row r="89" spans="5:5" x14ac:dyDescent="0.35">
      <c r="E89" s="57" t="str">
        <f>IF(AND(ISBLANK(A89), ISBLANK(B89)), "",
   IF(AND(NOT(ISBLANK(A89)), NOT(ISBLANK(B89)), ISBLANK(D89)), "Yes",
      IF(D89 &lt; 'County Names to hide'!$C$2, "No", "Yes")
   )
)</f>
        <v/>
      </c>
    </row>
    <row r="90" spans="5:5" x14ac:dyDescent="0.35">
      <c r="E90" s="57" t="str">
        <f>IF(AND(ISBLANK(A90), ISBLANK(B90)), "",
   IF(AND(NOT(ISBLANK(A90)), NOT(ISBLANK(B90)), ISBLANK(D90)), "Yes",
      IF(D90 &lt; 'County Names to hide'!$C$2, "No", "Yes")
   )
)</f>
        <v/>
      </c>
    </row>
    <row r="91" spans="5:5" x14ac:dyDescent="0.35">
      <c r="E91" s="57" t="str">
        <f>IF(AND(ISBLANK(A91), ISBLANK(B91)), "",
   IF(AND(NOT(ISBLANK(A91)), NOT(ISBLANK(B91)), ISBLANK(D91)), "Yes",
      IF(D91 &lt; 'County Names to hide'!$C$2, "No", "Yes")
   )
)</f>
        <v/>
      </c>
    </row>
    <row r="92" spans="5:5" x14ac:dyDescent="0.35">
      <c r="E92" s="57" t="str">
        <f>IF(AND(ISBLANK(A92), ISBLANK(B92)), "",
   IF(AND(NOT(ISBLANK(A92)), NOT(ISBLANK(B92)), ISBLANK(D92)), "Yes",
      IF(D92 &lt; 'County Names to hide'!$C$2, "No", "Yes")
   )
)</f>
        <v/>
      </c>
    </row>
    <row r="93" spans="5:5" x14ac:dyDescent="0.35">
      <c r="E93" s="57" t="str">
        <f>IF(AND(ISBLANK(A93), ISBLANK(B93)), "",
   IF(AND(NOT(ISBLANK(A93)), NOT(ISBLANK(B93)), ISBLANK(D93)), "Yes",
      IF(D93 &lt; 'County Names to hide'!$C$2, "No", "Yes")
   )
)</f>
        <v/>
      </c>
    </row>
    <row r="94" spans="5:5" x14ac:dyDescent="0.35">
      <c r="E94" s="57" t="str">
        <f>IF(AND(ISBLANK(A94), ISBLANK(B94)), "",
   IF(AND(NOT(ISBLANK(A94)), NOT(ISBLANK(B94)), ISBLANK(D94)), "Yes",
      IF(D94 &lt; 'County Names to hide'!$C$2, "No", "Yes")
   )
)</f>
        <v/>
      </c>
    </row>
    <row r="95" spans="5:5" x14ac:dyDescent="0.35">
      <c r="E95" s="57" t="str">
        <f>IF(AND(ISBLANK(A95), ISBLANK(B95)), "",
   IF(AND(NOT(ISBLANK(A95)), NOT(ISBLANK(B95)), ISBLANK(D95)), "Yes",
      IF(D95 &lt; 'County Names to hide'!$C$2, "No", "Yes")
   )
)</f>
        <v/>
      </c>
    </row>
    <row r="96" spans="5:5" x14ac:dyDescent="0.35">
      <c r="E96" s="57" t="str">
        <f>IF(AND(ISBLANK(A96), ISBLANK(B96)), "",
   IF(AND(NOT(ISBLANK(A96)), NOT(ISBLANK(B96)), ISBLANK(D96)), "Yes",
      IF(D96 &lt; 'County Names to hide'!$C$2, "No", "Yes")
   )
)</f>
        <v/>
      </c>
    </row>
    <row r="97" spans="5:5" x14ac:dyDescent="0.35">
      <c r="E97" s="57" t="str">
        <f>IF(AND(ISBLANK(A97), ISBLANK(B97)), "",
   IF(AND(NOT(ISBLANK(A97)), NOT(ISBLANK(B97)), ISBLANK(D97)), "Yes",
      IF(D97 &lt; 'County Names to hide'!$C$2, "No", "Yes")
   )
)</f>
        <v/>
      </c>
    </row>
    <row r="98" spans="5:5" x14ac:dyDescent="0.35">
      <c r="E98" s="57" t="str">
        <f>IF(AND(ISBLANK(A98), ISBLANK(B98)), "",
   IF(AND(NOT(ISBLANK(A98)), NOT(ISBLANK(B98)), ISBLANK(D98)), "Yes",
      IF(D98 &lt; 'County Names to hide'!$C$2, "No", "Yes")
   )
)</f>
        <v/>
      </c>
    </row>
    <row r="99" spans="5:5" x14ac:dyDescent="0.35">
      <c r="E99" s="57" t="str">
        <f>IF(AND(ISBLANK(A99), ISBLANK(B99)), "",
   IF(AND(NOT(ISBLANK(A99)), NOT(ISBLANK(B99)), ISBLANK(D99)), "Yes",
      IF(D99 &lt; 'County Names to hide'!$C$2, "No", "Yes")
   )
)</f>
        <v/>
      </c>
    </row>
    <row r="100" spans="5:5" x14ac:dyDescent="0.35">
      <c r="E100" s="57" t="str">
        <f>IF(AND(ISBLANK(A100), ISBLANK(B100)), "",
   IF(AND(NOT(ISBLANK(A100)), NOT(ISBLANK(B100)), ISBLANK(D100)), "Yes",
      IF(D100 &lt; 'County Names to hide'!$C$2, "No", "Yes")
   )
)</f>
        <v/>
      </c>
    </row>
  </sheetData>
  <sheetProtection algorithmName="SHA-512" hashValue="xjLj2Ljq1Sg2rjw9k9J4rS6+AMBQWztAdAH0ifcVzSvmRtqF9SAbu0W5u/XSNXzKgzZLssj/MJsjBWRtvwcIwQ==" saltValue="K194Flrp/eU7t68FTqpMHg==" spinCount="100000" sheet="1" objects="1" scenarios="1" selectLockedCells="1" sort="0"/>
  <mergeCells count="1">
    <mergeCell ref="A1:G1"/>
  </mergeCells>
  <dataValidations count="3">
    <dataValidation type="list" allowBlank="1" showInputMessage="1" showErrorMessage="1" sqref="F4:J100" xr:uid="{00000000-0002-0000-0100-000000000000}">
      <formula1>"Yes,No"</formula1>
    </dataValidation>
    <dataValidation type="list" allowBlank="1" showInputMessage="1" showErrorMessage="1" sqref="K4" xr:uid="{D53D16A1-047F-4A60-976E-439D0EF4F7B8}">
      <formula1>"Has not started yet, Less than 12 months, More than 12 months but less than 24 months, More than 24 months but less than 36 months, Has completed the program"</formula1>
    </dataValidation>
    <dataValidation type="list" allowBlank="1" showInputMessage="1" showErrorMessage="1" sqref="L4:N100" xr:uid="{09D4DD65-3F2B-46A8-9A17-B5007E1AAFAD}">
      <formula1>"Yes,No,NA"</formula1>
    </dataValidation>
  </dataValidations>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339C2-64AC-4F39-B0A5-D3A8F375F15E}">
  <sheetPr codeName="Sheet4"/>
  <dimension ref="A1:I100"/>
  <sheetViews>
    <sheetView topLeftCell="A24" workbookViewId="0">
      <selection activeCell="D27" sqref="D27"/>
    </sheetView>
  </sheetViews>
  <sheetFormatPr defaultColWidth="8.7265625" defaultRowHeight="14.5" x14ac:dyDescent="0.35"/>
  <cols>
    <col min="1" max="1" width="39.54296875" style="1" customWidth="1"/>
    <col min="2" max="2" width="39.1796875" style="1" customWidth="1"/>
    <col min="3" max="3" width="31.26953125" style="4" customWidth="1"/>
    <col min="4" max="4" width="30.453125" style="4" customWidth="1"/>
    <col min="5" max="6" width="46.7265625" style="4" customWidth="1"/>
    <col min="7" max="8" width="44.81640625" style="1" customWidth="1"/>
    <col min="9" max="9" width="46.7265625" style="1" customWidth="1"/>
    <col min="10" max="16384" width="8.7265625" style="1"/>
  </cols>
  <sheetData>
    <row r="1" spans="1:9" ht="78" customHeight="1" x14ac:dyDescent="0.35">
      <c r="A1" s="76" t="s">
        <v>29</v>
      </c>
      <c r="B1" s="77"/>
      <c r="C1" s="77"/>
      <c r="D1" s="77"/>
      <c r="E1" s="77"/>
      <c r="F1" s="77"/>
      <c r="G1" s="77"/>
    </row>
    <row r="2" spans="1:9" ht="18.5" x14ac:dyDescent="0.45">
      <c r="A2" s="22" t="s">
        <v>13</v>
      </c>
      <c r="B2" s="22"/>
      <c r="C2" s="22"/>
      <c r="D2" s="7"/>
      <c r="E2" s="7"/>
      <c r="F2" s="7"/>
      <c r="G2" s="23" t="s">
        <v>14</v>
      </c>
      <c r="H2" s="42"/>
    </row>
    <row r="3" spans="1:9" s="59" customFormat="1" ht="43.5" x14ac:dyDescent="0.35">
      <c r="A3" s="62" t="s">
        <v>30</v>
      </c>
      <c r="B3" s="62" t="s">
        <v>31</v>
      </c>
      <c r="C3" s="63" t="s">
        <v>32</v>
      </c>
      <c r="D3" s="63" t="s">
        <v>33</v>
      </c>
      <c r="E3" s="63" t="s">
        <v>34</v>
      </c>
      <c r="F3" s="63" t="s">
        <v>35</v>
      </c>
      <c r="G3" s="62" t="s">
        <v>36</v>
      </c>
      <c r="H3" s="62" t="s">
        <v>37</v>
      </c>
      <c r="I3" s="62" t="s">
        <v>38</v>
      </c>
    </row>
    <row r="4" spans="1:9" x14ac:dyDescent="0.35">
      <c r="E4" s="57" t="str">
        <f>IF(AND(ISBLANK(A4), ISBLANK(B4)), "",
   IF(AND(NOT(ISBLANK(A4)), NOT(ISBLANK(B4)), ISBLANK(D4)), "Yes",
      IF(D4 &lt; 'County Names to hide'!$C$2, "No", "Yes")
   )
)</f>
        <v/>
      </c>
      <c r="H4" s="4"/>
    </row>
    <row r="5" spans="1:9" x14ac:dyDescent="0.35">
      <c r="E5" s="57" t="str">
        <f>IF(AND(ISBLANK(A5), ISBLANK(B5)), "",
   IF(AND(NOT(ISBLANK(A5)), NOT(ISBLANK(B5)), ISBLANK(D5)), "Yes",
      IF(D5 &lt; 'County Names to hide'!$C$2, "No", "Yes")
   )
)</f>
        <v/>
      </c>
      <c r="H5" s="4"/>
    </row>
    <row r="6" spans="1:9" x14ac:dyDescent="0.35">
      <c r="E6" s="57" t="str">
        <f>IF(AND(ISBLANK(A6), ISBLANK(B6)), "",
   IF(AND(NOT(ISBLANK(A6)), NOT(ISBLANK(B6)), ISBLANK(D6)), "Yes",
      IF(D6 &lt; 'County Names to hide'!$C$2, "No", "Yes")
   )
)</f>
        <v/>
      </c>
      <c r="H6" s="4"/>
    </row>
    <row r="7" spans="1:9" x14ac:dyDescent="0.35">
      <c r="E7" s="57" t="str">
        <f>IF(AND(ISBLANK(A7), ISBLANK(B7)), "",
   IF(AND(NOT(ISBLANK(A7)), NOT(ISBLANK(B7)), ISBLANK(D7)), "Yes",
      IF(D7 &lt; 'County Names to hide'!$C$2, "No", "Yes")
   )
)</f>
        <v/>
      </c>
      <c r="H7" s="4"/>
    </row>
    <row r="8" spans="1:9" x14ac:dyDescent="0.35">
      <c r="E8" s="57" t="str">
        <f>IF(AND(ISBLANK(A8), ISBLANK(B8)), "",
   IF(AND(NOT(ISBLANK(A8)), NOT(ISBLANK(B8)), ISBLANK(D8)), "Yes",
      IF(D8 &lt; 'County Names to hide'!$C$2, "No", "Yes")
   )
)</f>
        <v/>
      </c>
      <c r="H8" s="4"/>
    </row>
    <row r="9" spans="1:9" x14ac:dyDescent="0.35">
      <c r="E9" s="57" t="str">
        <f>IF(AND(ISBLANK(A9), ISBLANK(B9)), "",
   IF(AND(NOT(ISBLANK(A9)), NOT(ISBLANK(B9)), ISBLANK(D9)), "Yes",
      IF(D9 &lt; 'County Names to hide'!$C$2, "No", "Yes")
   )
)</f>
        <v/>
      </c>
      <c r="H9" s="4"/>
    </row>
    <row r="10" spans="1:9" x14ac:dyDescent="0.35">
      <c r="E10" s="57" t="str">
        <f>IF(AND(ISBLANK(A10), ISBLANK(B10)), "",
   IF(AND(NOT(ISBLANK(A10)), NOT(ISBLANK(B10)), ISBLANK(D10)), "Yes",
      IF(D10 &lt; 'County Names to hide'!$C$2, "No", "Yes")
   )
)</f>
        <v/>
      </c>
      <c r="H10" s="4"/>
    </row>
    <row r="11" spans="1:9" x14ac:dyDescent="0.35">
      <c r="E11" s="57" t="str">
        <f>IF(AND(ISBLANK(A11), ISBLANK(B11)), "",
   IF(AND(NOT(ISBLANK(A11)), NOT(ISBLANK(B11)), ISBLANK(D11)), "Yes",
      IF(D11 &lt; 'County Names to hide'!$C$2, "No", "Yes")
   )
)</f>
        <v/>
      </c>
      <c r="H11" s="4"/>
    </row>
    <row r="12" spans="1:9" x14ac:dyDescent="0.35">
      <c r="E12" s="57" t="str">
        <f>IF(AND(ISBLANK(A12), ISBLANK(B12)), "",
   IF(AND(NOT(ISBLANK(A12)), NOT(ISBLANK(B12)), ISBLANK(D12)), "Yes",
      IF(D12 &lt; 'County Names to hide'!$C$2, "No", "Yes")
   )
)</f>
        <v/>
      </c>
      <c r="H12" s="4"/>
    </row>
    <row r="13" spans="1:9" x14ac:dyDescent="0.35">
      <c r="E13" s="57" t="str">
        <f>IF(AND(ISBLANK(A13), ISBLANK(B13)), "",
   IF(AND(NOT(ISBLANK(A13)), NOT(ISBLANK(B13)), ISBLANK(D13)), "Yes",
      IF(D13 &lt; 'County Names to hide'!$C$2, "No", "Yes")
   )
)</f>
        <v/>
      </c>
      <c r="H13" s="4"/>
    </row>
    <row r="14" spans="1:9" x14ac:dyDescent="0.35">
      <c r="E14" s="57" t="str">
        <f>IF(AND(ISBLANK(A14), ISBLANK(B14)), "",
   IF(AND(NOT(ISBLANK(A14)), NOT(ISBLANK(B14)), ISBLANK(D14)), "Yes",
      IF(D14 &lt; 'County Names to hide'!$C$2, "No", "Yes")
   )
)</f>
        <v/>
      </c>
      <c r="H14" s="4"/>
    </row>
    <row r="15" spans="1:9" x14ac:dyDescent="0.35">
      <c r="E15" s="57" t="str">
        <f>IF(AND(ISBLANK(A15), ISBLANK(B15)), "",
   IF(AND(NOT(ISBLANK(A15)), NOT(ISBLANK(B15)), ISBLANK(D15)), "Yes",
      IF(D15 &lt; 'County Names to hide'!$C$2, "No", "Yes")
   )
)</f>
        <v/>
      </c>
      <c r="H15" s="4"/>
    </row>
    <row r="16" spans="1:9" x14ac:dyDescent="0.35">
      <c r="E16" s="57" t="str">
        <f>IF(AND(ISBLANK(A16), ISBLANK(B16)), "",
   IF(AND(NOT(ISBLANK(A16)), NOT(ISBLANK(B16)), ISBLANK(D16)), "Yes",
      IF(D16 &lt; 'County Names to hide'!$C$2, "No", "Yes")
   )
)</f>
        <v/>
      </c>
      <c r="H16" s="4"/>
    </row>
    <row r="17" spans="5:8" x14ac:dyDescent="0.35">
      <c r="E17" s="57" t="str">
        <f>IF(AND(ISBLANK(A17), ISBLANK(B17)), "",
   IF(AND(NOT(ISBLANK(A17)), NOT(ISBLANK(B17)), ISBLANK(D17)), "Yes",
      IF(D17 &lt; 'County Names to hide'!$C$2, "No", "Yes")
   )
)</f>
        <v/>
      </c>
      <c r="H17" s="4"/>
    </row>
    <row r="18" spans="5:8" x14ac:dyDescent="0.35">
      <c r="E18" s="57" t="str">
        <f>IF(AND(ISBLANK(A18), ISBLANK(B18)), "",
   IF(AND(NOT(ISBLANK(A18)), NOT(ISBLANK(B18)), ISBLANK(D18)), "Yes",
      IF(D18 &lt; 'County Names to hide'!$C$2, "No", "Yes")
   )
)</f>
        <v/>
      </c>
      <c r="H18" s="4"/>
    </row>
    <row r="19" spans="5:8" x14ac:dyDescent="0.35">
      <c r="E19" s="57" t="str">
        <f>IF(AND(ISBLANK(A19), ISBLANK(B19)), "",
   IF(AND(NOT(ISBLANK(A19)), NOT(ISBLANK(B19)), ISBLANK(D19)), "Yes",
      IF(D19 &lt; 'County Names to hide'!$C$2, "No", "Yes")
   )
)</f>
        <v/>
      </c>
      <c r="H19" s="4"/>
    </row>
    <row r="20" spans="5:8" x14ac:dyDescent="0.35">
      <c r="E20" s="57" t="str">
        <f>IF(AND(ISBLANK(A20), ISBLANK(B20)), "",
   IF(AND(NOT(ISBLANK(A20)), NOT(ISBLANK(B20)), ISBLANK(D20)), "Yes",
      IF(D20 &lt; 'County Names to hide'!$C$2, "No", "Yes")
   )
)</f>
        <v/>
      </c>
      <c r="H20" s="4"/>
    </row>
    <row r="21" spans="5:8" x14ac:dyDescent="0.35">
      <c r="E21" s="57" t="str">
        <f>IF(AND(ISBLANK(A21), ISBLANK(B21)), "",
   IF(AND(NOT(ISBLANK(A21)), NOT(ISBLANK(B21)), ISBLANK(D21)), "Yes",
      IF(D21 &lt; 'County Names to hide'!$C$2, "No", "Yes")
   )
)</f>
        <v/>
      </c>
      <c r="H21" s="4"/>
    </row>
    <row r="22" spans="5:8" x14ac:dyDescent="0.35">
      <c r="E22" s="57" t="str">
        <f>IF(AND(ISBLANK(A22), ISBLANK(B22)), "",
   IF(AND(NOT(ISBLANK(A22)), NOT(ISBLANK(B22)), ISBLANK(D22)), "Yes",
      IF(D22 &lt; 'County Names to hide'!$C$2, "No", "Yes")
   )
)</f>
        <v/>
      </c>
      <c r="H22" s="4"/>
    </row>
    <row r="23" spans="5:8" x14ac:dyDescent="0.35">
      <c r="E23" s="57" t="str">
        <f>IF(AND(ISBLANK(A23), ISBLANK(B23)), "",
   IF(AND(NOT(ISBLANK(A23)), NOT(ISBLANK(B23)), ISBLANK(D23)), "Yes",
      IF(D23 &lt; 'County Names to hide'!$C$2, "No", "Yes")
   )
)</f>
        <v/>
      </c>
      <c r="H23" s="4"/>
    </row>
    <row r="24" spans="5:8" x14ac:dyDescent="0.35">
      <c r="E24" s="57" t="str">
        <f>IF(AND(ISBLANK(A24), ISBLANK(B24)), "",
   IF(AND(NOT(ISBLANK(A24)), NOT(ISBLANK(B24)), ISBLANK(D24)), "Yes",
      IF(D24 &lt; 'County Names to hide'!$C$2, "No", "Yes")
   )
)</f>
        <v/>
      </c>
      <c r="H24" s="4"/>
    </row>
    <row r="25" spans="5:8" x14ac:dyDescent="0.35">
      <c r="E25" s="57" t="str">
        <f>IF(AND(ISBLANK(A25), ISBLANK(B25)), "",
   IF(AND(NOT(ISBLANK(A25)), NOT(ISBLANK(B25)), ISBLANK(D25)), "Yes",
      IF(D25 &lt; 'County Names to hide'!$C$2, "No", "Yes")
   )
)</f>
        <v/>
      </c>
      <c r="H25" s="4"/>
    </row>
    <row r="26" spans="5:8" x14ac:dyDescent="0.35">
      <c r="E26" s="57" t="str">
        <f>IF(AND(ISBLANK(A26), ISBLANK(B26)), "",
   IF(AND(NOT(ISBLANK(A26)), NOT(ISBLANK(B26)), ISBLANK(D26)), "Yes",
      IF(D26 &lt; 'County Names to hide'!$C$2, "No", "Yes")
   )
)</f>
        <v/>
      </c>
      <c r="H26" s="4"/>
    </row>
    <row r="27" spans="5:8" x14ac:dyDescent="0.35">
      <c r="E27" s="57" t="str">
        <f>IF(AND(ISBLANK(A27), ISBLANK(B27)), "",
   IF(AND(NOT(ISBLANK(A27)), NOT(ISBLANK(B27)), ISBLANK(D27)), "Yes",
      IF(D27 &lt; 'County Names to hide'!$C$2, "No", "Yes")
   )
)</f>
        <v/>
      </c>
      <c r="H27" s="4"/>
    </row>
    <row r="28" spans="5:8" x14ac:dyDescent="0.35">
      <c r="E28" s="57" t="str">
        <f>IF(AND(ISBLANK(A28), ISBLANK(B28)), "",
   IF(AND(NOT(ISBLANK(A28)), NOT(ISBLANK(B28)), ISBLANK(D28)), "Yes",
      IF(D28 &lt; 'County Names to hide'!$C$2, "No", "Yes")
   )
)</f>
        <v/>
      </c>
      <c r="H28" s="4"/>
    </row>
    <row r="29" spans="5:8" x14ac:dyDescent="0.35">
      <c r="E29" s="57" t="str">
        <f>IF(AND(ISBLANK(A29), ISBLANK(B29)), "",
   IF(AND(NOT(ISBLANK(A29)), NOT(ISBLANK(B29)), ISBLANK(D29)), "Yes",
      IF(D29 &lt; 'County Names to hide'!$C$2, "No", "Yes")
   )
)</f>
        <v/>
      </c>
      <c r="H29" s="4"/>
    </row>
    <row r="30" spans="5:8" x14ac:dyDescent="0.35">
      <c r="E30" s="57" t="str">
        <f>IF(AND(ISBLANK(A30), ISBLANK(B30)), "",
   IF(AND(NOT(ISBLANK(A30)), NOT(ISBLANK(B30)), ISBLANK(D30)), "Yes",
      IF(D30 &lt; 'County Names to hide'!$C$2, "No", "Yes")
   )
)</f>
        <v/>
      </c>
      <c r="H30" s="4"/>
    </row>
    <row r="31" spans="5:8" x14ac:dyDescent="0.35">
      <c r="E31" s="57" t="str">
        <f>IF(AND(ISBLANK(A31), ISBLANK(B31)), "",
   IF(AND(NOT(ISBLANK(A31)), NOT(ISBLANK(B31)), ISBLANK(D31)), "Yes",
      IF(D31 &lt; 'County Names to hide'!$C$2, "No", "Yes")
   )
)</f>
        <v/>
      </c>
      <c r="H31" s="4"/>
    </row>
    <row r="32" spans="5:8" x14ac:dyDescent="0.35">
      <c r="E32" s="57" t="str">
        <f>IF(AND(ISBLANK(A32), ISBLANK(B32)), "",
   IF(AND(NOT(ISBLANK(A32)), NOT(ISBLANK(B32)), ISBLANK(D32)), "Yes",
      IF(D32 &lt; 'County Names to hide'!$C$2, "No", "Yes")
   )
)</f>
        <v/>
      </c>
      <c r="H32" s="4"/>
    </row>
    <row r="33" spans="5:8" x14ac:dyDescent="0.35">
      <c r="E33" s="57" t="str">
        <f>IF(AND(ISBLANK(A33), ISBLANK(B33)), "",
   IF(AND(NOT(ISBLANK(A33)), NOT(ISBLANK(B33)), ISBLANK(D33)), "Yes",
      IF(D33 &lt; 'County Names to hide'!$C$2, "No", "Yes")
   )
)</f>
        <v/>
      </c>
      <c r="H33" s="4"/>
    </row>
    <row r="34" spans="5:8" x14ac:dyDescent="0.35">
      <c r="E34" s="57" t="str">
        <f>IF(AND(ISBLANK(A34), ISBLANK(B34)), "",
   IF(AND(NOT(ISBLANK(A34)), NOT(ISBLANK(B34)), ISBLANK(D34)), "Yes",
      IF(D34 &lt; 'County Names to hide'!$C$2, "No", "Yes")
   )
)</f>
        <v/>
      </c>
      <c r="H34" s="4"/>
    </row>
    <row r="35" spans="5:8" x14ac:dyDescent="0.35">
      <c r="E35" s="57" t="str">
        <f>IF(AND(ISBLANK(A35), ISBLANK(B35)), "",
   IF(AND(NOT(ISBLANK(A35)), NOT(ISBLANK(B35)), ISBLANK(D35)), "Yes",
      IF(D35 &lt; 'County Names to hide'!$C$2, "No", "Yes")
   )
)</f>
        <v/>
      </c>
      <c r="H35" s="4"/>
    </row>
    <row r="36" spans="5:8" x14ac:dyDescent="0.35">
      <c r="E36" s="57" t="str">
        <f>IF(AND(ISBLANK(A36), ISBLANK(B36)), "",
   IF(AND(NOT(ISBLANK(A36)), NOT(ISBLANK(B36)), ISBLANK(D36)), "Yes",
      IF(D36 &lt; 'County Names to hide'!$C$2, "No", "Yes")
   )
)</f>
        <v/>
      </c>
      <c r="H36" s="4"/>
    </row>
    <row r="37" spans="5:8" x14ac:dyDescent="0.35">
      <c r="E37" s="57" t="str">
        <f>IF(AND(ISBLANK(A37), ISBLANK(B37)), "",
   IF(AND(NOT(ISBLANK(A37)), NOT(ISBLANK(B37)), ISBLANK(D37)), "Yes",
      IF(D37 &lt; 'County Names to hide'!$C$2, "No", "Yes")
   )
)</f>
        <v/>
      </c>
      <c r="H37" s="4"/>
    </row>
    <row r="38" spans="5:8" x14ac:dyDescent="0.35">
      <c r="E38" s="57" t="str">
        <f>IF(AND(ISBLANK(A38), ISBLANK(B38)), "",
   IF(AND(NOT(ISBLANK(A38)), NOT(ISBLANK(B38)), ISBLANK(D38)), "Yes",
      IF(D38 &lt; 'County Names to hide'!$C$2, "No", "Yes")
   )
)</f>
        <v/>
      </c>
      <c r="H38" s="4"/>
    </row>
    <row r="39" spans="5:8" x14ac:dyDescent="0.35">
      <c r="E39" s="57" t="str">
        <f>IF(AND(ISBLANK(A39), ISBLANK(B39)), "",
   IF(AND(NOT(ISBLANK(A39)), NOT(ISBLANK(B39)), ISBLANK(D39)), "Yes",
      IF(D39 &lt; 'County Names to hide'!$C$2, "No", "Yes")
   )
)</f>
        <v/>
      </c>
      <c r="H39" s="4"/>
    </row>
    <row r="40" spans="5:8" x14ac:dyDescent="0.35">
      <c r="E40" s="57" t="str">
        <f>IF(AND(ISBLANK(A40), ISBLANK(B40)), "",
   IF(AND(NOT(ISBLANK(A40)), NOT(ISBLANK(B40)), ISBLANK(D40)), "Yes",
      IF(D40 &lt; 'County Names to hide'!$C$2, "No", "Yes")
   )
)</f>
        <v/>
      </c>
      <c r="H40" s="4"/>
    </row>
    <row r="41" spans="5:8" x14ac:dyDescent="0.35">
      <c r="E41" s="57" t="str">
        <f>IF(AND(ISBLANK(A41), ISBLANK(B41)), "",
   IF(AND(NOT(ISBLANK(A41)), NOT(ISBLANK(B41)), ISBLANK(D41)), "Yes",
      IF(D41 &lt; 'County Names to hide'!$C$2, "No", "Yes")
   )
)</f>
        <v/>
      </c>
      <c r="H41" s="4"/>
    </row>
    <row r="42" spans="5:8" x14ac:dyDescent="0.35">
      <c r="E42" s="57" t="str">
        <f>IF(AND(ISBLANK(A42), ISBLANK(B42)), "",
   IF(AND(NOT(ISBLANK(A42)), NOT(ISBLANK(B42)), ISBLANK(D42)), "Yes",
      IF(D42 &lt; 'County Names to hide'!$C$2, "No", "Yes")
   )
)</f>
        <v/>
      </c>
      <c r="H42" s="4"/>
    </row>
    <row r="43" spans="5:8" x14ac:dyDescent="0.35">
      <c r="E43" s="57" t="str">
        <f>IF(AND(ISBLANK(A43), ISBLANK(B43)), "",
   IF(AND(NOT(ISBLANK(A43)), NOT(ISBLANK(B43)), ISBLANK(D43)), "Yes",
      IF(D43 &lt; 'County Names to hide'!$C$2, "No", "Yes")
   )
)</f>
        <v/>
      </c>
      <c r="H43" s="4"/>
    </row>
    <row r="44" spans="5:8" x14ac:dyDescent="0.35">
      <c r="E44" s="57" t="str">
        <f>IF(AND(ISBLANK(A44), ISBLANK(B44)), "",
   IF(AND(NOT(ISBLANK(A44)), NOT(ISBLANK(B44)), ISBLANK(D44)), "Yes",
      IF(D44 &lt; 'County Names to hide'!$C$2, "No", "Yes")
   )
)</f>
        <v/>
      </c>
      <c r="H44" s="4"/>
    </row>
    <row r="45" spans="5:8" x14ac:dyDescent="0.35">
      <c r="E45" s="57" t="str">
        <f>IF(AND(ISBLANK(A45), ISBLANK(B45)), "",
   IF(AND(NOT(ISBLANK(A45)), NOT(ISBLANK(B45)), ISBLANK(D45)), "Yes",
      IF(D45 &lt; 'County Names to hide'!$C$2, "No", "Yes")
   )
)</f>
        <v/>
      </c>
      <c r="H45" s="4"/>
    </row>
    <row r="46" spans="5:8" x14ac:dyDescent="0.35">
      <c r="E46" s="57" t="str">
        <f>IF(AND(ISBLANK(A46), ISBLANK(B46)), "",
   IF(AND(NOT(ISBLANK(A46)), NOT(ISBLANK(B46)), ISBLANK(D46)), "Yes",
      IF(D46 &lt; 'County Names to hide'!$C$2, "No", "Yes")
   )
)</f>
        <v/>
      </c>
      <c r="H46" s="4"/>
    </row>
    <row r="47" spans="5:8" x14ac:dyDescent="0.35">
      <c r="E47" s="57" t="str">
        <f>IF(AND(ISBLANK(A47), ISBLANK(B47)), "",
   IF(AND(NOT(ISBLANK(A47)), NOT(ISBLANK(B47)), ISBLANK(D47)), "Yes",
      IF(D47 &lt; 'County Names to hide'!$C$2, "No", "Yes")
   )
)</f>
        <v/>
      </c>
      <c r="H47" s="4"/>
    </row>
    <row r="48" spans="5:8" x14ac:dyDescent="0.35">
      <c r="E48" s="57" t="str">
        <f>IF(AND(ISBLANK(A48), ISBLANK(B48)), "",
   IF(AND(NOT(ISBLANK(A48)), NOT(ISBLANK(B48)), ISBLANK(D48)), "Yes",
      IF(D48 &lt; 'County Names to hide'!$C$2, "No", "Yes")
   )
)</f>
        <v/>
      </c>
      <c r="H48" s="4"/>
    </row>
    <row r="49" spans="5:8" x14ac:dyDescent="0.35">
      <c r="E49" s="57" t="str">
        <f>IF(AND(ISBLANK(A49), ISBLANK(B49)), "",
   IF(AND(NOT(ISBLANK(A49)), NOT(ISBLANK(B49)), ISBLANK(D49)), "Yes",
      IF(D49 &lt; 'County Names to hide'!$C$2, "No", "Yes")
   )
)</f>
        <v/>
      </c>
      <c r="H49" s="4"/>
    </row>
    <row r="50" spans="5:8" x14ac:dyDescent="0.35">
      <c r="E50" s="57" t="str">
        <f>IF(AND(ISBLANK(A50), ISBLANK(B50)), "",
   IF(AND(NOT(ISBLANK(A50)), NOT(ISBLANK(B50)), ISBLANK(D50)), "Yes",
      IF(D50 &lt; 'County Names to hide'!$C$2, "No", "Yes")
   )
)</f>
        <v/>
      </c>
      <c r="H50" s="4"/>
    </row>
    <row r="51" spans="5:8" x14ac:dyDescent="0.35">
      <c r="E51" s="57" t="str">
        <f>IF(AND(ISBLANK(A51), ISBLANK(B51)), "",
   IF(AND(NOT(ISBLANK(A51)), NOT(ISBLANK(B51)), ISBLANK(D51)), "Yes",
      IF(D51 &lt; 'County Names to hide'!$C$2, "No", "Yes")
   )
)</f>
        <v/>
      </c>
      <c r="H51" s="4"/>
    </row>
    <row r="52" spans="5:8" x14ac:dyDescent="0.35">
      <c r="E52" s="57" t="str">
        <f>IF(AND(ISBLANK(A52), ISBLANK(B52)), "",
   IF(AND(NOT(ISBLANK(A52)), NOT(ISBLANK(B52)), ISBLANK(D52)), "Yes",
      IF(D52 &lt; 'County Names to hide'!$C$2, "No", "Yes")
   )
)</f>
        <v/>
      </c>
      <c r="H52" s="4"/>
    </row>
    <row r="53" spans="5:8" x14ac:dyDescent="0.35">
      <c r="E53" s="57" t="str">
        <f>IF(AND(ISBLANK(A53), ISBLANK(B53)), "",
   IF(AND(NOT(ISBLANK(A53)), NOT(ISBLANK(B53)), ISBLANK(D53)), "Yes",
      IF(D53 &lt; 'County Names to hide'!$C$2, "No", "Yes")
   )
)</f>
        <v/>
      </c>
      <c r="H53" s="4"/>
    </row>
    <row r="54" spans="5:8" x14ac:dyDescent="0.35">
      <c r="E54" s="57" t="str">
        <f>IF(AND(ISBLANK(A54), ISBLANK(B54)), "",
   IF(AND(NOT(ISBLANK(A54)), NOT(ISBLANK(B54)), ISBLANK(D54)), "Yes",
      IF(D54 &lt; 'County Names to hide'!$C$2, "No", "Yes")
   )
)</f>
        <v/>
      </c>
      <c r="H54" s="4"/>
    </row>
    <row r="55" spans="5:8" x14ac:dyDescent="0.35">
      <c r="E55" s="57" t="str">
        <f>IF(AND(ISBLANK(A55), ISBLANK(B55)), "",
   IF(AND(NOT(ISBLANK(A55)), NOT(ISBLANK(B55)), ISBLANK(D55)), "Yes",
      IF(D55 &lt; 'County Names to hide'!$C$2, "No", "Yes")
   )
)</f>
        <v/>
      </c>
      <c r="H55" s="4"/>
    </row>
    <row r="56" spans="5:8" x14ac:dyDescent="0.35">
      <c r="E56" s="57" t="str">
        <f>IF(AND(ISBLANK(A56), ISBLANK(B56)), "",
   IF(AND(NOT(ISBLANK(A56)), NOT(ISBLANK(B56)), ISBLANK(D56)), "Yes",
      IF(D56 &lt; 'County Names to hide'!$C$2, "No", "Yes")
   )
)</f>
        <v/>
      </c>
      <c r="H56" s="4"/>
    </row>
    <row r="57" spans="5:8" x14ac:dyDescent="0.35">
      <c r="E57" s="57" t="str">
        <f>IF(AND(ISBLANK(A57), ISBLANK(B57)), "",
   IF(AND(NOT(ISBLANK(A57)), NOT(ISBLANK(B57)), ISBLANK(D57)), "Yes",
      IF(D57 &lt; 'County Names to hide'!$C$2, "No", "Yes")
   )
)</f>
        <v/>
      </c>
      <c r="H57" s="4"/>
    </row>
    <row r="58" spans="5:8" x14ac:dyDescent="0.35">
      <c r="E58" s="57" t="str">
        <f>IF(AND(ISBLANK(A58), ISBLANK(B58)), "",
   IF(AND(NOT(ISBLANK(A58)), NOT(ISBLANK(B58)), ISBLANK(D58)), "Yes",
      IF(D58 &lt; 'County Names to hide'!$C$2, "No", "Yes")
   )
)</f>
        <v/>
      </c>
      <c r="H58" s="4"/>
    </row>
    <row r="59" spans="5:8" x14ac:dyDescent="0.35">
      <c r="E59" s="57" t="str">
        <f>IF(AND(ISBLANK(A59), ISBLANK(B59)), "",
   IF(AND(NOT(ISBLANK(A59)), NOT(ISBLANK(B59)), ISBLANK(D59)), "Yes",
      IF(D59 &lt; 'County Names to hide'!$C$2, "No", "Yes")
   )
)</f>
        <v/>
      </c>
      <c r="H59" s="4"/>
    </row>
    <row r="60" spans="5:8" x14ac:dyDescent="0.35">
      <c r="E60" s="57" t="str">
        <f>IF(AND(ISBLANK(A60), ISBLANK(B60)), "",
   IF(AND(NOT(ISBLANK(A60)), NOT(ISBLANK(B60)), ISBLANK(D60)), "Yes",
      IF(D60 &lt; 'County Names to hide'!$C$2, "No", "Yes")
   )
)</f>
        <v/>
      </c>
      <c r="H60" s="4"/>
    </row>
    <row r="61" spans="5:8" x14ac:dyDescent="0.35">
      <c r="E61" s="57" t="str">
        <f>IF(AND(ISBLANK(A61), ISBLANK(B61)), "",
   IF(AND(NOT(ISBLANK(A61)), NOT(ISBLANK(B61)), ISBLANK(D61)), "Yes",
      IF(D61 &lt; 'County Names to hide'!$C$2, "No", "Yes")
   )
)</f>
        <v/>
      </c>
      <c r="H61" s="4"/>
    </row>
    <row r="62" spans="5:8" x14ac:dyDescent="0.35">
      <c r="E62" s="57" t="str">
        <f>IF(AND(ISBLANK(A62), ISBLANK(B62)), "",
   IF(AND(NOT(ISBLANK(A62)), NOT(ISBLANK(B62)), ISBLANK(D62)), "Yes",
      IF(D62 &lt; 'County Names to hide'!$C$2, "No", "Yes")
   )
)</f>
        <v/>
      </c>
      <c r="H62" s="4"/>
    </row>
    <row r="63" spans="5:8" x14ac:dyDescent="0.35">
      <c r="E63" s="57" t="str">
        <f>IF(AND(ISBLANK(A63), ISBLANK(B63)), "",
   IF(AND(NOT(ISBLANK(A63)), NOT(ISBLANK(B63)), ISBLANK(D63)), "Yes",
      IF(D63 &lt; 'County Names to hide'!$C$2, "No", "Yes")
   )
)</f>
        <v/>
      </c>
      <c r="H63" s="4"/>
    </row>
    <row r="64" spans="5:8" x14ac:dyDescent="0.35">
      <c r="E64" s="57" t="str">
        <f>IF(AND(ISBLANK(A64), ISBLANK(B64)), "",
   IF(AND(NOT(ISBLANK(A64)), NOT(ISBLANK(B64)), ISBLANK(D64)), "Yes",
      IF(D64 &lt; 'County Names to hide'!$C$2, "No", "Yes")
   )
)</f>
        <v/>
      </c>
      <c r="H64" s="4"/>
    </row>
    <row r="65" spans="5:8" x14ac:dyDescent="0.35">
      <c r="E65" s="57" t="str">
        <f>IF(AND(ISBLANK(A65), ISBLANK(B65)), "",
   IF(AND(NOT(ISBLANK(A65)), NOT(ISBLANK(B65)), ISBLANK(D65)), "Yes",
      IF(D65 &lt; 'County Names to hide'!$C$2, "No", "Yes")
   )
)</f>
        <v/>
      </c>
      <c r="H65" s="4"/>
    </row>
    <row r="66" spans="5:8" x14ac:dyDescent="0.35">
      <c r="E66" s="57" t="str">
        <f>IF(AND(ISBLANK(A66), ISBLANK(B66)), "",
   IF(AND(NOT(ISBLANK(A66)), NOT(ISBLANK(B66)), ISBLANK(D66)), "Yes",
      IF(D66 &lt; 'County Names to hide'!$C$2, "No", "Yes")
   )
)</f>
        <v/>
      </c>
      <c r="H66" s="4"/>
    </row>
    <row r="67" spans="5:8" x14ac:dyDescent="0.35">
      <c r="E67" s="57" t="str">
        <f>IF(AND(ISBLANK(A67), ISBLANK(B67)), "",
   IF(AND(NOT(ISBLANK(A67)), NOT(ISBLANK(B67)), ISBLANK(D67)), "Yes",
      IF(D67 &lt; 'County Names to hide'!$C$2, "No", "Yes")
   )
)</f>
        <v/>
      </c>
      <c r="H67" s="4"/>
    </row>
    <row r="68" spans="5:8" x14ac:dyDescent="0.35">
      <c r="E68" s="57" t="str">
        <f>IF(AND(ISBLANK(A68), ISBLANK(B68)), "",
   IF(AND(NOT(ISBLANK(A68)), NOT(ISBLANK(B68)), ISBLANK(D68)), "Yes",
      IF(D68 &lt; 'County Names to hide'!$C$2, "No", "Yes")
   )
)</f>
        <v/>
      </c>
      <c r="H68" s="4"/>
    </row>
    <row r="69" spans="5:8" x14ac:dyDescent="0.35">
      <c r="E69" s="57" t="str">
        <f>IF(AND(ISBLANK(A69), ISBLANK(B69)), "",
   IF(AND(NOT(ISBLANK(A69)), NOT(ISBLANK(B69)), ISBLANK(D69)), "Yes",
      IF(D69 &lt; 'County Names to hide'!$C$2, "No", "Yes")
   )
)</f>
        <v/>
      </c>
      <c r="H69" s="4"/>
    </row>
    <row r="70" spans="5:8" x14ac:dyDescent="0.35">
      <c r="E70" s="57" t="str">
        <f>IF(AND(ISBLANK(A70), ISBLANK(B70)), "",
   IF(AND(NOT(ISBLANK(A70)), NOT(ISBLANK(B70)), ISBLANK(D70)), "Yes",
      IF(D70 &lt; 'County Names to hide'!$C$2, "No", "Yes")
   )
)</f>
        <v/>
      </c>
      <c r="H70" s="4"/>
    </row>
    <row r="71" spans="5:8" x14ac:dyDescent="0.35">
      <c r="E71" s="57" t="str">
        <f>IF(AND(ISBLANK(A71), ISBLANK(B71)), "",
   IF(AND(NOT(ISBLANK(A71)), NOT(ISBLANK(B71)), ISBLANK(D71)), "Yes",
      IF(D71 &lt; 'County Names to hide'!$C$2, "No", "Yes")
   )
)</f>
        <v/>
      </c>
      <c r="H71" s="4"/>
    </row>
    <row r="72" spans="5:8" x14ac:dyDescent="0.35">
      <c r="E72" s="57" t="str">
        <f>IF(AND(ISBLANK(A72), ISBLANK(B72)), "",
   IF(AND(NOT(ISBLANK(A72)), NOT(ISBLANK(B72)), ISBLANK(D72)), "Yes",
      IF(D72 &lt; 'County Names to hide'!$C$2, "No", "Yes")
   )
)</f>
        <v/>
      </c>
      <c r="H72" s="4"/>
    </row>
    <row r="73" spans="5:8" x14ac:dyDescent="0.35">
      <c r="E73" s="57" t="str">
        <f>IF(AND(ISBLANK(A73), ISBLANK(B73)), "",
   IF(AND(NOT(ISBLANK(A73)), NOT(ISBLANK(B73)), ISBLANK(D73)), "Yes",
      IF(D73 &lt; 'County Names to hide'!$C$2, "No", "Yes")
   )
)</f>
        <v/>
      </c>
      <c r="H73" s="4"/>
    </row>
    <row r="74" spans="5:8" x14ac:dyDescent="0.35">
      <c r="E74" s="57" t="str">
        <f>IF(AND(ISBLANK(A74), ISBLANK(B74)), "",
   IF(AND(NOT(ISBLANK(A74)), NOT(ISBLANK(B74)), ISBLANK(D74)), "Yes",
      IF(D74 &lt; 'County Names to hide'!$C$2, "No", "Yes")
   )
)</f>
        <v/>
      </c>
      <c r="H74" s="4"/>
    </row>
    <row r="75" spans="5:8" x14ac:dyDescent="0.35">
      <c r="E75" s="57" t="str">
        <f>IF(AND(ISBLANK(A75), ISBLANK(B75)), "",
   IF(AND(NOT(ISBLANK(A75)), NOT(ISBLANK(B75)), ISBLANK(D75)), "Yes",
      IF(D75 &lt; 'County Names to hide'!$C$2, "No", "Yes")
   )
)</f>
        <v/>
      </c>
      <c r="H75" s="4"/>
    </row>
    <row r="76" spans="5:8" x14ac:dyDescent="0.35">
      <c r="E76" s="57" t="str">
        <f>IF(AND(ISBLANK(A76), ISBLANK(B76)), "",
   IF(AND(NOT(ISBLANK(A76)), NOT(ISBLANK(B76)), ISBLANK(D76)), "Yes",
      IF(D76 &lt; 'County Names to hide'!$C$2, "No", "Yes")
   )
)</f>
        <v/>
      </c>
      <c r="H76" s="4"/>
    </row>
    <row r="77" spans="5:8" x14ac:dyDescent="0.35">
      <c r="E77" s="57" t="str">
        <f>IF(AND(ISBLANK(A77), ISBLANK(B77)), "",
   IF(AND(NOT(ISBLANK(A77)), NOT(ISBLANK(B77)), ISBLANK(D77)), "Yes",
      IF(D77 &lt; 'County Names to hide'!$C$2, "No", "Yes")
   )
)</f>
        <v/>
      </c>
      <c r="H77" s="4"/>
    </row>
    <row r="78" spans="5:8" x14ac:dyDescent="0.35">
      <c r="E78" s="57" t="str">
        <f>IF(AND(ISBLANK(A78), ISBLANK(B78)), "",
   IF(AND(NOT(ISBLANK(A78)), NOT(ISBLANK(B78)), ISBLANK(D78)), "Yes",
      IF(D78 &lt; 'County Names to hide'!$C$2, "No", "Yes")
   )
)</f>
        <v/>
      </c>
      <c r="H78" s="4"/>
    </row>
    <row r="79" spans="5:8" x14ac:dyDescent="0.35">
      <c r="E79" s="57" t="str">
        <f>IF(AND(ISBLANK(A79), ISBLANK(B79)), "",
   IF(AND(NOT(ISBLANK(A79)), NOT(ISBLANK(B79)), ISBLANK(D79)), "Yes",
      IF(D79 &lt; 'County Names to hide'!$C$2, "No", "Yes")
   )
)</f>
        <v/>
      </c>
      <c r="H79" s="4"/>
    </row>
    <row r="80" spans="5:8" x14ac:dyDescent="0.35">
      <c r="E80" s="57" t="str">
        <f>IF(AND(ISBLANK(A80), ISBLANK(B80)), "",
   IF(AND(NOT(ISBLANK(A80)), NOT(ISBLANK(B80)), ISBLANK(D80)), "Yes",
      IF(D80 &lt; 'County Names to hide'!$C$2, "No", "Yes")
   )
)</f>
        <v/>
      </c>
      <c r="H80" s="4"/>
    </row>
    <row r="81" spans="5:8" x14ac:dyDescent="0.35">
      <c r="E81" s="57" t="str">
        <f>IF(AND(ISBLANK(A81), ISBLANK(B81)), "",
   IF(AND(NOT(ISBLANK(A81)), NOT(ISBLANK(B81)), ISBLANK(D81)), "Yes",
      IF(D81 &lt; 'County Names to hide'!$C$2, "No", "Yes")
   )
)</f>
        <v/>
      </c>
      <c r="H81" s="4"/>
    </row>
    <row r="82" spans="5:8" x14ac:dyDescent="0.35">
      <c r="E82" s="57" t="str">
        <f>IF(AND(ISBLANK(A82), ISBLANK(B82)), "",
   IF(AND(NOT(ISBLANK(A82)), NOT(ISBLANK(B82)), ISBLANK(D82)), "Yes",
      IF(D82 &lt; 'County Names to hide'!$C$2, "No", "Yes")
   )
)</f>
        <v/>
      </c>
      <c r="H82" s="4"/>
    </row>
    <row r="83" spans="5:8" x14ac:dyDescent="0.35">
      <c r="E83" s="57" t="str">
        <f>IF(AND(ISBLANK(A83), ISBLANK(B83)), "",
   IF(AND(NOT(ISBLANK(A83)), NOT(ISBLANK(B83)), ISBLANK(D83)), "Yes",
      IF(D83 &lt; 'County Names to hide'!$C$2, "No", "Yes")
   )
)</f>
        <v/>
      </c>
      <c r="H83" s="4"/>
    </row>
    <row r="84" spans="5:8" x14ac:dyDescent="0.35">
      <c r="E84" s="57" t="str">
        <f>IF(AND(ISBLANK(A84), ISBLANK(B84)), "",
   IF(AND(NOT(ISBLANK(A84)), NOT(ISBLANK(B84)), ISBLANK(D84)), "Yes",
      IF(D84 &lt; 'County Names to hide'!$C$2, "No", "Yes")
   )
)</f>
        <v/>
      </c>
      <c r="H84" s="4"/>
    </row>
    <row r="85" spans="5:8" x14ac:dyDescent="0.35">
      <c r="E85" s="57" t="str">
        <f>IF(AND(ISBLANK(A85), ISBLANK(B85)), "",
   IF(AND(NOT(ISBLANK(A85)), NOT(ISBLANK(B85)), ISBLANK(D85)), "Yes",
      IF(D85 &lt; 'County Names to hide'!$C$2, "No", "Yes")
   )
)</f>
        <v/>
      </c>
      <c r="H85" s="4"/>
    </row>
    <row r="86" spans="5:8" x14ac:dyDescent="0.35">
      <c r="E86" s="57" t="str">
        <f>IF(AND(ISBLANK(A86), ISBLANK(B86)), "",
   IF(AND(NOT(ISBLANK(A86)), NOT(ISBLANK(B86)), ISBLANK(D86)), "Yes",
      IF(D86 &lt; 'County Names to hide'!$C$2, "No", "Yes")
   )
)</f>
        <v/>
      </c>
      <c r="H86" s="4"/>
    </row>
    <row r="87" spans="5:8" x14ac:dyDescent="0.35">
      <c r="E87" s="57" t="str">
        <f>IF(AND(ISBLANK(A87), ISBLANK(B87)), "",
   IF(AND(NOT(ISBLANK(A87)), NOT(ISBLANK(B87)), ISBLANK(D87)), "Yes",
      IF(D87 &lt; 'County Names to hide'!$C$2, "No", "Yes")
   )
)</f>
        <v/>
      </c>
      <c r="H87" s="4"/>
    </row>
    <row r="88" spans="5:8" x14ac:dyDescent="0.35">
      <c r="E88" s="57" t="str">
        <f>IF(AND(ISBLANK(A88), ISBLANK(B88)), "",
   IF(AND(NOT(ISBLANK(A88)), NOT(ISBLANK(B88)), ISBLANK(D88)), "Yes",
      IF(D88 &lt; 'County Names to hide'!$C$2, "No", "Yes")
   )
)</f>
        <v/>
      </c>
      <c r="H88" s="4"/>
    </row>
    <row r="89" spans="5:8" x14ac:dyDescent="0.35">
      <c r="E89" s="57" t="str">
        <f>IF(AND(ISBLANK(A89), ISBLANK(B89)), "",
   IF(AND(NOT(ISBLANK(A89)), NOT(ISBLANK(B89)), ISBLANK(D89)), "Yes",
      IF(D89 &lt; 'County Names to hide'!$C$2, "No", "Yes")
   )
)</f>
        <v/>
      </c>
      <c r="H89" s="4"/>
    </row>
    <row r="90" spans="5:8" x14ac:dyDescent="0.35">
      <c r="E90" s="57" t="str">
        <f>IF(AND(ISBLANK(A90), ISBLANK(B90)), "",
   IF(AND(NOT(ISBLANK(A90)), NOT(ISBLANK(B90)), ISBLANK(D90)), "Yes",
      IF(D90 &lt; 'County Names to hide'!$C$2, "No", "Yes")
   )
)</f>
        <v/>
      </c>
      <c r="H90" s="4"/>
    </row>
    <row r="91" spans="5:8" x14ac:dyDescent="0.35">
      <c r="E91" s="57" t="str">
        <f>IF(AND(ISBLANK(A91), ISBLANK(B91)), "",
   IF(AND(NOT(ISBLANK(A91)), NOT(ISBLANK(B91)), ISBLANK(D91)), "Yes",
      IF(D91 &lt; 'County Names to hide'!$C$2, "No", "Yes")
   )
)</f>
        <v/>
      </c>
      <c r="H91" s="4"/>
    </row>
    <row r="92" spans="5:8" x14ac:dyDescent="0.35">
      <c r="E92" s="57" t="str">
        <f>IF(AND(ISBLANK(A92), ISBLANK(B92)), "",
   IF(AND(NOT(ISBLANK(A92)), NOT(ISBLANK(B92)), ISBLANK(D92)), "Yes",
      IF(D92 &lt; 'County Names to hide'!$C$2, "No", "Yes")
   )
)</f>
        <v/>
      </c>
      <c r="H92" s="4"/>
    </row>
    <row r="93" spans="5:8" x14ac:dyDescent="0.35">
      <c r="E93" s="57" t="str">
        <f>IF(AND(ISBLANK(A93), ISBLANK(B93)), "",
   IF(AND(NOT(ISBLANK(A93)), NOT(ISBLANK(B93)), ISBLANK(D93)), "Yes",
      IF(D93 &lt; 'County Names to hide'!$C$2, "No", "Yes")
   )
)</f>
        <v/>
      </c>
      <c r="H93" s="4"/>
    </row>
    <row r="94" spans="5:8" x14ac:dyDescent="0.35">
      <c r="E94" s="57" t="str">
        <f>IF(AND(ISBLANK(A94), ISBLANK(B94)), "",
   IF(AND(NOT(ISBLANK(A94)), NOT(ISBLANK(B94)), ISBLANK(D94)), "Yes",
      IF(D94 &lt; 'County Names to hide'!$C$2, "No", "Yes")
   )
)</f>
        <v/>
      </c>
      <c r="H94" s="4"/>
    </row>
    <row r="95" spans="5:8" x14ac:dyDescent="0.35">
      <c r="E95" s="57" t="str">
        <f>IF(AND(ISBLANK(A95), ISBLANK(B95)), "",
   IF(AND(NOT(ISBLANK(A95)), NOT(ISBLANK(B95)), ISBLANK(D95)), "Yes",
      IF(D95 &lt; 'County Names to hide'!$C$2, "No", "Yes")
   )
)</f>
        <v/>
      </c>
      <c r="H95" s="4"/>
    </row>
    <row r="96" spans="5:8" x14ac:dyDescent="0.35">
      <c r="E96" s="57" t="str">
        <f>IF(AND(ISBLANK(A96), ISBLANK(B96)), "",
   IF(AND(NOT(ISBLANK(A96)), NOT(ISBLANK(B96)), ISBLANK(D96)), "Yes",
      IF(D96 &lt; 'County Names to hide'!$C$2, "No", "Yes")
   )
)</f>
        <v/>
      </c>
      <c r="H96" s="4"/>
    </row>
    <row r="97" spans="5:8" x14ac:dyDescent="0.35">
      <c r="E97" s="57" t="str">
        <f>IF(AND(ISBLANK(A97), ISBLANK(B97)), "",
   IF(AND(NOT(ISBLANK(A97)), NOT(ISBLANK(B97)), ISBLANK(D97)), "Yes",
      IF(D97 &lt; 'County Names to hide'!$C$2, "No", "Yes")
   )
)</f>
        <v/>
      </c>
      <c r="H97" s="4"/>
    </row>
    <row r="98" spans="5:8" x14ac:dyDescent="0.35">
      <c r="E98" s="57" t="str">
        <f>IF(AND(ISBLANK(A98), ISBLANK(B98)), "",
   IF(AND(NOT(ISBLANK(A98)), NOT(ISBLANK(B98)), ISBLANK(D98)), "Yes",
      IF(D98 &lt; 'County Names to hide'!$C$2, "No", "Yes")
   )
)</f>
        <v/>
      </c>
      <c r="H98" s="4"/>
    </row>
    <row r="99" spans="5:8" x14ac:dyDescent="0.35">
      <c r="E99" s="57" t="str">
        <f>IF(AND(ISBLANK(A99), ISBLANK(B99)), "",
   IF(AND(NOT(ISBLANK(A99)), NOT(ISBLANK(B99)), ISBLANK(D99)), "Yes",
      IF(D99 &lt; 'County Names to hide'!$C$2, "No", "Yes")
   )
)</f>
        <v/>
      </c>
      <c r="H99" s="4"/>
    </row>
    <row r="100" spans="5:8" x14ac:dyDescent="0.35">
      <c r="E100" s="57" t="str">
        <f>IF(AND(ISBLANK(A100), ISBLANK(B100)), "",
   IF(AND(NOT(ISBLANK(A100)), NOT(ISBLANK(B100)), ISBLANK(D100)), "Yes",
      IF(D100 &lt; 'County Names to hide'!$C$2, "No", "Yes")
   )
)</f>
        <v/>
      </c>
      <c r="H100" s="4"/>
    </row>
  </sheetData>
  <sheetProtection algorithmName="SHA-512" hashValue="GtuaMwQnzn3HlTRq1tQJhEtq3QXNVATlaL53IMB0hUt0hFAx8hFu1/49GRn8zsPWMr5ZlbV9u7xEdBsGQYs0Iw==" saltValue="Vq/LuzyPlc8/6ZAN6lG2aw==" spinCount="100000" sheet="1" objects="1" scenarios="1" selectLockedCells="1" sort="0"/>
  <mergeCells count="1">
    <mergeCell ref="A1:G1"/>
  </mergeCells>
  <dataValidations count="1">
    <dataValidation type="list" allowBlank="1" showInputMessage="1" showErrorMessage="1" sqref="F4:F100 G4:G1048576 I4:I1048576 H101:H1048576" xr:uid="{00000000-0002-0000-0200-000000000000}">
      <formula1>"Yes,No"</formula1>
    </dataValidation>
  </dataValidations>
  <pageMargins left="0.75" right="0.75" top="1" bottom="1" header="0.5" footer="0.5"/>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F3019-9C2C-4096-939F-0B37002AA83F}">
  <sheetPr codeName="Sheet3"/>
  <dimension ref="A1:AD500"/>
  <sheetViews>
    <sheetView tabSelected="1" topLeftCell="T1" workbookViewId="0">
      <selection activeCell="W7" sqref="W7"/>
    </sheetView>
  </sheetViews>
  <sheetFormatPr defaultColWidth="8.7265625" defaultRowHeight="14.5" x14ac:dyDescent="0.35"/>
  <cols>
    <col min="1" max="1" width="30.81640625" style="66" customWidth="1"/>
    <col min="2" max="2" width="8.7265625" style="66"/>
    <col min="3" max="3" width="18" style="67" customWidth="1"/>
    <col min="4" max="4" width="10.7265625" style="66" customWidth="1"/>
    <col min="5" max="5" width="30.54296875" style="66" customWidth="1"/>
    <col min="6" max="6" width="17.7265625" style="66" customWidth="1"/>
    <col min="7" max="7" width="34.54296875" style="66" customWidth="1"/>
    <col min="8" max="8" width="17.81640625" style="66" customWidth="1"/>
    <col min="9" max="9" width="46.7265625" style="66" customWidth="1"/>
    <col min="10" max="10" width="40.1796875" style="66" customWidth="1"/>
    <col min="11" max="11" width="20.453125" style="66" customWidth="1"/>
    <col min="12" max="12" width="20.7265625" style="66" customWidth="1"/>
    <col min="13" max="13" width="18.453125" style="67" customWidth="1"/>
    <col min="14" max="14" width="17.54296875" style="67" customWidth="1"/>
    <col min="15" max="15" width="40.54296875" style="66" customWidth="1"/>
    <col min="16" max="16" width="45.81640625" style="66" customWidth="1"/>
    <col min="17" max="17" width="46.7265625" style="66" customWidth="1"/>
    <col min="18" max="18" width="45.7265625" style="66" customWidth="1"/>
    <col min="19" max="20" width="46.7265625" style="66" customWidth="1"/>
    <col min="21" max="22" width="28" style="66" customWidth="1"/>
    <col min="23" max="23" width="33.54296875" style="66" customWidth="1"/>
    <col min="24" max="30" width="46.7265625" style="66" customWidth="1"/>
    <col min="31" max="16384" width="8.7265625" style="1"/>
  </cols>
  <sheetData>
    <row r="1" spans="1:30" ht="70" customHeight="1" x14ac:dyDescent="0.35">
      <c r="A1" s="79" t="s">
        <v>39</v>
      </c>
      <c r="B1" s="79"/>
      <c r="C1" s="79"/>
      <c r="D1" s="79"/>
      <c r="E1" s="79"/>
      <c r="F1" s="79"/>
      <c r="G1" s="79"/>
      <c r="H1" s="79"/>
      <c r="I1" s="79"/>
      <c r="J1" s="6"/>
      <c r="K1" s="6"/>
      <c r="L1" s="6"/>
      <c r="M1" s="14"/>
      <c r="N1" s="14"/>
      <c r="O1" s="6"/>
      <c r="P1" s="6"/>
      <c r="Q1" s="6"/>
      <c r="R1" s="6"/>
      <c r="S1" s="6"/>
      <c r="T1" s="6"/>
      <c r="U1" s="6"/>
      <c r="V1" s="6"/>
      <c r="W1" s="6"/>
      <c r="X1" s="1"/>
      <c r="Y1" s="1"/>
      <c r="Z1" s="1"/>
      <c r="AA1" s="1"/>
      <c r="AB1" s="1"/>
      <c r="AC1" s="1"/>
      <c r="AD1" s="1"/>
    </row>
    <row r="2" spans="1:30" ht="19" thickBot="1" x14ac:dyDescent="0.5">
      <c r="A2" s="78" t="s">
        <v>13</v>
      </c>
      <c r="B2" s="78"/>
      <c r="C2" s="17"/>
      <c r="D2" s="7"/>
      <c r="E2" s="68" t="s">
        <v>14</v>
      </c>
      <c r="F2" s="1"/>
      <c r="G2" s="1"/>
      <c r="H2" s="1"/>
      <c r="I2" s="1"/>
      <c r="J2" s="1"/>
      <c r="K2" s="1"/>
      <c r="L2" s="1"/>
      <c r="M2" s="4"/>
      <c r="N2" s="4"/>
      <c r="O2" s="1"/>
      <c r="P2" s="1"/>
      <c r="Q2" s="1"/>
      <c r="R2" s="1"/>
      <c r="S2" s="1"/>
      <c r="T2" s="1"/>
      <c r="U2" s="1"/>
      <c r="V2" s="1"/>
      <c r="W2" s="1"/>
      <c r="X2" s="1"/>
      <c r="Y2" s="1"/>
      <c r="Z2" s="1"/>
      <c r="AA2" s="1"/>
      <c r="AB2" s="1"/>
      <c r="AC2" s="1"/>
      <c r="AD2" s="1"/>
    </row>
    <row r="3" spans="1:30" ht="15.5" thickTop="1" thickBot="1" x14ac:dyDescent="0.4">
      <c r="A3" s="8" t="s">
        <v>40</v>
      </c>
      <c r="B3" s="9"/>
      <c r="C3" s="18"/>
      <c r="D3" s="10"/>
      <c r="E3" s="10"/>
      <c r="F3" s="10"/>
      <c r="G3" s="10"/>
      <c r="H3" s="10"/>
      <c r="I3" s="10"/>
      <c r="J3" s="10"/>
      <c r="K3" s="10"/>
      <c r="L3" s="10"/>
      <c r="M3" s="15" t="s">
        <v>41</v>
      </c>
      <c r="N3" s="16"/>
      <c r="O3" s="11"/>
      <c r="P3" s="11"/>
      <c r="Q3" s="11"/>
      <c r="R3" s="11"/>
      <c r="S3" s="11"/>
      <c r="T3" s="12"/>
      <c r="U3" s="13"/>
      <c r="V3" s="30"/>
      <c r="W3" s="30"/>
      <c r="X3" s="1"/>
      <c r="Y3" s="1"/>
      <c r="Z3" s="1"/>
      <c r="AA3" s="1"/>
      <c r="AB3" s="1"/>
      <c r="AC3" s="1"/>
      <c r="AD3" s="1"/>
    </row>
    <row r="4" spans="1:30" ht="43.5" x14ac:dyDescent="0.35">
      <c r="A4" s="44" t="s">
        <v>42</v>
      </c>
      <c r="B4" s="45" t="s">
        <v>43</v>
      </c>
      <c r="C4" s="46" t="s">
        <v>44</v>
      </c>
      <c r="D4" s="44" t="s">
        <v>45</v>
      </c>
      <c r="E4" s="47" t="s">
        <v>46</v>
      </c>
      <c r="F4" s="47" t="s">
        <v>47</v>
      </c>
      <c r="G4" s="43" t="s">
        <v>48</v>
      </c>
      <c r="H4" s="43" t="s">
        <v>49</v>
      </c>
      <c r="I4" s="43" t="s">
        <v>50</v>
      </c>
      <c r="J4" s="43" t="s">
        <v>51</v>
      </c>
      <c r="K4" s="43" t="s">
        <v>52</v>
      </c>
      <c r="L4" s="43" t="s">
        <v>53</v>
      </c>
      <c r="M4" s="48" t="s">
        <v>54</v>
      </c>
      <c r="N4" s="48" t="s">
        <v>55</v>
      </c>
      <c r="O4" s="43" t="s">
        <v>56</v>
      </c>
      <c r="P4" s="43" t="s">
        <v>57</v>
      </c>
      <c r="Q4" s="43" t="s">
        <v>58</v>
      </c>
      <c r="R4" s="43" t="s">
        <v>59</v>
      </c>
      <c r="S4" s="43" t="s">
        <v>60</v>
      </c>
      <c r="T4" s="43" t="s">
        <v>61</v>
      </c>
      <c r="U4" s="43" t="s">
        <v>62</v>
      </c>
      <c r="V4" s="43" t="s">
        <v>63</v>
      </c>
      <c r="W4" s="43" t="s">
        <v>64</v>
      </c>
      <c r="X4" s="64" t="s">
        <v>65</v>
      </c>
      <c r="Y4" s="64" t="s">
        <v>66</v>
      </c>
      <c r="Z4" s="64" t="s">
        <v>67</v>
      </c>
      <c r="AA4" s="64" t="s">
        <v>68</v>
      </c>
      <c r="AB4" s="65" t="s">
        <v>69</v>
      </c>
      <c r="AC4" s="65" t="s">
        <v>70</v>
      </c>
      <c r="AD4" s="65" t="s">
        <v>71</v>
      </c>
    </row>
    <row r="5" spans="1:30" x14ac:dyDescent="0.35">
      <c r="A5" s="1"/>
      <c r="B5" s="1"/>
      <c r="C5" s="4"/>
      <c r="D5" s="1"/>
      <c r="E5" s="1"/>
      <c r="F5" s="1"/>
      <c r="G5" s="1"/>
      <c r="H5" s="1"/>
      <c r="I5" s="1"/>
      <c r="J5" s="1"/>
      <c r="K5" s="1"/>
      <c r="L5" s="69" t="str">
        <f>IF(COUNTIF(F6:K6, "Yes")&gt;0, "No", "Yes")</f>
        <v>Yes</v>
      </c>
      <c r="M5" s="4"/>
      <c r="N5" s="4"/>
      <c r="O5" s="71" t="str">
        <f>IF(ISBLANK(M5), "", IF(ISBLANK(N5), "Yes", IF(N5 &lt; 'County Names to hide'!$C$2, "No", "Yes")))</f>
        <v/>
      </c>
      <c r="P5" s="4"/>
      <c r="Q5" s="4"/>
      <c r="R5" s="4"/>
      <c r="S5" s="4"/>
      <c r="T5" s="1"/>
      <c r="U5" s="70" t="str">
        <f>IF(Outcomes!M5="","",
   IF(AND(Outcomes!N5&lt;&gt;"",Outcomes!N5&lt;'County Names to hide'!$C$2),0,
      ROUND((MIN(IF(Outcomes!N5="", 'County Names to hide'!$D$2, Outcomes!N5),'County Names to hide'!$D$2)-Outcomes!M5)/30,1)))</f>
        <v/>
      </c>
      <c r="V5" s="69" t="str">
        <f>IF(OR(Outcomes!M5="",Outcomes!M5&gt;'County Names to hide'!$D$2),"",
   IF(Outcomes!N5="","No",
      IF(AND(Outcomes!N5&gt;'County Names to hide'!$C$2,
             Outcomes!N5&lt;'County Names to hide'!$D$2),
         "Yes","No")))</f>
        <v/>
      </c>
      <c r="W5" s="1"/>
      <c r="X5" s="1"/>
      <c r="Y5" s="1"/>
      <c r="Z5" s="1"/>
      <c r="AA5" s="1"/>
      <c r="AB5" s="1"/>
      <c r="AC5" s="1"/>
      <c r="AD5" s="1"/>
    </row>
    <row r="6" spans="1:30" x14ac:dyDescent="0.35">
      <c r="A6" s="1"/>
      <c r="B6" s="1"/>
      <c r="C6" s="4"/>
      <c r="D6" s="1"/>
      <c r="E6" s="1"/>
      <c r="F6" s="1"/>
      <c r="G6" s="1"/>
      <c r="H6" s="1"/>
      <c r="I6" s="1"/>
      <c r="J6" s="1"/>
      <c r="K6" s="1"/>
      <c r="L6" s="69" t="str">
        <f t="shared" ref="L6:L36" si="0">IF(COUNTIF(F7:K7, "Yes")&gt;0, "No", "Yes")</f>
        <v>Yes</v>
      </c>
      <c r="M6" s="4"/>
      <c r="N6" s="4"/>
      <c r="O6" s="71" t="str">
        <f>IF(ISBLANK(M6), "", IF(ISBLANK(N6), "Yes", IF(N6 &lt; 'County Names to hide'!$C$2, "No", "Yes")))</f>
        <v/>
      </c>
      <c r="P6" s="4"/>
      <c r="Q6" s="4"/>
      <c r="R6" s="4"/>
      <c r="S6" s="4"/>
      <c r="T6" s="1"/>
      <c r="U6" s="70" t="str">
        <f>IF(Outcomes!M6="","",
   IF(AND(Outcomes!N6&lt;&gt;"",Outcomes!N6&lt;'County Names to hide'!$C$2),0,
      ROUND((MIN(IF(Outcomes!N6="", 'County Names to hide'!$D$2, Outcomes!N6),'County Names to hide'!$D$2)-Outcomes!M6)/30,1)))</f>
        <v/>
      </c>
      <c r="V6" s="69" t="str">
        <f>IF(OR(Outcomes!M6="",Outcomes!M6&gt;'County Names to hide'!$D$2),"",
   IF(Outcomes!N6="","No",
      IF(AND(Outcomes!N6&gt;'County Names to hide'!$C$2,
             Outcomes!N6&lt;'County Names to hide'!$D$2),
         "Yes","No")))</f>
        <v/>
      </c>
      <c r="W6" s="1"/>
      <c r="X6" s="1"/>
      <c r="Y6" s="1"/>
      <c r="Z6" s="1"/>
      <c r="AA6" s="1"/>
      <c r="AB6" s="1"/>
      <c r="AC6" s="1"/>
      <c r="AD6" s="1"/>
    </row>
    <row r="7" spans="1:30" x14ac:dyDescent="0.35">
      <c r="A7" s="1"/>
      <c r="B7" s="1"/>
      <c r="C7" s="4"/>
      <c r="D7" s="1"/>
      <c r="E7" s="1"/>
      <c r="F7" s="1"/>
      <c r="G7" s="1"/>
      <c r="H7" s="1"/>
      <c r="I7" s="1"/>
      <c r="J7" s="1"/>
      <c r="K7" s="1"/>
      <c r="L7" s="69" t="str">
        <f t="shared" si="0"/>
        <v>Yes</v>
      </c>
      <c r="M7" s="4"/>
      <c r="N7" s="4"/>
      <c r="O7" s="71" t="str">
        <f>IF(ISBLANK(M7), "", IF(ISBLANK(N7), "Yes", IF(N7 &lt; 'County Names to hide'!$C$2, "No", "Yes")))</f>
        <v/>
      </c>
      <c r="P7" s="4"/>
      <c r="Q7" s="4"/>
      <c r="R7" s="4"/>
      <c r="S7" s="4"/>
      <c r="T7" s="1"/>
      <c r="U7" s="70" t="str">
        <f>IF(Outcomes!M7="","",
   IF(AND(Outcomes!N7&lt;&gt;"",Outcomes!N7&lt;'County Names to hide'!$C$2),0,
      ROUND((MIN(IF(Outcomes!N7="", 'County Names to hide'!$D$2, Outcomes!N7),'County Names to hide'!$D$2)-Outcomes!M7)/30,1)))</f>
        <v/>
      </c>
      <c r="V7" s="69" t="str">
        <f>IF(OR(Outcomes!M7="",Outcomes!M7&gt;'County Names to hide'!$D$2),"",
   IF(Outcomes!N7="","No",
      IF(AND(Outcomes!N7&gt;'County Names to hide'!$C$2,
             Outcomes!N7&lt;'County Names to hide'!$D$2),
         "Yes","No")))</f>
        <v/>
      </c>
      <c r="W7" s="1"/>
      <c r="X7" s="1"/>
      <c r="Y7" s="1"/>
      <c r="Z7" s="1"/>
      <c r="AA7" s="1"/>
      <c r="AB7" s="1"/>
      <c r="AC7" s="1"/>
      <c r="AD7" s="1"/>
    </row>
    <row r="8" spans="1:30" x14ac:dyDescent="0.35">
      <c r="A8" s="1"/>
      <c r="B8" s="1"/>
      <c r="C8" s="4"/>
      <c r="D8" s="1"/>
      <c r="E8" s="1"/>
      <c r="F8" s="1"/>
      <c r="G8" s="1"/>
      <c r="H8" s="1"/>
      <c r="I8" s="1"/>
      <c r="J8" s="1"/>
      <c r="K8" s="1"/>
      <c r="L8" s="69" t="str">
        <f t="shared" si="0"/>
        <v>Yes</v>
      </c>
      <c r="M8" s="4"/>
      <c r="N8" s="4"/>
      <c r="O8" s="71" t="str">
        <f>IF(ISBLANK(M8), "", IF(ISBLANK(N8), "Yes", IF(N8 &lt; 'County Names to hide'!$C$2, "No", "Yes")))</f>
        <v/>
      </c>
      <c r="P8" s="4"/>
      <c r="Q8" s="4"/>
      <c r="R8" s="4"/>
      <c r="S8" s="4"/>
      <c r="T8" s="1"/>
      <c r="U8" s="70" t="str">
        <f>IF(Outcomes!M8="","",
   IF(AND(Outcomes!N8&lt;&gt;"",Outcomes!N8&lt;'County Names to hide'!$C$2),0,
      ROUND((MIN(IF(Outcomes!N8="", 'County Names to hide'!$D$2, Outcomes!N8),'County Names to hide'!$D$2)-Outcomes!M8)/30,1)))</f>
        <v/>
      </c>
      <c r="V8" s="69" t="str">
        <f>IF(OR(Outcomes!M8="",Outcomes!M8&gt;'County Names to hide'!$D$2),"",
   IF(Outcomes!N8="","No",
      IF(AND(Outcomes!N8&gt;'County Names to hide'!$C$2,
             Outcomes!N8&lt;'County Names to hide'!$D$2),
         "Yes","No")))</f>
        <v/>
      </c>
      <c r="W8" s="1"/>
      <c r="X8" s="1"/>
      <c r="Y8" s="1"/>
      <c r="Z8" s="1"/>
      <c r="AA8" s="1"/>
      <c r="AB8" s="1"/>
      <c r="AC8" s="1"/>
      <c r="AD8" s="1"/>
    </row>
    <row r="9" spans="1:30" x14ac:dyDescent="0.35">
      <c r="A9" s="1"/>
      <c r="B9" s="1"/>
      <c r="C9" s="4"/>
      <c r="D9" s="1"/>
      <c r="E9" s="1"/>
      <c r="F9" s="1"/>
      <c r="G9" s="1"/>
      <c r="H9" s="1"/>
      <c r="I9" s="1"/>
      <c r="J9" s="1"/>
      <c r="K9" s="1"/>
      <c r="L9" s="69" t="str">
        <f t="shared" si="0"/>
        <v>Yes</v>
      </c>
      <c r="M9" s="4"/>
      <c r="N9" s="4"/>
      <c r="O9" s="71" t="str">
        <f>IF(ISBLANK(M9), "", IF(ISBLANK(N9), "Yes", IF(N9 &lt; 'County Names to hide'!$C$2, "No", "Yes")))</f>
        <v/>
      </c>
      <c r="P9" s="4"/>
      <c r="Q9" s="4"/>
      <c r="R9" s="4"/>
      <c r="S9" s="4"/>
      <c r="T9" s="1"/>
      <c r="U9" s="70" t="str">
        <f>IF(Outcomes!M9="","",
   IF(AND(Outcomes!N9&lt;&gt;"",Outcomes!N9&lt;'County Names to hide'!$C$2),0,
      ROUND((MIN(IF(Outcomes!N9="", 'County Names to hide'!$D$2, Outcomes!N9),'County Names to hide'!$D$2)-Outcomes!M9)/30,1)))</f>
        <v/>
      </c>
      <c r="V9" s="69" t="str">
        <f>IF(OR(Outcomes!M9="",Outcomes!M9&gt;'County Names to hide'!$D$2),"",
   IF(Outcomes!N9="","No",
      IF(AND(Outcomes!N9&gt;'County Names to hide'!$C$2,
             Outcomes!N9&lt;'County Names to hide'!$D$2),
         "Yes","No")))</f>
        <v/>
      </c>
      <c r="W9" s="1"/>
      <c r="X9" s="1"/>
      <c r="Y9" s="1"/>
      <c r="Z9" s="1"/>
      <c r="AA9" s="1"/>
      <c r="AB9" s="1"/>
      <c r="AC9" s="1"/>
      <c r="AD9" s="1"/>
    </row>
    <row r="10" spans="1:30" x14ac:dyDescent="0.35">
      <c r="A10" s="1"/>
      <c r="B10" s="1"/>
      <c r="C10" s="4"/>
      <c r="D10" s="1"/>
      <c r="E10" s="1"/>
      <c r="F10" s="1"/>
      <c r="G10" s="1"/>
      <c r="H10" s="1"/>
      <c r="I10" s="1"/>
      <c r="J10" s="1"/>
      <c r="K10" s="1"/>
      <c r="L10" s="69" t="str">
        <f t="shared" si="0"/>
        <v>Yes</v>
      </c>
      <c r="M10" s="4"/>
      <c r="N10" s="4"/>
      <c r="O10" s="71" t="str">
        <f>IF(ISBLANK(M10), "", IF(ISBLANK(N10), "Yes", IF(N10 &lt; 'County Names to hide'!$C$2, "No", "Yes")))</f>
        <v/>
      </c>
      <c r="P10" s="4"/>
      <c r="Q10" s="4"/>
      <c r="R10" s="4"/>
      <c r="S10" s="4"/>
      <c r="T10" s="1"/>
      <c r="U10" s="70" t="str">
        <f>IF(Outcomes!M10="","",
   IF(AND(Outcomes!N10&lt;&gt;"",Outcomes!N10&lt;'County Names to hide'!$C$2),0,
      ROUND((MIN(IF(Outcomes!N10="", 'County Names to hide'!$D$2, Outcomes!N10),'County Names to hide'!$D$2)-Outcomes!M10)/30,1)))</f>
        <v/>
      </c>
      <c r="V10" s="69" t="str">
        <f>IF(OR(Outcomes!M10="",Outcomes!M10&gt;'County Names to hide'!$D$2),"",
   IF(Outcomes!N10="","No",
      IF(AND(Outcomes!N10&gt;'County Names to hide'!$C$2,
             Outcomes!N10&lt;'County Names to hide'!$D$2),
         "Yes","No")))</f>
        <v/>
      </c>
      <c r="W10" s="1"/>
      <c r="X10" s="1"/>
      <c r="Y10" s="1"/>
      <c r="Z10" s="1"/>
      <c r="AA10" s="1"/>
      <c r="AB10" s="1"/>
      <c r="AC10" s="1"/>
      <c r="AD10" s="1"/>
    </row>
    <row r="11" spans="1:30" x14ac:dyDescent="0.35">
      <c r="A11" s="1"/>
      <c r="B11" s="1"/>
      <c r="C11" s="4"/>
      <c r="D11" s="1"/>
      <c r="E11" s="1"/>
      <c r="F11" s="1"/>
      <c r="G11" s="1"/>
      <c r="H11" s="1"/>
      <c r="I11" s="1"/>
      <c r="J11" s="1"/>
      <c r="K11" s="1"/>
      <c r="L11" s="69" t="str">
        <f t="shared" si="0"/>
        <v>Yes</v>
      </c>
      <c r="M11" s="4"/>
      <c r="N11" s="4"/>
      <c r="O11" s="71" t="str">
        <f>IF(ISBLANK(M11), "", IF(ISBLANK(N11), "Yes", IF(N11 &lt; 'County Names to hide'!$C$2, "No", "Yes")))</f>
        <v/>
      </c>
      <c r="P11" s="4"/>
      <c r="Q11" s="4"/>
      <c r="R11" s="4"/>
      <c r="S11" s="4"/>
      <c r="T11" s="1"/>
      <c r="U11" s="70" t="str">
        <f>IF(Outcomes!M11="","",
   IF(AND(Outcomes!N11&lt;&gt;"",Outcomes!N11&lt;'County Names to hide'!$C$2),0,
      ROUND((MIN(IF(Outcomes!N11="", 'County Names to hide'!$D$2, Outcomes!N11),'County Names to hide'!$D$2)-Outcomes!M11)/30,1)))</f>
        <v/>
      </c>
      <c r="V11" s="69" t="str">
        <f>IF(OR(Outcomes!M11="",Outcomes!M11&gt;'County Names to hide'!$D$2),"",
   IF(Outcomes!N11="","No",
      IF(AND(Outcomes!N11&gt;'County Names to hide'!$C$2,
             Outcomes!N11&lt;'County Names to hide'!$D$2),
         "Yes","No")))</f>
        <v/>
      </c>
      <c r="W11" s="1"/>
      <c r="X11" s="1"/>
      <c r="Y11" s="1"/>
      <c r="Z11" s="1"/>
      <c r="AA11" s="1"/>
      <c r="AB11" s="1"/>
      <c r="AC11" s="1"/>
      <c r="AD11" s="1"/>
    </row>
    <row r="12" spans="1:30" x14ac:dyDescent="0.35">
      <c r="A12" s="1"/>
      <c r="B12" s="1"/>
      <c r="C12" s="4"/>
      <c r="D12" s="1"/>
      <c r="E12" s="1"/>
      <c r="F12" s="1"/>
      <c r="G12" s="1"/>
      <c r="H12" s="1"/>
      <c r="I12" s="1"/>
      <c r="J12" s="1"/>
      <c r="K12" s="1"/>
      <c r="L12" s="69" t="str">
        <f t="shared" si="0"/>
        <v>Yes</v>
      </c>
      <c r="M12" s="4"/>
      <c r="N12" s="4"/>
      <c r="O12" s="71" t="str">
        <f>IF(ISBLANK(M12), "", IF(ISBLANK(N12), "Yes", IF(N12 &lt; 'County Names to hide'!$C$2, "No", "Yes")))</f>
        <v/>
      </c>
      <c r="P12" s="4"/>
      <c r="Q12" s="4"/>
      <c r="R12" s="4"/>
      <c r="S12" s="4"/>
      <c r="T12" s="1"/>
      <c r="U12" s="70" t="str">
        <f>IF(Outcomes!M12="","",
   IF(AND(Outcomes!N12&lt;&gt;"",Outcomes!N12&lt;'County Names to hide'!$C$2),0,
      ROUND((MIN(IF(Outcomes!N12="", 'County Names to hide'!$D$2, Outcomes!N12),'County Names to hide'!$D$2)-Outcomes!M12)/30,1)))</f>
        <v/>
      </c>
      <c r="V12" s="69" t="str">
        <f>IF(OR(Outcomes!M12="",Outcomes!M12&gt;'County Names to hide'!$D$2),"",
   IF(Outcomes!N12="","No",
      IF(AND(Outcomes!N12&gt;'County Names to hide'!$C$2,
             Outcomes!N12&lt;'County Names to hide'!$D$2),
         "Yes","No")))</f>
        <v/>
      </c>
      <c r="W12" s="1"/>
      <c r="X12" s="1"/>
      <c r="Y12" s="1"/>
      <c r="Z12" s="1"/>
      <c r="AA12" s="1"/>
      <c r="AB12" s="1"/>
      <c r="AC12" s="1"/>
      <c r="AD12" s="1"/>
    </row>
    <row r="13" spans="1:30" x14ac:dyDescent="0.35">
      <c r="A13" s="1"/>
      <c r="B13" s="1"/>
      <c r="C13" s="4"/>
      <c r="D13" s="1"/>
      <c r="E13" s="1"/>
      <c r="F13" s="1"/>
      <c r="G13" s="1"/>
      <c r="H13" s="1"/>
      <c r="I13" s="1"/>
      <c r="J13" s="1"/>
      <c r="K13" s="1"/>
      <c r="L13" s="69" t="str">
        <f t="shared" si="0"/>
        <v>Yes</v>
      </c>
      <c r="M13" s="4"/>
      <c r="N13" s="4"/>
      <c r="O13" s="71" t="str">
        <f>IF(ISBLANK(M13), "", IF(ISBLANK(N13), "Yes", IF(N13 &lt; 'County Names to hide'!$C$2, "No", "Yes")))</f>
        <v/>
      </c>
      <c r="P13" s="4"/>
      <c r="Q13" s="4"/>
      <c r="R13" s="4"/>
      <c r="S13" s="4"/>
      <c r="T13" s="1"/>
      <c r="U13" s="70" t="str">
        <f>IF(Outcomes!M13="","",
   IF(AND(Outcomes!N13&lt;&gt;"",Outcomes!N13&lt;'County Names to hide'!$C$2),0,
      ROUND((MIN(IF(Outcomes!N13="", 'County Names to hide'!$D$2, Outcomes!N13),'County Names to hide'!$D$2)-Outcomes!M13)/30,1)))</f>
        <v/>
      </c>
      <c r="V13" s="69" t="str">
        <f>IF(OR(Outcomes!M13="",Outcomes!M13&gt;'County Names to hide'!$D$2),"",
   IF(Outcomes!N13="","No",
      IF(AND(Outcomes!N13&gt;'County Names to hide'!$C$2,
             Outcomes!N13&lt;'County Names to hide'!$D$2),
         "Yes","No")))</f>
        <v/>
      </c>
      <c r="W13" s="1"/>
      <c r="X13" s="1"/>
      <c r="Y13" s="1"/>
      <c r="Z13" s="1"/>
      <c r="AA13" s="1"/>
      <c r="AB13" s="1"/>
      <c r="AC13" s="1"/>
      <c r="AD13" s="1"/>
    </row>
    <row r="14" spans="1:30" x14ac:dyDescent="0.35">
      <c r="A14" s="1"/>
      <c r="B14" s="1"/>
      <c r="C14" s="4"/>
      <c r="D14" s="1"/>
      <c r="E14" s="1"/>
      <c r="F14" s="1"/>
      <c r="G14" s="1"/>
      <c r="H14" s="1"/>
      <c r="I14" s="1"/>
      <c r="J14" s="1"/>
      <c r="K14" s="1"/>
      <c r="L14" s="69" t="str">
        <f t="shared" si="0"/>
        <v>Yes</v>
      </c>
      <c r="M14" s="4"/>
      <c r="N14" s="4"/>
      <c r="O14" s="71" t="str">
        <f>IF(ISBLANK(M14), "", IF(ISBLANK(N14), "Yes", IF(N14 &lt; 'County Names to hide'!$C$2, "No", "Yes")))</f>
        <v/>
      </c>
      <c r="P14" s="4"/>
      <c r="Q14" s="4"/>
      <c r="R14" s="4"/>
      <c r="S14" s="4"/>
      <c r="T14" s="1"/>
      <c r="U14" s="70" t="str">
        <f>IF(Outcomes!M14="","",
   IF(AND(Outcomes!N14&lt;&gt;"",Outcomes!N14&lt;'County Names to hide'!$C$2),0,
      ROUND((MIN(IF(Outcomes!N14="", 'County Names to hide'!$D$2, Outcomes!N14),'County Names to hide'!$D$2)-Outcomes!M14)/30,1)))</f>
        <v/>
      </c>
      <c r="V14" s="69" t="str">
        <f>IF(OR(Outcomes!M14="",Outcomes!M14&gt;'County Names to hide'!$D$2),"",
   IF(Outcomes!N14="","No",
      IF(AND(Outcomes!N14&gt;'County Names to hide'!$C$2,
             Outcomes!N14&lt;'County Names to hide'!$D$2),
         "Yes","No")))</f>
        <v/>
      </c>
      <c r="W14" s="1"/>
      <c r="X14" s="1"/>
      <c r="Y14" s="1"/>
      <c r="Z14" s="1"/>
      <c r="AA14" s="1"/>
      <c r="AB14" s="1"/>
      <c r="AC14" s="1"/>
      <c r="AD14" s="1"/>
    </row>
    <row r="15" spans="1:30" x14ac:dyDescent="0.35">
      <c r="A15" s="1"/>
      <c r="B15" s="1"/>
      <c r="C15" s="4"/>
      <c r="D15" s="1"/>
      <c r="E15" s="1"/>
      <c r="F15" s="1"/>
      <c r="G15" s="1"/>
      <c r="H15" s="1"/>
      <c r="I15" s="1"/>
      <c r="J15" s="1"/>
      <c r="K15" s="1"/>
      <c r="L15" s="69" t="str">
        <f t="shared" si="0"/>
        <v>Yes</v>
      </c>
      <c r="M15" s="4"/>
      <c r="N15" s="4"/>
      <c r="O15" s="71" t="str">
        <f>IF(ISBLANK(M15), "", IF(ISBLANK(N15), "Yes", IF(N15 &lt; 'County Names to hide'!$C$2, "No", "Yes")))</f>
        <v/>
      </c>
      <c r="P15" s="4"/>
      <c r="Q15" s="4"/>
      <c r="R15" s="4"/>
      <c r="S15" s="4"/>
      <c r="T15" s="1"/>
      <c r="U15" s="70" t="str">
        <f>IF(Outcomes!M15="","",
   IF(AND(Outcomes!N15&lt;&gt;"",Outcomes!N15&lt;'County Names to hide'!$C$2),0,
      ROUND((MIN(IF(Outcomes!N15="", 'County Names to hide'!$D$2, Outcomes!N15),'County Names to hide'!$D$2)-Outcomes!M15)/30,1)))</f>
        <v/>
      </c>
      <c r="V15" s="69" t="str">
        <f>IF(OR(Outcomes!M15="",Outcomes!M15&gt;'County Names to hide'!$D$2),"",
   IF(Outcomes!N15="","No",
      IF(AND(Outcomes!N15&gt;'County Names to hide'!$C$2,
             Outcomes!N15&lt;'County Names to hide'!$D$2),
         "Yes","No")))</f>
        <v/>
      </c>
      <c r="W15" s="1"/>
      <c r="X15" s="1"/>
      <c r="Y15" s="1"/>
      <c r="Z15" s="1"/>
      <c r="AA15" s="1"/>
      <c r="AB15" s="1"/>
      <c r="AC15" s="1"/>
      <c r="AD15" s="1"/>
    </row>
    <row r="16" spans="1:30" x14ac:dyDescent="0.35">
      <c r="A16" s="1"/>
      <c r="B16" s="1"/>
      <c r="C16" s="4"/>
      <c r="D16" s="1"/>
      <c r="E16" s="1"/>
      <c r="F16" s="1"/>
      <c r="G16" s="1"/>
      <c r="H16" s="1"/>
      <c r="I16" s="1"/>
      <c r="J16" s="1"/>
      <c r="K16" s="1"/>
      <c r="L16" s="69" t="str">
        <f t="shared" si="0"/>
        <v>Yes</v>
      </c>
      <c r="M16" s="4"/>
      <c r="N16" s="4"/>
      <c r="O16" s="71" t="str">
        <f>IF(ISBLANK(M16), "", IF(ISBLANK(N16), "Yes", IF(N16 &lt; 'County Names to hide'!$C$2, "No", "Yes")))</f>
        <v/>
      </c>
      <c r="P16" s="4"/>
      <c r="Q16" s="4"/>
      <c r="R16" s="4"/>
      <c r="S16" s="4"/>
      <c r="T16" s="1"/>
      <c r="U16" s="70" t="str">
        <f>IF(Outcomes!M16="","",
   IF(AND(Outcomes!N16&lt;&gt;"",Outcomes!N16&lt;'County Names to hide'!$C$2),0,
      ROUND((MIN(IF(Outcomes!N16="", 'County Names to hide'!$D$2, Outcomes!N16),'County Names to hide'!$D$2)-Outcomes!M16)/30,1)))</f>
        <v/>
      </c>
      <c r="V16" s="69" t="str">
        <f>IF(OR(Outcomes!M16="",Outcomes!M16&gt;'County Names to hide'!$D$2),"",
   IF(Outcomes!N16="","No",
      IF(AND(Outcomes!N16&gt;'County Names to hide'!$C$2,
             Outcomes!N16&lt;'County Names to hide'!$D$2),
         "Yes","No")))</f>
        <v/>
      </c>
      <c r="W16" s="1"/>
      <c r="X16" s="1"/>
      <c r="Y16" s="1"/>
      <c r="Z16" s="1"/>
      <c r="AA16" s="1"/>
      <c r="AB16" s="1"/>
      <c r="AC16" s="1"/>
      <c r="AD16" s="1"/>
    </row>
    <row r="17" spans="3:22" s="1" customFormat="1" x14ac:dyDescent="0.35">
      <c r="C17" s="4"/>
      <c r="L17" s="69" t="str">
        <f t="shared" si="0"/>
        <v>Yes</v>
      </c>
      <c r="M17" s="4"/>
      <c r="N17" s="4"/>
      <c r="O17" s="71" t="str">
        <f>IF(ISBLANK(M17), "", IF(ISBLANK(N17), "Yes", IF(N17 &lt; 'County Names to hide'!$C$2, "No", "Yes")))</f>
        <v/>
      </c>
      <c r="P17" s="4"/>
      <c r="Q17" s="4"/>
      <c r="R17" s="4"/>
      <c r="S17" s="4"/>
      <c r="U17" s="70" t="str">
        <f>IF(Outcomes!M17="","",
   IF(AND(Outcomes!N17&lt;&gt;"",Outcomes!N17&lt;'County Names to hide'!$C$2),0,
      ROUND((MIN(IF(Outcomes!N17="", 'County Names to hide'!$D$2, Outcomes!N17),'County Names to hide'!$D$2)-Outcomes!M17)/30,1)))</f>
        <v/>
      </c>
      <c r="V17" s="69" t="str">
        <f>IF(OR(Outcomes!M17="",Outcomes!M17&gt;'County Names to hide'!$D$2),"",
   IF(Outcomes!N17="","No",
      IF(AND(Outcomes!N17&gt;'County Names to hide'!$C$2,
             Outcomes!N17&lt;'County Names to hide'!$D$2),
         "Yes","No")))</f>
        <v/>
      </c>
    </row>
    <row r="18" spans="3:22" s="1" customFormat="1" x14ac:dyDescent="0.35">
      <c r="C18" s="4"/>
      <c r="L18" s="69" t="str">
        <f t="shared" si="0"/>
        <v>Yes</v>
      </c>
      <c r="M18" s="4"/>
      <c r="N18" s="4"/>
      <c r="O18" s="71" t="str">
        <f>IF(ISBLANK(M18), "", IF(ISBLANK(N18), "Yes", IF(N18 &lt; 'County Names to hide'!$C$2, "No", "Yes")))</f>
        <v/>
      </c>
      <c r="P18" s="4"/>
      <c r="Q18" s="4"/>
      <c r="R18" s="4"/>
      <c r="S18" s="4"/>
      <c r="U18" s="70" t="str">
        <f>IF(Outcomes!M18="","",
   IF(AND(Outcomes!N18&lt;&gt;"",Outcomes!N18&lt;'County Names to hide'!$C$2),0,
      ROUND((MIN(IF(Outcomes!N18="", 'County Names to hide'!$D$2, Outcomes!N18),'County Names to hide'!$D$2)-Outcomes!M18)/30,1)))</f>
        <v/>
      </c>
      <c r="V18" s="69" t="str">
        <f>IF(OR(Outcomes!M18="",Outcomes!M18&gt;'County Names to hide'!$D$2),"",
   IF(Outcomes!N18="","No",
      IF(AND(Outcomes!N18&gt;'County Names to hide'!$C$2,
             Outcomes!N18&lt;'County Names to hide'!$D$2),
         "Yes","No")))</f>
        <v/>
      </c>
    </row>
    <row r="19" spans="3:22" s="1" customFormat="1" x14ac:dyDescent="0.35">
      <c r="C19" s="4"/>
      <c r="L19" s="69" t="str">
        <f t="shared" si="0"/>
        <v>Yes</v>
      </c>
      <c r="M19" s="4"/>
      <c r="N19" s="4"/>
      <c r="O19" s="71" t="str">
        <f>IF(ISBLANK(M19), "", IF(ISBLANK(N19), "Yes", IF(N19 &lt; 'County Names to hide'!$C$2, "No", "Yes")))</f>
        <v/>
      </c>
      <c r="P19" s="4"/>
      <c r="Q19" s="4"/>
      <c r="R19" s="4"/>
      <c r="S19" s="4"/>
      <c r="U19" s="70" t="str">
        <f>IF(Outcomes!M19="","",
   IF(AND(Outcomes!N19&lt;&gt;"",Outcomes!N19&lt;'County Names to hide'!$C$2),0,
      ROUND((MIN(IF(Outcomes!N19="", 'County Names to hide'!$D$2, Outcomes!N19),'County Names to hide'!$D$2)-Outcomes!M19)/30,1)))</f>
        <v/>
      </c>
      <c r="V19" s="69" t="str">
        <f>IF(OR(Outcomes!M19="",Outcomes!M19&gt;'County Names to hide'!$D$2),"",
   IF(Outcomes!N19="","No",
      IF(AND(Outcomes!N19&gt;'County Names to hide'!$C$2,
             Outcomes!N19&lt;'County Names to hide'!$D$2),
         "Yes","No")))</f>
        <v/>
      </c>
    </row>
    <row r="20" spans="3:22" s="1" customFormat="1" x14ac:dyDescent="0.35">
      <c r="C20" s="4"/>
      <c r="L20" s="69" t="str">
        <f t="shared" si="0"/>
        <v>Yes</v>
      </c>
      <c r="M20" s="4"/>
      <c r="N20" s="4"/>
      <c r="O20" s="71" t="str">
        <f>IF(ISBLANK(M20), "", IF(ISBLANK(N20), "Yes", IF(N20 &lt; 'County Names to hide'!$C$2, "No", "Yes")))</f>
        <v/>
      </c>
      <c r="P20" s="4"/>
      <c r="Q20" s="4"/>
      <c r="R20" s="4"/>
      <c r="S20" s="4"/>
      <c r="U20" s="70" t="str">
        <f>IF(Outcomes!M20="","",
   IF(AND(Outcomes!N20&lt;&gt;"",Outcomes!N20&lt;'County Names to hide'!$C$2),0,
      ROUND((MIN(IF(Outcomes!N20="", 'County Names to hide'!$D$2, Outcomes!N20),'County Names to hide'!$D$2)-Outcomes!M20)/30,1)))</f>
        <v/>
      </c>
      <c r="V20" s="69" t="str">
        <f>IF(OR(Outcomes!M20="",Outcomes!M20&gt;'County Names to hide'!$D$2),"",
   IF(Outcomes!N20="","No",
      IF(AND(Outcomes!N20&gt;'County Names to hide'!$C$2,
             Outcomes!N20&lt;'County Names to hide'!$D$2),
         "Yes","No")))</f>
        <v/>
      </c>
    </row>
    <row r="21" spans="3:22" s="1" customFormat="1" x14ac:dyDescent="0.35">
      <c r="C21" s="4"/>
      <c r="L21" s="69" t="str">
        <f t="shared" si="0"/>
        <v>Yes</v>
      </c>
      <c r="M21" s="4"/>
      <c r="N21" s="4"/>
      <c r="O21" s="71" t="str">
        <f>IF(ISBLANK(M21), "", IF(ISBLANK(N21), "Yes", IF(N21 &lt; 'County Names to hide'!$C$2, "No", "Yes")))</f>
        <v/>
      </c>
      <c r="P21" s="4"/>
      <c r="Q21" s="4"/>
      <c r="R21" s="4"/>
      <c r="S21" s="4"/>
      <c r="U21" s="70" t="str">
        <f>IF(Outcomes!M21="","",
   IF(AND(Outcomes!N21&lt;&gt;"",Outcomes!N21&lt;'County Names to hide'!$C$2),0,
      ROUND((MIN(IF(Outcomes!N21="", 'County Names to hide'!$D$2, Outcomes!N21),'County Names to hide'!$D$2)-Outcomes!M21)/30,1)))</f>
        <v/>
      </c>
      <c r="V21" s="69" t="str">
        <f>IF(OR(Outcomes!M21="",Outcomes!M21&gt;'County Names to hide'!$D$2),"",
   IF(Outcomes!N21="","No",
      IF(AND(Outcomes!N21&gt;'County Names to hide'!$C$2,
             Outcomes!N21&lt;'County Names to hide'!$D$2),
         "Yes","No")))</f>
        <v/>
      </c>
    </row>
    <row r="22" spans="3:22" s="1" customFormat="1" x14ac:dyDescent="0.35">
      <c r="C22" s="4"/>
      <c r="L22" s="69" t="str">
        <f t="shared" si="0"/>
        <v>Yes</v>
      </c>
      <c r="M22" s="4"/>
      <c r="N22" s="4"/>
      <c r="O22" s="71" t="str">
        <f>IF(ISBLANK(M22), "", IF(ISBLANK(N22), "Yes", IF(N22 &lt; 'County Names to hide'!$C$2, "No", "Yes")))</f>
        <v/>
      </c>
      <c r="P22" s="4"/>
      <c r="Q22" s="4"/>
      <c r="R22" s="4"/>
      <c r="S22" s="4"/>
      <c r="U22" s="70" t="str">
        <f>IF(Outcomes!M22="","",
   IF(AND(Outcomes!N22&lt;&gt;"",Outcomes!N22&lt;'County Names to hide'!$C$2),0,
      ROUND((MIN(IF(Outcomes!N22="", 'County Names to hide'!$D$2, Outcomes!N22),'County Names to hide'!$D$2)-Outcomes!M22)/30,1)))</f>
        <v/>
      </c>
      <c r="V22" s="69" t="str">
        <f>IF(OR(Outcomes!M22="",Outcomes!M22&gt;'County Names to hide'!$D$2),"",
   IF(Outcomes!N22="","No",
      IF(AND(Outcomes!N22&gt;'County Names to hide'!$C$2,
             Outcomes!N22&lt;'County Names to hide'!$D$2),
         "Yes","No")))</f>
        <v/>
      </c>
    </row>
    <row r="23" spans="3:22" s="1" customFormat="1" x14ac:dyDescent="0.35">
      <c r="C23" s="4"/>
      <c r="L23" s="69" t="str">
        <f t="shared" si="0"/>
        <v>Yes</v>
      </c>
      <c r="M23" s="4"/>
      <c r="N23" s="4"/>
      <c r="O23" s="71" t="str">
        <f>IF(ISBLANK(M23), "", IF(ISBLANK(N23), "Yes", IF(N23 &lt; 'County Names to hide'!$C$2, "No", "Yes")))</f>
        <v/>
      </c>
      <c r="P23" s="4"/>
      <c r="Q23" s="4"/>
      <c r="R23" s="4"/>
      <c r="S23" s="4"/>
      <c r="U23" s="70" t="str">
        <f>IF(Outcomes!M23="","",
   IF(AND(Outcomes!N23&lt;&gt;"",Outcomes!N23&lt;'County Names to hide'!$C$2),0,
      ROUND((MIN(IF(Outcomes!N23="", 'County Names to hide'!$D$2, Outcomes!N23),'County Names to hide'!$D$2)-Outcomes!M23)/30,1)))</f>
        <v/>
      </c>
      <c r="V23" s="69" t="str">
        <f>IF(OR(Outcomes!M23="",Outcomes!M23&gt;'County Names to hide'!$D$2),"",
   IF(Outcomes!N23="","No",
      IF(AND(Outcomes!N23&gt;'County Names to hide'!$C$2,
             Outcomes!N23&lt;'County Names to hide'!$D$2),
         "Yes","No")))</f>
        <v/>
      </c>
    </row>
    <row r="24" spans="3:22" s="1" customFormat="1" x14ac:dyDescent="0.35">
      <c r="C24" s="4"/>
      <c r="L24" s="69" t="str">
        <f t="shared" si="0"/>
        <v>Yes</v>
      </c>
      <c r="M24" s="4"/>
      <c r="N24" s="4"/>
      <c r="O24" s="71" t="str">
        <f>IF(ISBLANK(M24), "", IF(ISBLANK(N24), "Yes", IF(N24 &lt; 'County Names to hide'!$C$2, "No", "Yes")))</f>
        <v/>
      </c>
      <c r="P24" s="4"/>
      <c r="Q24" s="4"/>
      <c r="R24" s="4"/>
      <c r="S24" s="4"/>
      <c r="U24" s="70" t="str">
        <f>IF(Outcomes!M24="","",
   IF(AND(Outcomes!N24&lt;&gt;"",Outcomes!N24&lt;'County Names to hide'!$C$2),0,
      ROUND((MIN(IF(Outcomes!N24="", 'County Names to hide'!$D$2, Outcomes!N24),'County Names to hide'!$D$2)-Outcomes!M24)/30,1)))</f>
        <v/>
      </c>
      <c r="V24" s="69" t="str">
        <f>IF(OR(Outcomes!M24="",Outcomes!M24&gt;'County Names to hide'!$D$2),"",
   IF(Outcomes!N24="","No",
      IF(AND(Outcomes!N24&gt;'County Names to hide'!$C$2,
             Outcomes!N24&lt;'County Names to hide'!$D$2),
         "Yes","No")))</f>
        <v/>
      </c>
    </row>
    <row r="25" spans="3:22" s="1" customFormat="1" x14ac:dyDescent="0.35">
      <c r="C25" s="4"/>
      <c r="L25" s="69" t="str">
        <f t="shared" si="0"/>
        <v>Yes</v>
      </c>
      <c r="M25" s="4"/>
      <c r="N25" s="4"/>
      <c r="O25" s="71" t="str">
        <f>IF(ISBLANK(M25), "", IF(ISBLANK(N25), "Yes", IF(N25 &lt; 'County Names to hide'!$C$2, "No", "Yes")))</f>
        <v/>
      </c>
      <c r="P25" s="4"/>
      <c r="Q25" s="4"/>
      <c r="R25" s="4"/>
      <c r="S25" s="4"/>
      <c r="U25" s="70" t="str">
        <f>IF(Outcomes!M25="","",
   IF(AND(Outcomes!N25&lt;&gt;"",Outcomes!N25&lt;'County Names to hide'!$C$2),0,
      ROUND((MIN(IF(Outcomes!N25="", 'County Names to hide'!$D$2, Outcomes!N25),'County Names to hide'!$D$2)-Outcomes!M25)/30,1)))</f>
        <v/>
      </c>
      <c r="V25" s="69" t="str">
        <f>IF(OR(Outcomes!M25="",Outcomes!M25&gt;'County Names to hide'!$D$2),"",
   IF(Outcomes!N25="","No",
      IF(AND(Outcomes!N25&gt;'County Names to hide'!$C$2,
             Outcomes!N25&lt;'County Names to hide'!$D$2),
         "Yes","No")))</f>
        <v/>
      </c>
    </row>
    <row r="26" spans="3:22" s="1" customFormat="1" x14ac:dyDescent="0.35">
      <c r="C26" s="4"/>
      <c r="L26" s="69" t="str">
        <f t="shared" si="0"/>
        <v>Yes</v>
      </c>
      <c r="M26" s="4"/>
      <c r="N26" s="4"/>
      <c r="O26" s="71" t="str">
        <f>IF(ISBLANK(M26), "", IF(ISBLANK(N26), "Yes", IF(N26 &lt; 'County Names to hide'!$C$2, "No", "Yes")))</f>
        <v/>
      </c>
      <c r="P26" s="4"/>
      <c r="Q26" s="4"/>
      <c r="R26" s="4"/>
      <c r="S26" s="4"/>
      <c r="U26" s="70" t="str">
        <f>IF(Outcomes!M26="","",
   IF(AND(Outcomes!N26&lt;&gt;"",Outcomes!N26&lt;'County Names to hide'!$C$2),0,
      ROUND((MIN(IF(Outcomes!N26="", 'County Names to hide'!$D$2, Outcomes!N26),'County Names to hide'!$D$2)-Outcomes!M26)/30,1)))</f>
        <v/>
      </c>
      <c r="V26" s="69" t="str">
        <f>IF(OR(Outcomes!M26="",Outcomes!M26&gt;'County Names to hide'!$D$2),"",
   IF(Outcomes!N26="","No",
      IF(AND(Outcomes!N26&gt;'County Names to hide'!$C$2,
             Outcomes!N26&lt;'County Names to hide'!$D$2),
         "Yes","No")))</f>
        <v/>
      </c>
    </row>
    <row r="27" spans="3:22" s="1" customFormat="1" x14ac:dyDescent="0.35">
      <c r="C27" s="4"/>
      <c r="L27" s="69" t="str">
        <f t="shared" si="0"/>
        <v>Yes</v>
      </c>
      <c r="M27" s="4"/>
      <c r="N27" s="4"/>
      <c r="O27" s="71" t="str">
        <f>IF(ISBLANK(M27), "", IF(ISBLANK(N27), "Yes", IF(N27 &lt; 'County Names to hide'!$C$2, "No", "Yes")))</f>
        <v/>
      </c>
      <c r="P27" s="4"/>
      <c r="Q27" s="4"/>
      <c r="R27" s="4"/>
      <c r="S27" s="4"/>
      <c r="U27" s="70" t="str">
        <f>IF(Outcomes!M27="","",
   IF(AND(Outcomes!N27&lt;&gt;"",Outcomes!N27&lt;'County Names to hide'!$C$2),0,
      ROUND((MIN(IF(Outcomes!N27="", 'County Names to hide'!$D$2, Outcomes!N27),'County Names to hide'!$D$2)-Outcomes!M27)/30,1)))</f>
        <v/>
      </c>
      <c r="V27" s="69" t="str">
        <f>IF(OR(Outcomes!M27="",Outcomes!M27&gt;'County Names to hide'!$D$2),"",
   IF(Outcomes!N27="","No",
      IF(AND(Outcomes!N27&gt;'County Names to hide'!$C$2,
             Outcomes!N27&lt;'County Names to hide'!$D$2),
         "Yes","No")))</f>
        <v/>
      </c>
    </row>
    <row r="28" spans="3:22" s="1" customFormat="1" x14ac:dyDescent="0.35">
      <c r="C28" s="4"/>
      <c r="L28" s="69" t="str">
        <f t="shared" si="0"/>
        <v>Yes</v>
      </c>
      <c r="M28" s="4"/>
      <c r="N28" s="4"/>
      <c r="O28" s="71" t="str">
        <f>IF(ISBLANK(M28), "", IF(ISBLANK(N28), "Yes", IF(N28 &lt; 'County Names to hide'!$C$2, "No", "Yes")))</f>
        <v/>
      </c>
      <c r="P28" s="4"/>
      <c r="Q28" s="4"/>
      <c r="R28" s="4"/>
      <c r="S28" s="4"/>
      <c r="U28" s="70" t="str">
        <f>IF(Outcomes!M28="","",
   IF(AND(Outcomes!N28&lt;&gt;"",Outcomes!N28&lt;'County Names to hide'!$C$2),0,
      ROUND((MIN(IF(Outcomes!N28="", 'County Names to hide'!$D$2, Outcomes!N28),'County Names to hide'!$D$2)-Outcomes!M28)/30,1)))</f>
        <v/>
      </c>
      <c r="V28" s="69" t="str">
        <f>IF(OR(Outcomes!M28="",Outcomes!M28&gt;'County Names to hide'!$D$2),"",
   IF(Outcomes!N28="","No",
      IF(AND(Outcomes!N28&gt;'County Names to hide'!$C$2,
             Outcomes!N28&lt;'County Names to hide'!$D$2),
         "Yes","No")))</f>
        <v/>
      </c>
    </row>
    <row r="29" spans="3:22" s="1" customFormat="1" x14ac:dyDescent="0.35">
      <c r="C29" s="4"/>
      <c r="L29" s="69" t="str">
        <f t="shared" si="0"/>
        <v>Yes</v>
      </c>
      <c r="M29" s="4"/>
      <c r="N29" s="4"/>
      <c r="O29" s="71" t="str">
        <f>IF(ISBLANK(M29), "", IF(ISBLANK(N29), "Yes", IF(N29 &lt; 'County Names to hide'!$C$2, "No", "Yes")))</f>
        <v/>
      </c>
      <c r="P29" s="4"/>
      <c r="Q29" s="4"/>
      <c r="R29" s="4"/>
      <c r="S29" s="4"/>
      <c r="U29" s="70" t="str">
        <f>IF(Outcomes!M29="","",
   IF(AND(Outcomes!N29&lt;&gt;"",Outcomes!N29&lt;'County Names to hide'!$C$2),0,
      ROUND((MIN(IF(Outcomes!N29="", 'County Names to hide'!$D$2, Outcomes!N29),'County Names to hide'!$D$2)-Outcomes!M29)/30,1)))</f>
        <v/>
      </c>
      <c r="V29" s="69" t="str">
        <f>IF(OR(Outcomes!M29="",Outcomes!M29&gt;'County Names to hide'!$D$2),"",
   IF(Outcomes!N29="","No",
      IF(AND(Outcomes!N29&gt;'County Names to hide'!$C$2,
             Outcomes!N29&lt;'County Names to hide'!$D$2),
         "Yes","No")))</f>
        <v/>
      </c>
    </row>
    <row r="30" spans="3:22" s="1" customFormat="1" x14ac:dyDescent="0.35">
      <c r="C30" s="4"/>
      <c r="L30" s="69" t="str">
        <f t="shared" si="0"/>
        <v>Yes</v>
      </c>
      <c r="M30" s="4"/>
      <c r="N30" s="4"/>
      <c r="O30" s="71" t="str">
        <f>IF(ISBLANK(M30), "", IF(ISBLANK(N30), "Yes", IF(N30 &lt; 'County Names to hide'!$C$2, "No", "Yes")))</f>
        <v/>
      </c>
      <c r="P30" s="4"/>
      <c r="Q30" s="4"/>
      <c r="R30" s="4"/>
      <c r="S30" s="4"/>
      <c r="U30" s="70" t="str">
        <f>IF(Outcomes!M30="","",
   IF(AND(Outcomes!N30&lt;&gt;"",Outcomes!N30&lt;'County Names to hide'!$C$2),0,
      ROUND((MIN(IF(Outcomes!N30="", 'County Names to hide'!$D$2, Outcomes!N30),'County Names to hide'!$D$2)-Outcomes!M30)/30,1)))</f>
        <v/>
      </c>
      <c r="V30" s="69" t="str">
        <f>IF(OR(Outcomes!M30="",Outcomes!M30&gt;'County Names to hide'!$D$2),"",
   IF(Outcomes!N30="","No",
      IF(AND(Outcomes!N30&gt;'County Names to hide'!$C$2,
             Outcomes!N30&lt;'County Names to hide'!$D$2),
         "Yes","No")))</f>
        <v/>
      </c>
    </row>
    <row r="31" spans="3:22" s="1" customFormat="1" x14ac:dyDescent="0.35">
      <c r="C31" s="4"/>
      <c r="L31" s="69" t="str">
        <f t="shared" si="0"/>
        <v>Yes</v>
      </c>
      <c r="M31" s="4"/>
      <c r="N31" s="4"/>
      <c r="O31" s="71" t="str">
        <f>IF(ISBLANK(M31), "", IF(ISBLANK(N31), "Yes", IF(N31 &lt; 'County Names to hide'!$C$2, "No", "Yes")))</f>
        <v/>
      </c>
      <c r="P31" s="4"/>
      <c r="Q31" s="4"/>
      <c r="R31" s="4"/>
      <c r="S31" s="4"/>
      <c r="U31" s="70" t="str">
        <f>IF(Outcomes!M31="","",
   IF(AND(Outcomes!N31&lt;&gt;"",Outcomes!N31&lt;'County Names to hide'!$C$2),0,
      ROUND((MIN(IF(Outcomes!N31="", 'County Names to hide'!$D$2, Outcomes!N31),'County Names to hide'!$D$2)-Outcomes!M31)/30,1)))</f>
        <v/>
      </c>
      <c r="V31" s="69" t="str">
        <f>IF(OR(Outcomes!M31="",Outcomes!M31&gt;'County Names to hide'!$D$2),"",
   IF(Outcomes!N31="","No",
      IF(AND(Outcomes!N31&gt;'County Names to hide'!$C$2,
             Outcomes!N31&lt;'County Names to hide'!$D$2),
         "Yes","No")))</f>
        <v/>
      </c>
    </row>
    <row r="32" spans="3:22" s="1" customFormat="1" x14ac:dyDescent="0.35">
      <c r="C32" s="4"/>
      <c r="L32" s="69" t="str">
        <f t="shared" si="0"/>
        <v>Yes</v>
      </c>
      <c r="M32" s="4"/>
      <c r="N32" s="4"/>
      <c r="O32" s="71" t="str">
        <f>IF(ISBLANK(M32), "", IF(ISBLANK(N32), "Yes", IF(N32 &lt; 'County Names to hide'!$C$2, "No", "Yes")))</f>
        <v/>
      </c>
      <c r="P32" s="4"/>
      <c r="Q32" s="4"/>
      <c r="R32" s="4"/>
      <c r="S32" s="4"/>
      <c r="U32" s="70" t="str">
        <f>IF(Outcomes!M32="","",
   IF(AND(Outcomes!N32&lt;&gt;"",Outcomes!N32&lt;'County Names to hide'!$C$2),0,
      ROUND((MIN(IF(Outcomes!N32="", 'County Names to hide'!$D$2, Outcomes!N32),'County Names to hide'!$D$2)-Outcomes!M32)/30,1)))</f>
        <v/>
      </c>
      <c r="V32" s="69" t="str">
        <f>IF(OR(Outcomes!M32="",Outcomes!M32&gt;'County Names to hide'!$D$2),"",
   IF(Outcomes!N32="","No",
      IF(AND(Outcomes!N32&gt;'County Names to hide'!$C$2,
             Outcomes!N32&lt;'County Names to hide'!$D$2),
         "Yes","No")))</f>
        <v/>
      </c>
    </row>
    <row r="33" spans="3:22" s="1" customFormat="1" x14ac:dyDescent="0.35">
      <c r="C33" s="4"/>
      <c r="L33" s="69" t="str">
        <f t="shared" si="0"/>
        <v>Yes</v>
      </c>
      <c r="M33" s="4"/>
      <c r="N33" s="4"/>
      <c r="O33" s="71" t="str">
        <f>IF(ISBLANK(M33), "", IF(ISBLANK(N33), "Yes", IF(N33 &lt; 'County Names to hide'!$C$2, "No", "Yes")))</f>
        <v/>
      </c>
      <c r="P33" s="4"/>
      <c r="Q33" s="4"/>
      <c r="R33" s="4"/>
      <c r="S33" s="4"/>
      <c r="U33" s="70" t="str">
        <f>IF(Outcomes!M33="","",
   IF(AND(Outcomes!N33&lt;&gt;"",Outcomes!N33&lt;'County Names to hide'!$C$2),0,
      ROUND((MIN(IF(Outcomes!N33="", 'County Names to hide'!$D$2, Outcomes!N33),'County Names to hide'!$D$2)-Outcomes!M33)/30,1)))</f>
        <v/>
      </c>
      <c r="V33" s="69" t="str">
        <f>IF(OR(Outcomes!M33="",Outcomes!M33&gt;'County Names to hide'!$D$2),"",
   IF(Outcomes!N33="","No",
      IF(AND(Outcomes!N33&gt;'County Names to hide'!$C$2,
             Outcomes!N33&lt;'County Names to hide'!$D$2),
         "Yes","No")))</f>
        <v/>
      </c>
    </row>
    <row r="34" spans="3:22" s="1" customFormat="1" x14ac:dyDescent="0.35">
      <c r="C34" s="4"/>
      <c r="L34" s="69" t="str">
        <f t="shared" si="0"/>
        <v>Yes</v>
      </c>
      <c r="M34" s="4"/>
      <c r="N34" s="4"/>
      <c r="O34" s="71" t="str">
        <f>IF(ISBLANK(M34), "", IF(ISBLANK(N34), "Yes", IF(N34 &lt; 'County Names to hide'!$C$2, "No", "Yes")))</f>
        <v/>
      </c>
      <c r="P34" s="4"/>
      <c r="Q34" s="4"/>
      <c r="R34" s="4"/>
      <c r="S34" s="4"/>
      <c r="U34" s="70" t="str">
        <f>IF(Outcomes!M34="","",
   IF(AND(Outcomes!N34&lt;&gt;"",Outcomes!N34&lt;'County Names to hide'!$C$2),0,
      ROUND((MIN(IF(Outcomes!N34="", 'County Names to hide'!$D$2, Outcomes!N34),'County Names to hide'!$D$2)-Outcomes!M34)/30,1)))</f>
        <v/>
      </c>
      <c r="V34" s="69" t="str">
        <f>IF(OR(Outcomes!M34="",Outcomes!M34&gt;'County Names to hide'!$D$2),"",
   IF(Outcomes!N34="","No",
      IF(AND(Outcomes!N34&gt;'County Names to hide'!$C$2,
             Outcomes!N34&lt;'County Names to hide'!$D$2),
         "Yes","No")))</f>
        <v/>
      </c>
    </row>
    <row r="35" spans="3:22" s="1" customFormat="1" x14ac:dyDescent="0.35">
      <c r="C35" s="4"/>
      <c r="L35" s="69" t="str">
        <f t="shared" si="0"/>
        <v>Yes</v>
      </c>
      <c r="M35" s="4"/>
      <c r="N35" s="4"/>
      <c r="O35" s="71" t="str">
        <f>IF(ISBLANK(M35), "", IF(ISBLANK(N35), "Yes", IF(N35 &lt; 'County Names to hide'!$C$2, "No", "Yes")))</f>
        <v/>
      </c>
      <c r="P35" s="4"/>
      <c r="Q35" s="4"/>
      <c r="R35" s="4"/>
      <c r="S35" s="4"/>
      <c r="U35" s="70" t="str">
        <f>IF(Outcomes!M35="","",
   IF(AND(Outcomes!N35&lt;&gt;"",Outcomes!N35&lt;'County Names to hide'!$C$2),0,
      ROUND((MIN(IF(Outcomes!N35="", 'County Names to hide'!$D$2, Outcomes!N35),'County Names to hide'!$D$2)-Outcomes!M35)/30,1)))</f>
        <v/>
      </c>
      <c r="V35" s="69" t="str">
        <f>IF(OR(Outcomes!M35="",Outcomes!M35&gt;'County Names to hide'!$D$2),"",
   IF(Outcomes!N35="","No",
      IF(AND(Outcomes!N35&gt;'County Names to hide'!$C$2,
             Outcomes!N35&lt;'County Names to hide'!$D$2),
         "Yes","No")))</f>
        <v/>
      </c>
    </row>
    <row r="36" spans="3:22" s="1" customFormat="1" x14ac:dyDescent="0.35">
      <c r="C36" s="4"/>
      <c r="L36" s="69" t="str">
        <f t="shared" si="0"/>
        <v>Yes</v>
      </c>
      <c r="M36" s="4"/>
      <c r="N36" s="4"/>
      <c r="O36" s="71" t="str">
        <f>IF(ISBLANK(M36), "", IF(ISBLANK(N36), "Yes", IF(N36 &lt; 'County Names to hide'!$C$2, "No", "Yes")))</f>
        <v/>
      </c>
      <c r="P36" s="4"/>
      <c r="Q36" s="4"/>
      <c r="R36" s="4"/>
      <c r="S36" s="4"/>
      <c r="U36" s="70" t="str">
        <f>IF(Outcomes!M36="","",
   IF(AND(Outcomes!N36&lt;&gt;"",Outcomes!N36&lt;'County Names to hide'!$C$2),0,
      ROUND((MIN(IF(Outcomes!N36="", 'County Names to hide'!$D$2, Outcomes!N36),'County Names to hide'!$D$2)-Outcomes!M36)/30,1)))</f>
        <v/>
      </c>
      <c r="V36" s="69" t="str">
        <f>IF(OR(Outcomes!M36="",Outcomes!M36&gt;'County Names to hide'!$D$2),"",
   IF(Outcomes!N36="","No",
      IF(AND(Outcomes!N36&gt;'County Names to hide'!$C$2,
             Outcomes!N36&lt;'County Names to hide'!$D$2),
         "Yes","No")))</f>
        <v/>
      </c>
    </row>
    <row r="37" spans="3:22" s="1" customFormat="1" x14ac:dyDescent="0.35">
      <c r="C37" s="4"/>
      <c r="L37" s="69" t="str">
        <f t="shared" ref="L37:L68" si="1">IF(COUNTIF(F38:K38, "Yes")&gt;0, "No", "Yes")</f>
        <v>Yes</v>
      </c>
      <c r="M37" s="4"/>
      <c r="N37" s="4"/>
      <c r="O37" s="71" t="str">
        <f>IF(ISBLANK(M37), "", IF(ISBLANK(N37), "Yes", IF(N37 &lt; 'County Names to hide'!$C$2, "No", "Yes")))</f>
        <v/>
      </c>
      <c r="P37" s="4"/>
      <c r="Q37" s="4"/>
      <c r="R37" s="4"/>
      <c r="S37" s="4"/>
      <c r="U37" s="70" t="str">
        <f>IF(Outcomes!M37="","",
   IF(AND(Outcomes!N37&lt;&gt;"",Outcomes!N37&lt;'County Names to hide'!$C$2),0,
      ROUND((MIN(IF(Outcomes!N37="", 'County Names to hide'!$D$2, Outcomes!N37),'County Names to hide'!$D$2)-Outcomes!M37)/30,1)))</f>
        <v/>
      </c>
      <c r="V37" s="69" t="str">
        <f>IF(OR(Outcomes!M37="",Outcomes!M37&gt;'County Names to hide'!$D$2),"",
   IF(Outcomes!N37="","No",
      IF(AND(Outcomes!N37&gt;'County Names to hide'!$C$2,
             Outcomes!N37&lt;'County Names to hide'!$D$2),
         "Yes","No")))</f>
        <v/>
      </c>
    </row>
    <row r="38" spans="3:22" s="1" customFormat="1" x14ac:dyDescent="0.35">
      <c r="C38" s="4"/>
      <c r="L38" s="69" t="str">
        <f t="shared" si="1"/>
        <v>Yes</v>
      </c>
      <c r="M38" s="4"/>
      <c r="N38" s="4"/>
      <c r="O38" s="71" t="str">
        <f>IF(ISBLANK(M38), "", IF(ISBLANK(N38), "Yes", IF(N38 &lt; 'County Names to hide'!$C$2, "No", "Yes")))</f>
        <v/>
      </c>
      <c r="P38" s="4"/>
      <c r="Q38" s="4"/>
      <c r="R38" s="4"/>
      <c r="S38" s="4"/>
      <c r="U38" s="70" t="str">
        <f>IF(Outcomes!M38="","",
   IF(AND(Outcomes!N38&lt;&gt;"",Outcomes!N38&lt;'County Names to hide'!$C$2),0,
      ROUND((MIN(IF(Outcomes!N38="", 'County Names to hide'!$D$2, Outcomes!N38),'County Names to hide'!$D$2)-Outcomes!M38)/30,1)))</f>
        <v/>
      </c>
      <c r="V38" s="69" t="str">
        <f>IF(OR(Outcomes!M38="",Outcomes!M38&gt;'County Names to hide'!$D$2),"",
   IF(Outcomes!N38="","No",
      IF(AND(Outcomes!N38&gt;'County Names to hide'!$C$2,
             Outcomes!N38&lt;'County Names to hide'!$D$2),
         "Yes","No")))</f>
        <v/>
      </c>
    </row>
    <row r="39" spans="3:22" s="1" customFormat="1" x14ac:dyDescent="0.35">
      <c r="C39" s="4"/>
      <c r="L39" s="69" t="str">
        <f t="shared" si="1"/>
        <v>Yes</v>
      </c>
      <c r="M39" s="4"/>
      <c r="N39" s="4"/>
      <c r="O39" s="71" t="str">
        <f>IF(ISBLANK(M39), "", IF(ISBLANK(N39), "Yes", IF(N39 &lt; 'County Names to hide'!$C$2, "No", "Yes")))</f>
        <v/>
      </c>
      <c r="P39" s="4"/>
      <c r="Q39" s="4"/>
      <c r="R39" s="4"/>
      <c r="S39" s="4"/>
      <c r="U39" s="70" t="str">
        <f>IF(Outcomes!M39="","",
   IF(AND(Outcomes!N39&lt;&gt;"",Outcomes!N39&lt;'County Names to hide'!$C$2),0,
      ROUND((MIN(IF(Outcomes!N39="", 'County Names to hide'!$D$2, Outcomes!N39),'County Names to hide'!$D$2)-Outcomes!M39)/30,1)))</f>
        <v/>
      </c>
      <c r="V39" s="69" t="str">
        <f>IF(OR(Outcomes!M39="",Outcomes!M39&gt;'County Names to hide'!$D$2),"",
   IF(Outcomes!N39="","No",
      IF(AND(Outcomes!N39&gt;'County Names to hide'!$C$2,
             Outcomes!N39&lt;'County Names to hide'!$D$2),
         "Yes","No")))</f>
        <v/>
      </c>
    </row>
    <row r="40" spans="3:22" s="1" customFormat="1" x14ac:dyDescent="0.35">
      <c r="C40" s="4"/>
      <c r="L40" s="69" t="str">
        <f t="shared" si="1"/>
        <v>Yes</v>
      </c>
      <c r="M40" s="4"/>
      <c r="N40" s="4"/>
      <c r="O40" s="71" t="str">
        <f>IF(ISBLANK(M40), "", IF(ISBLANK(N40), "Yes", IF(N40 &lt; 'County Names to hide'!$C$2, "No", "Yes")))</f>
        <v/>
      </c>
      <c r="P40" s="4"/>
      <c r="Q40" s="4"/>
      <c r="R40" s="4"/>
      <c r="S40" s="4"/>
      <c r="U40" s="70" t="str">
        <f>IF(Outcomes!M40="","",
   IF(AND(Outcomes!N40&lt;&gt;"",Outcomes!N40&lt;'County Names to hide'!$C$2),0,
      ROUND((MIN(IF(Outcomes!N40="", 'County Names to hide'!$D$2, Outcomes!N40),'County Names to hide'!$D$2)-Outcomes!M40)/30,1)))</f>
        <v/>
      </c>
      <c r="V40" s="69" t="str">
        <f>IF(OR(Outcomes!M40="",Outcomes!M40&gt;'County Names to hide'!$D$2),"",
   IF(Outcomes!N40="","No",
      IF(AND(Outcomes!N40&gt;'County Names to hide'!$C$2,
             Outcomes!N40&lt;'County Names to hide'!$D$2),
         "Yes","No")))</f>
        <v/>
      </c>
    </row>
    <row r="41" spans="3:22" s="1" customFormat="1" x14ac:dyDescent="0.35">
      <c r="C41" s="4"/>
      <c r="L41" s="69" t="str">
        <f t="shared" si="1"/>
        <v>Yes</v>
      </c>
      <c r="M41" s="4"/>
      <c r="N41" s="4"/>
      <c r="O41" s="71" t="str">
        <f>IF(ISBLANK(M41), "", IF(ISBLANK(N41), "Yes", IF(N41 &lt; 'County Names to hide'!$C$2, "No", "Yes")))</f>
        <v/>
      </c>
      <c r="P41" s="4"/>
      <c r="Q41" s="4"/>
      <c r="R41" s="4"/>
      <c r="S41" s="4"/>
      <c r="U41" s="70" t="str">
        <f>IF(Outcomes!M41="","",
   IF(AND(Outcomes!N41&lt;&gt;"",Outcomes!N41&lt;'County Names to hide'!$C$2),0,
      ROUND((MIN(IF(Outcomes!N41="", 'County Names to hide'!$D$2, Outcomes!N41),'County Names to hide'!$D$2)-Outcomes!M41)/30,1)))</f>
        <v/>
      </c>
      <c r="V41" s="69" t="str">
        <f>IF(OR(Outcomes!M41="",Outcomes!M41&gt;'County Names to hide'!$D$2),"",
   IF(Outcomes!N41="","No",
      IF(AND(Outcomes!N41&gt;'County Names to hide'!$C$2,
             Outcomes!N41&lt;'County Names to hide'!$D$2),
         "Yes","No")))</f>
        <v/>
      </c>
    </row>
    <row r="42" spans="3:22" s="1" customFormat="1" x14ac:dyDescent="0.35">
      <c r="C42" s="4"/>
      <c r="L42" s="69" t="str">
        <f t="shared" si="1"/>
        <v>Yes</v>
      </c>
      <c r="M42" s="4"/>
      <c r="N42" s="4"/>
      <c r="O42" s="71" t="str">
        <f>IF(ISBLANK(M42), "", IF(ISBLANK(N42), "Yes", IF(N42 &lt; 'County Names to hide'!$C$2, "No", "Yes")))</f>
        <v/>
      </c>
      <c r="P42" s="4"/>
      <c r="Q42" s="4"/>
      <c r="R42" s="4"/>
      <c r="S42" s="4"/>
      <c r="U42" s="70" t="str">
        <f>IF(Outcomes!M42="","",
   IF(AND(Outcomes!N42&lt;&gt;"",Outcomes!N42&lt;'County Names to hide'!$C$2),0,
      ROUND((MIN(IF(Outcomes!N42="", 'County Names to hide'!$D$2, Outcomes!N42),'County Names to hide'!$D$2)-Outcomes!M42)/30,1)))</f>
        <v/>
      </c>
      <c r="V42" s="69" t="str">
        <f>IF(OR(Outcomes!M42="",Outcomes!M42&gt;'County Names to hide'!$D$2),"",
   IF(Outcomes!N42="","No",
      IF(AND(Outcomes!N42&gt;'County Names to hide'!$C$2,
             Outcomes!N42&lt;'County Names to hide'!$D$2),
         "Yes","No")))</f>
        <v/>
      </c>
    </row>
    <row r="43" spans="3:22" s="1" customFormat="1" x14ac:dyDescent="0.35">
      <c r="C43" s="4"/>
      <c r="L43" s="69" t="str">
        <f t="shared" si="1"/>
        <v>Yes</v>
      </c>
      <c r="M43" s="4"/>
      <c r="N43" s="4"/>
      <c r="O43" s="71" t="str">
        <f>IF(ISBLANK(M43), "", IF(ISBLANK(N43), "Yes", IF(N43 &lt; 'County Names to hide'!$C$2, "No", "Yes")))</f>
        <v/>
      </c>
      <c r="P43" s="4"/>
      <c r="Q43" s="4"/>
      <c r="R43" s="4"/>
      <c r="S43" s="4"/>
      <c r="U43" s="70" t="str">
        <f>IF(Outcomes!M43="","",
   IF(AND(Outcomes!N43&lt;&gt;"",Outcomes!N43&lt;'County Names to hide'!$C$2),0,
      ROUND((MIN(IF(Outcomes!N43="", 'County Names to hide'!$D$2, Outcomes!N43),'County Names to hide'!$D$2)-Outcomes!M43)/30,1)))</f>
        <v/>
      </c>
      <c r="V43" s="69" t="str">
        <f>IF(OR(Outcomes!M43="",Outcomes!M43&gt;'County Names to hide'!$D$2),"",
   IF(Outcomes!N43="","No",
      IF(AND(Outcomes!N43&gt;'County Names to hide'!$C$2,
             Outcomes!N43&lt;'County Names to hide'!$D$2),
         "Yes","No")))</f>
        <v/>
      </c>
    </row>
    <row r="44" spans="3:22" s="1" customFormat="1" x14ac:dyDescent="0.35">
      <c r="C44" s="4"/>
      <c r="L44" s="69" t="str">
        <f t="shared" si="1"/>
        <v>Yes</v>
      </c>
      <c r="M44" s="4"/>
      <c r="N44" s="4"/>
      <c r="O44" s="71" t="str">
        <f>IF(ISBLANK(M44), "", IF(ISBLANK(N44), "Yes", IF(N44 &lt; 'County Names to hide'!$C$2, "No", "Yes")))</f>
        <v/>
      </c>
      <c r="P44" s="4"/>
      <c r="Q44" s="4"/>
      <c r="R44" s="4"/>
      <c r="S44" s="4"/>
      <c r="U44" s="70" t="str">
        <f>IF(Outcomes!M44="","",
   IF(AND(Outcomes!N44&lt;&gt;"",Outcomes!N44&lt;'County Names to hide'!$C$2),0,
      ROUND((MIN(IF(Outcomes!N44="", 'County Names to hide'!$D$2, Outcomes!N44),'County Names to hide'!$D$2)-Outcomes!M44)/30,1)))</f>
        <v/>
      </c>
      <c r="V44" s="69" t="str">
        <f>IF(OR(Outcomes!M44="",Outcomes!M44&gt;'County Names to hide'!$D$2),"",
   IF(Outcomes!N44="","No",
      IF(AND(Outcomes!N44&gt;'County Names to hide'!$C$2,
             Outcomes!N44&lt;'County Names to hide'!$D$2),
         "Yes","No")))</f>
        <v/>
      </c>
    </row>
    <row r="45" spans="3:22" s="1" customFormat="1" x14ac:dyDescent="0.35">
      <c r="C45" s="4"/>
      <c r="L45" s="69" t="str">
        <f t="shared" si="1"/>
        <v>Yes</v>
      </c>
      <c r="M45" s="4"/>
      <c r="N45" s="4"/>
      <c r="O45" s="71" t="str">
        <f>IF(ISBLANK(M45), "", IF(ISBLANK(N45), "Yes", IF(N45 &lt; 'County Names to hide'!$C$2, "No", "Yes")))</f>
        <v/>
      </c>
      <c r="P45" s="4"/>
      <c r="Q45" s="4"/>
      <c r="R45" s="4"/>
      <c r="S45" s="4"/>
      <c r="U45" s="70" t="str">
        <f>IF(Outcomes!M45="","",
   IF(AND(Outcomes!N45&lt;&gt;"",Outcomes!N45&lt;'County Names to hide'!$C$2),0,
      ROUND((MIN(IF(Outcomes!N45="", 'County Names to hide'!$D$2, Outcomes!N45),'County Names to hide'!$D$2)-Outcomes!M45)/30,1)))</f>
        <v/>
      </c>
      <c r="V45" s="69" t="str">
        <f>IF(OR(Outcomes!M45="",Outcomes!M45&gt;'County Names to hide'!$D$2),"",
   IF(Outcomes!N45="","No",
      IF(AND(Outcomes!N45&gt;'County Names to hide'!$C$2,
             Outcomes!N45&lt;'County Names to hide'!$D$2),
         "Yes","No")))</f>
        <v/>
      </c>
    </row>
    <row r="46" spans="3:22" s="1" customFormat="1" x14ac:dyDescent="0.35">
      <c r="C46" s="4"/>
      <c r="L46" s="69" t="str">
        <f t="shared" si="1"/>
        <v>Yes</v>
      </c>
      <c r="M46" s="4"/>
      <c r="N46" s="4"/>
      <c r="O46" s="71" t="str">
        <f>IF(ISBLANK(M46), "", IF(ISBLANK(N46), "Yes", IF(N46 &lt; 'County Names to hide'!$C$2, "No", "Yes")))</f>
        <v/>
      </c>
      <c r="P46" s="4"/>
      <c r="Q46" s="4"/>
      <c r="R46" s="4"/>
      <c r="S46" s="4"/>
      <c r="U46" s="70" t="str">
        <f>IF(Outcomes!M46="","",
   IF(AND(Outcomes!N46&lt;&gt;"",Outcomes!N46&lt;'County Names to hide'!$C$2),0,
      ROUND((MIN(IF(Outcomes!N46="", 'County Names to hide'!$D$2, Outcomes!N46),'County Names to hide'!$D$2)-Outcomes!M46)/30,1)))</f>
        <v/>
      </c>
      <c r="V46" s="69" t="str">
        <f>IF(OR(Outcomes!M46="",Outcomes!M46&gt;'County Names to hide'!$D$2),"",
   IF(Outcomes!N46="","No",
      IF(AND(Outcomes!N46&gt;'County Names to hide'!$C$2,
             Outcomes!N46&lt;'County Names to hide'!$D$2),
         "Yes","No")))</f>
        <v/>
      </c>
    </row>
    <row r="47" spans="3:22" s="1" customFormat="1" x14ac:dyDescent="0.35">
      <c r="C47" s="4"/>
      <c r="L47" s="69" t="str">
        <f t="shared" si="1"/>
        <v>Yes</v>
      </c>
      <c r="M47" s="4"/>
      <c r="N47" s="4"/>
      <c r="O47" s="71" t="str">
        <f>IF(ISBLANK(M47), "", IF(ISBLANK(N47), "Yes", IF(N47 &lt; 'County Names to hide'!$C$2, "No", "Yes")))</f>
        <v/>
      </c>
      <c r="P47" s="4"/>
      <c r="Q47" s="4"/>
      <c r="R47" s="4"/>
      <c r="S47" s="4"/>
      <c r="U47" s="70" t="str">
        <f>IF(Outcomes!M47="","",
   IF(AND(Outcomes!N47&lt;&gt;"",Outcomes!N47&lt;'County Names to hide'!$C$2),0,
      ROUND((MIN(IF(Outcomes!N47="", 'County Names to hide'!$D$2, Outcomes!N47),'County Names to hide'!$D$2)-Outcomes!M47)/30,1)))</f>
        <v/>
      </c>
      <c r="V47" s="69" t="str">
        <f>IF(OR(Outcomes!M47="",Outcomes!M47&gt;'County Names to hide'!$D$2),"",
   IF(Outcomes!N47="","No",
      IF(AND(Outcomes!N47&gt;'County Names to hide'!$C$2,
             Outcomes!N47&lt;'County Names to hide'!$D$2),
         "Yes","No")))</f>
        <v/>
      </c>
    </row>
    <row r="48" spans="3:22" s="1" customFormat="1" x14ac:dyDescent="0.35">
      <c r="C48" s="4"/>
      <c r="L48" s="69" t="str">
        <f t="shared" si="1"/>
        <v>Yes</v>
      </c>
      <c r="M48" s="4"/>
      <c r="N48" s="4"/>
      <c r="O48" s="71" t="str">
        <f>IF(ISBLANK(M48), "", IF(ISBLANK(N48), "Yes", IF(N48 &lt; 'County Names to hide'!$C$2, "No", "Yes")))</f>
        <v/>
      </c>
      <c r="P48" s="4"/>
      <c r="Q48" s="4"/>
      <c r="R48" s="4"/>
      <c r="S48" s="4"/>
      <c r="U48" s="70" t="str">
        <f>IF(Outcomes!M48="","",
   IF(AND(Outcomes!N48&lt;&gt;"",Outcomes!N48&lt;'County Names to hide'!$C$2),0,
      ROUND((MIN(IF(Outcomes!N48="", 'County Names to hide'!$D$2, Outcomes!N48),'County Names to hide'!$D$2)-Outcomes!M48)/30,1)))</f>
        <v/>
      </c>
      <c r="V48" s="69" t="str">
        <f>IF(OR(Outcomes!M48="",Outcomes!M48&gt;'County Names to hide'!$D$2),"",
   IF(Outcomes!N48="","No",
      IF(AND(Outcomes!N48&gt;'County Names to hide'!$C$2,
             Outcomes!N48&lt;'County Names to hide'!$D$2),
         "Yes","No")))</f>
        <v/>
      </c>
    </row>
    <row r="49" spans="3:22" s="1" customFormat="1" x14ac:dyDescent="0.35">
      <c r="C49" s="4"/>
      <c r="L49" s="69" t="str">
        <f t="shared" si="1"/>
        <v>Yes</v>
      </c>
      <c r="M49" s="4"/>
      <c r="N49" s="4"/>
      <c r="O49" s="71" t="str">
        <f>IF(ISBLANK(M49), "", IF(ISBLANK(N49), "Yes", IF(N49 &lt; 'County Names to hide'!$C$2, "No", "Yes")))</f>
        <v/>
      </c>
      <c r="P49" s="4"/>
      <c r="Q49" s="4"/>
      <c r="R49" s="4"/>
      <c r="S49" s="4"/>
      <c r="U49" s="70" t="str">
        <f>IF(Outcomes!M49="","",
   IF(AND(Outcomes!N49&lt;&gt;"",Outcomes!N49&lt;'County Names to hide'!$C$2),0,
      ROUND((MIN(IF(Outcomes!N49="", 'County Names to hide'!$D$2, Outcomes!N49),'County Names to hide'!$D$2)-Outcomes!M49)/30,1)))</f>
        <v/>
      </c>
      <c r="V49" s="69" t="str">
        <f>IF(OR(Outcomes!M49="",Outcomes!M49&gt;'County Names to hide'!$D$2),"",
   IF(Outcomes!N49="","No",
      IF(AND(Outcomes!N49&gt;'County Names to hide'!$C$2,
             Outcomes!N49&lt;'County Names to hide'!$D$2),
         "Yes","No")))</f>
        <v/>
      </c>
    </row>
    <row r="50" spans="3:22" s="1" customFormat="1" x14ac:dyDescent="0.35">
      <c r="C50" s="4"/>
      <c r="L50" s="69" t="str">
        <f t="shared" si="1"/>
        <v>Yes</v>
      </c>
      <c r="M50" s="4"/>
      <c r="N50" s="4"/>
      <c r="O50" s="71" t="str">
        <f>IF(ISBLANK(M50), "", IF(ISBLANK(N50), "Yes", IF(N50 &lt; 'County Names to hide'!$C$2, "No", "Yes")))</f>
        <v/>
      </c>
      <c r="P50" s="4"/>
      <c r="Q50" s="4"/>
      <c r="R50" s="4"/>
      <c r="S50" s="4"/>
      <c r="U50" s="70" t="str">
        <f>IF(Outcomes!M50="","",
   IF(AND(Outcomes!N50&lt;&gt;"",Outcomes!N50&lt;'County Names to hide'!$C$2),0,
      ROUND((MIN(IF(Outcomes!N50="", 'County Names to hide'!$D$2, Outcomes!N50),'County Names to hide'!$D$2)-Outcomes!M50)/30,1)))</f>
        <v/>
      </c>
      <c r="V50" s="69" t="str">
        <f>IF(OR(Outcomes!M50="",Outcomes!M50&gt;'County Names to hide'!$D$2),"",
   IF(Outcomes!N50="","No",
      IF(AND(Outcomes!N50&gt;'County Names to hide'!$C$2,
             Outcomes!N50&lt;'County Names to hide'!$D$2),
         "Yes","No")))</f>
        <v/>
      </c>
    </row>
    <row r="51" spans="3:22" s="1" customFormat="1" x14ac:dyDescent="0.35">
      <c r="C51" s="4"/>
      <c r="L51" s="69" t="str">
        <f t="shared" si="1"/>
        <v>Yes</v>
      </c>
      <c r="M51" s="4"/>
      <c r="N51" s="4"/>
      <c r="O51" s="71" t="str">
        <f>IF(ISBLANK(M51), "", IF(ISBLANK(N51), "Yes", IF(N51 &lt; 'County Names to hide'!$C$2, "No", "Yes")))</f>
        <v/>
      </c>
      <c r="P51" s="4"/>
      <c r="Q51" s="4"/>
      <c r="R51" s="4"/>
      <c r="S51" s="4"/>
      <c r="U51" s="70" t="str">
        <f>IF(Outcomes!M51="","",
   IF(AND(Outcomes!N51&lt;&gt;"",Outcomes!N51&lt;'County Names to hide'!$C$2),0,
      ROUND((MIN(IF(Outcomes!N51="", 'County Names to hide'!$D$2, Outcomes!N51),'County Names to hide'!$D$2)-Outcomes!M51)/30,1)))</f>
        <v/>
      </c>
      <c r="V51" s="69" t="str">
        <f>IF(OR(Outcomes!M51="",Outcomes!M51&gt;'County Names to hide'!$D$2),"",
   IF(Outcomes!N51="","No",
      IF(AND(Outcomes!N51&gt;'County Names to hide'!$C$2,
             Outcomes!N51&lt;'County Names to hide'!$D$2),
         "Yes","No")))</f>
        <v/>
      </c>
    </row>
    <row r="52" spans="3:22" s="1" customFormat="1" x14ac:dyDescent="0.35">
      <c r="C52" s="4"/>
      <c r="L52" s="69" t="str">
        <f t="shared" si="1"/>
        <v>Yes</v>
      </c>
      <c r="M52" s="4"/>
      <c r="N52" s="4"/>
      <c r="O52" s="71" t="str">
        <f>IF(ISBLANK(M52), "", IF(ISBLANK(N52), "Yes", IF(N52 &lt; 'County Names to hide'!$C$2, "No", "Yes")))</f>
        <v/>
      </c>
      <c r="P52" s="4"/>
      <c r="Q52" s="4"/>
      <c r="R52" s="4"/>
      <c r="S52" s="4"/>
      <c r="U52" s="70" t="str">
        <f>IF(Outcomes!M52="","",
   IF(AND(Outcomes!N52&lt;&gt;"",Outcomes!N52&lt;'County Names to hide'!$C$2),0,
      ROUND((MIN(IF(Outcomes!N52="", 'County Names to hide'!$D$2, Outcomes!N52),'County Names to hide'!$D$2)-Outcomes!M52)/30,1)))</f>
        <v/>
      </c>
      <c r="V52" s="69" t="str">
        <f>IF(OR(Outcomes!M52="",Outcomes!M52&gt;'County Names to hide'!$D$2),"",
   IF(Outcomes!N52="","No",
      IF(AND(Outcomes!N52&gt;'County Names to hide'!$C$2,
             Outcomes!N52&lt;'County Names to hide'!$D$2),
         "Yes","No")))</f>
        <v/>
      </c>
    </row>
    <row r="53" spans="3:22" s="1" customFormat="1" x14ac:dyDescent="0.35">
      <c r="C53" s="4"/>
      <c r="L53" s="69" t="str">
        <f t="shared" si="1"/>
        <v>Yes</v>
      </c>
      <c r="M53" s="4"/>
      <c r="N53" s="4"/>
      <c r="O53" s="71" t="str">
        <f>IF(ISBLANK(M53), "", IF(ISBLANK(N53), "Yes", IF(N53 &lt; 'County Names to hide'!$C$2, "No", "Yes")))</f>
        <v/>
      </c>
      <c r="P53" s="4"/>
      <c r="Q53" s="4"/>
      <c r="R53" s="4"/>
      <c r="S53" s="4"/>
      <c r="U53" s="70" t="str">
        <f>IF(Outcomes!M53="","",
   IF(AND(Outcomes!N53&lt;&gt;"",Outcomes!N53&lt;'County Names to hide'!$C$2),0,
      ROUND((MIN(IF(Outcomes!N53="", 'County Names to hide'!$D$2, Outcomes!N53),'County Names to hide'!$D$2)-Outcomes!M53)/30,1)))</f>
        <v/>
      </c>
      <c r="V53" s="69" t="str">
        <f>IF(OR(Outcomes!M53="",Outcomes!M53&gt;'County Names to hide'!$D$2),"",
   IF(Outcomes!N53="","No",
      IF(AND(Outcomes!N53&gt;'County Names to hide'!$C$2,
             Outcomes!N53&lt;'County Names to hide'!$D$2),
         "Yes","No")))</f>
        <v/>
      </c>
    </row>
    <row r="54" spans="3:22" s="1" customFormat="1" x14ac:dyDescent="0.35">
      <c r="C54" s="4"/>
      <c r="L54" s="69" t="str">
        <f t="shared" si="1"/>
        <v>Yes</v>
      </c>
      <c r="M54" s="4"/>
      <c r="N54" s="4"/>
      <c r="O54" s="71" t="str">
        <f>IF(ISBLANK(M54), "", IF(ISBLANK(N54), "Yes", IF(N54 &lt; 'County Names to hide'!$C$2, "No", "Yes")))</f>
        <v/>
      </c>
      <c r="P54" s="4"/>
      <c r="Q54" s="4"/>
      <c r="R54" s="4"/>
      <c r="S54" s="4"/>
      <c r="U54" s="70" t="str">
        <f>IF(Outcomes!M54="","",
   IF(AND(Outcomes!N54&lt;&gt;"",Outcomes!N54&lt;'County Names to hide'!$C$2),0,
      ROUND((MIN(IF(Outcomes!N54="", 'County Names to hide'!$D$2, Outcomes!N54),'County Names to hide'!$D$2)-Outcomes!M54)/30,1)))</f>
        <v/>
      </c>
      <c r="V54" s="69" t="str">
        <f>IF(OR(Outcomes!M54="",Outcomes!M54&gt;'County Names to hide'!$D$2),"",
   IF(Outcomes!N54="","No",
      IF(AND(Outcomes!N54&gt;'County Names to hide'!$C$2,
             Outcomes!N54&lt;'County Names to hide'!$D$2),
         "Yes","No")))</f>
        <v/>
      </c>
    </row>
    <row r="55" spans="3:22" s="1" customFormat="1" x14ac:dyDescent="0.35">
      <c r="C55" s="4"/>
      <c r="L55" s="69" t="str">
        <f t="shared" si="1"/>
        <v>Yes</v>
      </c>
      <c r="M55" s="4"/>
      <c r="N55" s="4"/>
      <c r="O55" s="71" t="str">
        <f>IF(ISBLANK(M55), "", IF(ISBLANK(N55), "Yes", IF(N55 &lt; 'County Names to hide'!$C$2, "No", "Yes")))</f>
        <v/>
      </c>
      <c r="P55" s="4"/>
      <c r="Q55" s="4"/>
      <c r="R55" s="4"/>
      <c r="S55" s="4"/>
      <c r="U55" s="70" t="str">
        <f>IF(Outcomes!M55="","",
   IF(AND(Outcomes!N55&lt;&gt;"",Outcomes!N55&lt;'County Names to hide'!$C$2),0,
      ROUND((MIN(IF(Outcomes!N55="", 'County Names to hide'!$D$2, Outcomes!N55),'County Names to hide'!$D$2)-Outcomes!M55)/30,1)))</f>
        <v/>
      </c>
      <c r="V55" s="69" t="str">
        <f>IF(OR(Outcomes!M55="",Outcomes!M55&gt;'County Names to hide'!$D$2),"",
   IF(Outcomes!N55="","No",
      IF(AND(Outcomes!N55&gt;'County Names to hide'!$C$2,
             Outcomes!N55&lt;'County Names to hide'!$D$2),
         "Yes","No")))</f>
        <v/>
      </c>
    </row>
    <row r="56" spans="3:22" s="1" customFormat="1" x14ac:dyDescent="0.35">
      <c r="C56" s="4"/>
      <c r="L56" s="69" t="str">
        <f t="shared" si="1"/>
        <v>Yes</v>
      </c>
      <c r="M56" s="4"/>
      <c r="N56" s="4"/>
      <c r="O56" s="71" t="str">
        <f>IF(ISBLANK(M56), "", IF(ISBLANK(N56), "Yes", IF(N56 &lt; 'County Names to hide'!$C$2, "No", "Yes")))</f>
        <v/>
      </c>
      <c r="P56" s="4"/>
      <c r="Q56" s="4"/>
      <c r="R56" s="4"/>
      <c r="S56" s="4"/>
      <c r="U56" s="70" t="str">
        <f>IF(Outcomes!M56="","",
   IF(AND(Outcomes!N56&lt;&gt;"",Outcomes!N56&lt;'County Names to hide'!$C$2),0,
      ROUND((MIN(IF(Outcomes!N56="", 'County Names to hide'!$D$2, Outcomes!N56),'County Names to hide'!$D$2)-Outcomes!M56)/30,1)))</f>
        <v/>
      </c>
      <c r="V56" s="69" t="str">
        <f>IF(OR(Outcomes!M56="",Outcomes!M56&gt;'County Names to hide'!$D$2),"",
   IF(Outcomes!N56="","No",
      IF(AND(Outcomes!N56&gt;'County Names to hide'!$C$2,
             Outcomes!N56&lt;'County Names to hide'!$D$2),
         "Yes","No")))</f>
        <v/>
      </c>
    </row>
    <row r="57" spans="3:22" s="1" customFormat="1" x14ac:dyDescent="0.35">
      <c r="C57" s="4"/>
      <c r="L57" s="69" t="str">
        <f t="shared" si="1"/>
        <v>Yes</v>
      </c>
      <c r="M57" s="4"/>
      <c r="N57" s="4"/>
      <c r="O57" s="71" t="str">
        <f>IF(ISBLANK(M57), "", IF(ISBLANK(N57), "Yes", IF(N57 &lt; 'County Names to hide'!$C$2, "No", "Yes")))</f>
        <v/>
      </c>
      <c r="P57" s="4"/>
      <c r="Q57" s="4"/>
      <c r="R57" s="4"/>
      <c r="S57" s="4"/>
      <c r="U57" s="70" t="str">
        <f>IF(Outcomes!M57="","",
   IF(AND(Outcomes!N57&lt;&gt;"",Outcomes!N57&lt;'County Names to hide'!$C$2),0,
      ROUND((MIN(IF(Outcomes!N57="", 'County Names to hide'!$D$2, Outcomes!N57),'County Names to hide'!$D$2)-Outcomes!M57)/30,1)))</f>
        <v/>
      </c>
      <c r="V57" s="69" t="str">
        <f>IF(OR(Outcomes!M57="",Outcomes!M57&gt;'County Names to hide'!$D$2),"",
   IF(Outcomes!N57="","No",
      IF(AND(Outcomes!N57&gt;'County Names to hide'!$C$2,
             Outcomes!N57&lt;'County Names to hide'!$D$2),
         "Yes","No")))</f>
        <v/>
      </c>
    </row>
    <row r="58" spans="3:22" s="1" customFormat="1" x14ac:dyDescent="0.35">
      <c r="C58" s="4"/>
      <c r="L58" s="69" t="str">
        <f t="shared" si="1"/>
        <v>Yes</v>
      </c>
      <c r="M58" s="4"/>
      <c r="N58" s="4"/>
      <c r="O58" s="71" t="str">
        <f>IF(ISBLANK(M58), "", IF(ISBLANK(N58), "Yes", IF(N58 &lt; 'County Names to hide'!$C$2, "No", "Yes")))</f>
        <v/>
      </c>
      <c r="P58" s="4"/>
      <c r="Q58" s="4"/>
      <c r="R58" s="4"/>
      <c r="S58" s="4"/>
      <c r="U58" s="70" t="str">
        <f>IF(Outcomes!M58="","",
   IF(AND(Outcomes!N58&lt;&gt;"",Outcomes!N58&lt;'County Names to hide'!$C$2),0,
      ROUND((MIN(IF(Outcomes!N58="", 'County Names to hide'!$D$2, Outcomes!N58),'County Names to hide'!$D$2)-Outcomes!M58)/30,1)))</f>
        <v/>
      </c>
      <c r="V58" s="69" t="str">
        <f>IF(OR(Outcomes!M58="",Outcomes!M58&gt;'County Names to hide'!$D$2),"",
   IF(Outcomes!N58="","No",
      IF(AND(Outcomes!N58&gt;'County Names to hide'!$C$2,
             Outcomes!N58&lt;'County Names to hide'!$D$2),
         "Yes","No")))</f>
        <v/>
      </c>
    </row>
    <row r="59" spans="3:22" s="1" customFormat="1" x14ac:dyDescent="0.35">
      <c r="C59" s="4"/>
      <c r="L59" s="69" t="str">
        <f t="shared" si="1"/>
        <v>Yes</v>
      </c>
      <c r="M59" s="4"/>
      <c r="N59" s="4"/>
      <c r="O59" s="71" t="str">
        <f>IF(ISBLANK(M59), "", IF(ISBLANK(N59), "Yes", IF(N59 &lt; 'County Names to hide'!$C$2, "No", "Yes")))</f>
        <v/>
      </c>
      <c r="P59" s="4"/>
      <c r="Q59" s="4"/>
      <c r="R59" s="4"/>
      <c r="S59" s="4"/>
      <c r="U59" s="70" t="str">
        <f>IF(Outcomes!M59="","",
   IF(AND(Outcomes!N59&lt;&gt;"",Outcomes!N59&lt;'County Names to hide'!$C$2),0,
      ROUND((MIN(IF(Outcomes!N59="", 'County Names to hide'!$D$2, Outcomes!N59),'County Names to hide'!$D$2)-Outcomes!M59)/30,1)))</f>
        <v/>
      </c>
      <c r="V59" s="69" t="str">
        <f>IF(OR(Outcomes!M59="",Outcomes!M59&gt;'County Names to hide'!$D$2),"",
   IF(Outcomes!N59="","No",
      IF(AND(Outcomes!N59&gt;'County Names to hide'!$C$2,
             Outcomes!N59&lt;'County Names to hide'!$D$2),
         "Yes","No")))</f>
        <v/>
      </c>
    </row>
    <row r="60" spans="3:22" s="1" customFormat="1" x14ac:dyDescent="0.35">
      <c r="C60" s="4"/>
      <c r="L60" s="69" t="str">
        <f t="shared" si="1"/>
        <v>Yes</v>
      </c>
      <c r="M60" s="4"/>
      <c r="N60" s="4"/>
      <c r="O60" s="71" t="str">
        <f>IF(ISBLANK(M60), "", IF(ISBLANK(N60), "Yes", IF(N60 &lt; 'County Names to hide'!$C$2, "No", "Yes")))</f>
        <v/>
      </c>
      <c r="P60" s="4"/>
      <c r="Q60" s="4"/>
      <c r="R60" s="4"/>
      <c r="S60" s="4"/>
      <c r="U60" s="70" t="str">
        <f>IF(Outcomes!M60="","",
   IF(AND(Outcomes!N60&lt;&gt;"",Outcomes!N60&lt;'County Names to hide'!$C$2),0,
      ROUND((MIN(IF(Outcomes!N60="", 'County Names to hide'!$D$2, Outcomes!N60),'County Names to hide'!$D$2)-Outcomes!M60)/30,1)))</f>
        <v/>
      </c>
      <c r="V60" s="69" t="str">
        <f>IF(OR(Outcomes!M60="",Outcomes!M60&gt;'County Names to hide'!$D$2),"",
   IF(Outcomes!N60="","No",
      IF(AND(Outcomes!N60&gt;'County Names to hide'!$C$2,
             Outcomes!N60&lt;'County Names to hide'!$D$2),
         "Yes","No")))</f>
        <v/>
      </c>
    </row>
    <row r="61" spans="3:22" s="1" customFormat="1" x14ac:dyDescent="0.35">
      <c r="C61" s="4"/>
      <c r="L61" s="69" t="str">
        <f t="shared" si="1"/>
        <v>Yes</v>
      </c>
      <c r="M61" s="4"/>
      <c r="N61" s="4"/>
      <c r="O61" s="71" t="str">
        <f>IF(ISBLANK(M61), "", IF(ISBLANK(N61), "Yes", IF(N61 &lt; 'County Names to hide'!$C$2, "No", "Yes")))</f>
        <v/>
      </c>
      <c r="P61" s="4"/>
      <c r="Q61" s="4"/>
      <c r="R61" s="4"/>
      <c r="S61" s="4"/>
      <c r="U61" s="70" t="str">
        <f>IF(Outcomes!M61="","",
   IF(AND(Outcomes!N61&lt;&gt;"",Outcomes!N61&lt;'County Names to hide'!$C$2),0,
      ROUND((MIN(IF(Outcomes!N61="", 'County Names to hide'!$D$2, Outcomes!N61),'County Names to hide'!$D$2)-Outcomes!M61)/30,1)))</f>
        <v/>
      </c>
      <c r="V61" s="69" t="str">
        <f>IF(OR(Outcomes!M61="",Outcomes!M61&gt;'County Names to hide'!$D$2),"",
   IF(Outcomes!N61="","No",
      IF(AND(Outcomes!N61&gt;'County Names to hide'!$C$2,
             Outcomes!N61&lt;'County Names to hide'!$D$2),
         "Yes","No")))</f>
        <v/>
      </c>
    </row>
    <row r="62" spans="3:22" s="1" customFormat="1" x14ac:dyDescent="0.35">
      <c r="C62" s="4"/>
      <c r="L62" s="69" t="str">
        <f t="shared" si="1"/>
        <v>Yes</v>
      </c>
      <c r="M62" s="4"/>
      <c r="N62" s="4"/>
      <c r="O62" s="71" t="str">
        <f>IF(ISBLANK(M62), "", IF(ISBLANK(N62), "Yes", IF(N62 &lt; 'County Names to hide'!$C$2, "No", "Yes")))</f>
        <v/>
      </c>
      <c r="P62" s="4"/>
      <c r="Q62" s="4"/>
      <c r="R62" s="4"/>
      <c r="S62" s="4"/>
      <c r="U62" s="70" t="str">
        <f>IF(Outcomes!M62="","",
   IF(AND(Outcomes!N62&lt;&gt;"",Outcomes!N62&lt;'County Names to hide'!$C$2),0,
      ROUND((MIN(IF(Outcomes!N62="", 'County Names to hide'!$D$2, Outcomes!N62),'County Names to hide'!$D$2)-Outcomes!M62)/30,1)))</f>
        <v/>
      </c>
      <c r="V62" s="69" t="str">
        <f>IF(OR(Outcomes!M62="",Outcomes!M62&gt;'County Names to hide'!$D$2),"",
   IF(Outcomes!N62="","No",
      IF(AND(Outcomes!N62&gt;'County Names to hide'!$C$2,
             Outcomes!N62&lt;'County Names to hide'!$D$2),
         "Yes","No")))</f>
        <v/>
      </c>
    </row>
    <row r="63" spans="3:22" s="1" customFormat="1" x14ac:dyDescent="0.35">
      <c r="C63" s="4"/>
      <c r="L63" s="69" t="str">
        <f t="shared" si="1"/>
        <v>Yes</v>
      </c>
      <c r="M63" s="4"/>
      <c r="N63" s="4"/>
      <c r="O63" s="71" t="str">
        <f>IF(ISBLANK(M63), "", IF(ISBLANK(N63), "Yes", IF(N63 &lt; 'County Names to hide'!$C$2, "No", "Yes")))</f>
        <v/>
      </c>
      <c r="P63" s="4"/>
      <c r="Q63" s="4"/>
      <c r="R63" s="4"/>
      <c r="S63" s="4"/>
      <c r="U63" s="70" t="str">
        <f>IF(Outcomes!M63="","",
   IF(AND(Outcomes!N63&lt;&gt;"",Outcomes!N63&lt;'County Names to hide'!$C$2),0,
      ROUND((MIN(IF(Outcomes!N63="", 'County Names to hide'!$D$2, Outcomes!N63),'County Names to hide'!$D$2)-Outcomes!M63)/30,1)))</f>
        <v/>
      </c>
      <c r="V63" s="69" t="str">
        <f>IF(OR(Outcomes!M63="",Outcomes!M63&gt;'County Names to hide'!$D$2),"",
   IF(Outcomes!N63="","No",
      IF(AND(Outcomes!N63&gt;'County Names to hide'!$C$2,
             Outcomes!N63&lt;'County Names to hide'!$D$2),
         "Yes","No")))</f>
        <v/>
      </c>
    </row>
    <row r="64" spans="3:22" s="1" customFormat="1" x14ac:dyDescent="0.35">
      <c r="C64" s="4"/>
      <c r="L64" s="69" t="str">
        <f t="shared" si="1"/>
        <v>Yes</v>
      </c>
      <c r="M64" s="4"/>
      <c r="N64" s="4"/>
      <c r="O64" s="71" t="str">
        <f>IF(ISBLANK(M64), "", IF(ISBLANK(N64), "Yes", IF(N64 &lt; 'County Names to hide'!$C$2, "No", "Yes")))</f>
        <v/>
      </c>
      <c r="P64" s="4"/>
      <c r="Q64" s="4"/>
      <c r="R64" s="4"/>
      <c r="S64" s="4"/>
      <c r="U64" s="70" t="str">
        <f>IF(Outcomes!M64="","",
   IF(AND(Outcomes!N64&lt;&gt;"",Outcomes!N64&lt;'County Names to hide'!$C$2),0,
      ROUND((MIN(IF(Outcomes!N64="", 'County Names to hide'!$D$2, Outcomes!N64),'County Names to hide'!$D$2)-Outcomes!M64)/30,1)))</f>
        <v/>
      </c>
      <c r="V64" s="69" t="str">
        <f>IF(OR(Outcomes!M64="",Outcomes!M64&gt;'County Names to hide'!$D$2),"",
   IF(Outcomes!N64="","No",
      IF(AND(Outcomes!N64&gt;'County Names to hide'!$C$2,
             Outcomes!N64&lt;'County Names to hide'!$D$2),
         "Yes","No")))</f>
        <v/>
      </c>
    </row>
    <row r="65" spans="3:22" s="1" customFormat="1" x14ac:dyDescent="0.35">
      <c r="C65" s="4"/>
      <c r="L65" s="69" t="str">
        <f t="shared" si="1"/>
        <v>Yes</v>
      </c>
      <c r="M65" s="4"/>
      <c r="N65" s="4"/>
      <c r="O65" s="71" t="str">
        <f>IF(ISBLANK(M65), "", IF(ISBLANK(N65), "Yes", IF(N65 &lt; 'County Names to hide'!$C$2, "No", "Yes")))</f>
        <v/>
      </c>
      <c r="P65" s="4"/>
      <c r="Q65" s="4"/>
      <c r="R65" s="4"/>
      <c r="S65" s="4"/>
      <c r="U65" s="70" t="str">
        <f>IF(Outcomes!M65="","",
   IF(AND(Outcomes!N65&lt;&gt;"",Outcomes!N65&lt;'County Names to hide'!$C$2),0,
      ROUND((MIN(IF(Outcomes!N65="", 'County Names to hide'!$D$2, Outcomes!N65),'County Names to hide'!$D$2)-Outcomes!M65)/30,1)))</f>
        <v/>
      </c>
      <c r="V65" s="69" t="str">
        <f>IF(OR(Outcomes!M65="",Outcomes!M65&gt;'County Names to hide'!$D$2),"",
   IF(Outcomes!N65="","No",
      IF(AND(Outcomes!N65&gt;'County Names to hide'!$C$2,
             Outcomes!N65&lt;'County Names to hide'!$D$2),
         "Yes","No")))</f>
        <v/>
      </c>
    </row>
    <row r="66" spans="3:22" s="1" customFormat="1" x14ac:dyDescent="0.35">
      <c r="C66" s="4"/>
      <c r="L66" s="69" t="str">
        <f t="shared" si="1"/>
        <v>Yes</v>
      </c>
      <c r="M66" s="4"/>
      <c r="N66" s="4"/>
      <c r="O66" s="71" t="str">
        <f>IF(ISBLANK(M66), "", IF(ISBLANK(N66), "Yes", IF(N66 &lt; 'County Names to hide'!$C$2, "No", "Yes")))</f>
        <v/>
      </c>
      <c r="P66" s="4"/>
      <c r="Q66" s="4"/>
      <c r="R66" s="4"/>
      <c r="S66" s="4"/>
      <c r="U66" s="70" t="str">
        <f>IF(Outcomes!M66="","",
   IF(AND(Outcomes!N66&lt;&gt;"",Outcomes!N66&lt;'County Names to hide'!$C$2),0,
      ROUND((MIN(IF(Outcomes!N66="", 'County Names to hide'!$D$2, Outcomes!N66),'County Names to hide'!$D$2)-Outcomes!M66)/30,1)))</f>
        <v/>
      </c>
      <c r="V66" s="69" t="str">
        <f>IF(OR(Outcomes!M66="",Outcomes!M66&gt;'County Names to hide'!$D$2),"",
   IF(Outcomes!N66="","No",
      IF(AND(Outcomes!N66&gt;'County Names to hide'!$C$2,
             Outcomes!N66&lt;'County Names to hide'!$D$2),
         "Yes","No")))</f>
        <v/>
      </c>
    </row>
    <row r="67" spans="3:22" s="1" customFormat="1" x14ac:dyDescent="0.35">
      <c r="C67" s="4"/>
      <c r="L67" s="69" t="str">
        <f t="shared" si="1"/>
        <v>Yes</v>
      </c>
      <c r="M67" s="4"/>
      <c r="N67" s="4"/>
      <c r="O67" s="71" t="str">
        <f>IF(ISBLANK(M67), "", IF(ISBLANK(N67), "Yes", IF(N67 &lt; 'County Names to hide'!$C$2, "No", "Yes")))</f>
        <v/>
      </c>
      <c r="P67" s="4"/>
      <c r="Q67" s="4"/>
      <c r="R67" s="4"/>
      <c r="S67" s="4"/>
      <c r="U67" s="70" t="str">
        <f>IF(Outcomes!M67="","",
   IF(AND(Outcomes!N67&lt;&gt;"",Outcomes!N67&lt;'County Names to hide'!$C$2),0,
      ROUND((MIN(IF(Outcomes!N67="", 'County Names to hide'!$D$2, Outcomes!N67),'County Names to hide'!$D$2)-Outcomes!M67)/30,1)))</f>
        <v/>
      </c>
      <c r="V67" s="69" t="str">
        <f>IF(OR(Outcomes!M67="",Outcomes!M67&gt;'County Names to hide'!$D$2),"",
   IF(Outcomes!N67="","No",
      IF(AND(Outcomes!N67&gt;'County Names to hide'!$C$2,
             Outcomes!N67&lt;'County Names to hide'!$D$2),
         "Yes","No")))</f>
        <v/>
      </c>
    </row>
    <row r="68" spans="3:22" s="1" customFormat="1" x14ac:dyDescent="0.35">
      <c r="C68" s="4"/>
      <c r="L68" s="69" t="str">
        <f t="shared" si="1"/>
        <v>Yes</v>
      </c>
      <c r="M68" s="4"/>
      <c r="N68" s="4"/>
      <c r="O68" s="71" t="str">
        <f>IF(ISBLANK(M68), "", IF(ISBLANK(N68), "Yes", IF(N68 &lt; 'County Names to hide'!$C$2, "No", "Yes")))</f>
        <v/>
      </c>
      <c r="P68" s="4"/>
      <c r="Q68" s="4"/>
      <c r="R68" s="4"/>
      <c r="S68" s="4"/>
      <c r="U68" s="70" t="str">
        <f>IF(Outcomes!M68="","",
   IF(AND(Outcomes!N68&lt;&gt;"",Outcomes!N68&lt;'County Names to hide'!$C$2),0,
      ROUND((MIN(IF(Outcomes!N68="", 'County Names to hide'!$D$2, Outcomes!N68),'County Names to hide'!$D$2)-Outcomes!M68)/30,1)))</f>
        <v/>
      </c>
      <c r="V68" s="69" t="str">
        <f>IF(OR(Outcomes!M68="",Outcomes!M68&gt;'County Names to hide'!$D$2),"",
   IF(Outcomes!N68="","No",
      IF(AND(Outcomes!N68&gt;'County Names to hide'!$C$2,
             Outcomes!N68&lt;'County Names to hide'!$D$2),
         "Yes","No")))</f>
        <v/>
      </c>
    </row>
    <row r="69" spans="3:22" s="1" customFormat="1" x14ac:dyDescent="0.35">
      <c r="C69" s="4"/>
      <c r="L69" s="69" t="str">
        <f t="shared" ref="L69:L100" si="2">IF(COUNTIF(F70:K70, "Yes")&gt;0, "No", "Yes")</f>
        <v>Yes</v>
      </c>
      <c r="M69" s="4"/>
      <c r="N69" s="4"/>
      <c r="O69" s="71" t="str">
        <f>IF(ISBLANK(M69), "", IF(ISBLANK(N69), "Yes", IF(N69 &lt; 'County Names to hide'!$C$2, "No", "Yes")))</f>
        <v/>
      </c>
      <c r="P69" s="4"/>
      <c r="Q69" s="4"/>
      <c r="R69" s="4"/>
      <c r="S69" s="4"/>
      <c r="U69" s="70" t="str">
        <f>IF(Outcomes!M69="","",
   IF(AND(Outcomes!N69&lt;&gt;"",Outcomes!N69&lt;'County Names to hide'!$C$2),0,
      ROUND((MIN(IF(Outcomes!N69="", 'County Names to hide'!$D$2, Outcomes!N69),'County Names to hide'!$D$2)-Outcomes!M69)/30,1)))</f>
        <v/>
      </c>
      <c r="V69" s="69" t="str">
        <f>IF(OR(Outcomes!M69="",Outcomes!M69&gt;'County Names to hide'!$D$2),"",
   IF(Outcomes!N69="","No",
      IF(AND(Outcomes!N69&gt;'County Names to hide'!$C$2,
             Outcomes!N69&lt;'County Names to hide'!$D$2),
         "Yes","No")))</f>
        <v/>
      </c>
    </row>
    <row r="70" spans="3:22" s="1" customFormat="1" x14ac:dyDescent="0.35">
      <c r="C70" s="4"/>
      <c r="L70" s="69" t="str">
        <f t="shared" si="2"/>
        <v>Yes</v>
      </c>
      <c r="M70" s="4"/>
      <c r="N70" s="4"/>
      <c r="O70" s="71" t="str">
        <f>IF(ISBLANK(M70), "", IF(ISBLANK(N70), "Yes", IF(N70 &lt; 'County Names to hide'!$C$2, "No", "Yes")))</f>
        <v/>
      </c>
      <c r="P70" s="4"/>
      <c r="Q70" s="4"/>
      <c r="R70" s="4"/>
      <c r="S70" s="4"/>
      <c r="U70" s="70" t="str">
        <f>IF(Outcomes!M70="","",
   IF(AND(Outcomes!N70&lt;&gt;"",Outcomes!N70&lt;'County Names to hide'!$C$2),0,
      ROUND((MIN(IF(Outcomes!N70="", 'County Names to hide'!$D$2, Outcomes!N70),'County Names to hide'!$D$2)-Outcomes!M70)/30,1)))</f>
        <v/>
      </c>
      <c r="V70" s="69" t="str">
        <f>IF(OR(Outcomes!M70="",Outcomes!M70&gt;'County Names to hide'!$D$2),"",
   IF(Outcomes!N70="","No",
      IF(AND(Outcomes!N70&gt;'County Names to hide'!$C$2,
             Outcomes!N70&lt;'County Names to hide'!$D$2),
         "Yes","No")))</f>
        <v/>
      </c>
    </row>
    <row r="71" spans="3:22" s="1" customFormat="1" x14ac:dyDescent="0.35">
      <c r="C71" s="4"/>
      <c r="L71" s="69" t="str">
        <f t="shared" si="2"/>
        <v>Yes</v>
      </c>
      <c r="M71" s="4"/>
      <c r="N71" s="4"/>
      <c r="O71" s="71" t="str">
        <f>IF(ISBLANK(M71), "", IF(ISBLANK(N71), "Yes", IF(N71 &lt; 'County Names to hide'!$C$2, "No", "Yes")))</f>
        <v/>
      </c>
      <c r="P71" s="4"/>
      <c r="Q71" s="4"/>
      <c r="R71" s="4"/>
      <c r="S71" s="4"/>
      <c r="U71" s="70" t="str">
        <f>IF(Outcomes!M71="","",
   IF(AND(Outcomes!N71&lt;&gt;"",Outcomes!N71&lt;'County Names to hide'!$C$2),0,
      ROUND((MIN(IF(Outcomes!N71="", 'County Names to hide'!$D$2, Outcomes!N71),'County Names to hide'!$D$2)-Outcomes!M71)/30,1)))</f>
        <v/>
      </c>
      <c r="V71" s="69" t="str">
        <f>IF(OR(Outcomes!M71="",Outcomes!M71&gt;'County Names to hide'!$D$2),"",
   IF(Outcomes!N71="","No",
      IF(AND(Outcomes!N71&gt;'County Names to hide'!$C$2,
             Outcomes!N71&lt;'County Names to hide'!$D$2),
         "Yes","No")))</f>
        <v/>
      </c>
    </row>
    <row r="72" spans="3:22" s="1" customFormat="1" x14ac:dyDescent="0.35">
      <c r="C72" s="4"/>
      <c r="L72" s="69" t="str">
        <f t="shared" si="2"/>
        <v>Yes</v>
      </c>
      <c r="M72" s="4"/>
      <c r="N72" s="4"/>
      <c r="O72" s="71" t="str">
        <f>IF(ISBLANK(M72), "", IF(ISBLANK(N72), "Yes", IF(N72 &lt; 'County Names to hide'!$C$2, "No", "Yes")))</f>
        <v/>
      </c>
      <c r="P72" s="4"/>
      <c r="Q72" s="4"/>
      <c r="R72" s="4"/>
      <c r="S72" s="4"/>
      <c r="U72" s="70" t="str">
        <f>IF(Outcomes!M72="","",
   IF(AND(Outcomes!N72&lt;&gt;"",Outcomes!N72&lt;'County Names to hide'!$C$2),0,
      ROUND((MIN(IF(Outcomes!N72="", 'County Names to hide'!$D$2, Outcomes!N72),'County Names to hide'!$D$2)-Outcomes!M72)/30,1)))</f>
        <v/>
      </c>
      <c r="V72" s="69" t="str">
        <f>IF(OR(Outcomes!M72="",Outcomes!M72&gt;'County Names to hide'!$D$2),"",
   IF(Outcomes!N72="","No",
      IF(AND(Outcomes!N72&gt;'County Names to hide'!$C$2,
             Outcomes!N72&lt;'County Names to hide'!$D$2),
         "Yes","No")))</f>
        <v/>
      </c>
    </row>
    <row r="73" spans="3:22" s="1" customFormat="1" x14ac:dyDescent="0.35">
      <c r="C73" s="4"/>
      <c r="L73" s="69" t="str">
        <f t="shared" si="2"/>
        <v>Yes</v>
      </c>
      <c r="M73" s="4"/>
      <c r="N73" s="4"/>
      <c r="O73" s="71" t="str">
        <f>IF(ISBLANK(M73), "", IF(ISBLANK(N73), "Yes", IF(N73 &lt; 'County Names to hide'!$C$2, "No", "Yes")))</f>
        <v/>
      </c>
      <c r="P73" s="4"/>
      <c r="Q73" s="4"/>
      <c r="R73" s="4"/>
      <c r="S73" s="4"/>
      <c r="U73" s="70" t="str">
        <f>IF(Outcomes!M73="","",
   IF(AND(Outcomes!N73&lt;&gt;"",Outcomes!N73&lt;'County Names to hide'!$C$2),0,
      ROUND((MIN(IF(Outcomes!N73="", 'County Names to hide'!$D$2, Outcomes!N73),'County Names to hide'!$D$2)-Outcomes!M73)/30,1)))</f>
        <v/>
      </c>
      <c r="V73" s="69" t="str">
        <f>IF(OR(Outcomes!M73="",Outcomes!M73&gt;'County Names to hide'!$D$2),"",
   IF(Outcomes!N73="","No",
      IF(AND(Outcomes!N73&gt;'County Names to hide'!$C$2,
             Outcomes!N73&lt;'County Names to hide'!$D$2),
         "Yes","No")))</f>
        <v/>
      </c>
    </row>
    <row r="74" spans="3:22" s="1" customFormat="1" x14ac:dyDescent="0.35">
      <c r="C74" s="4"/>
      <c r="L74" s="69" t="str">
        <f t="shared" si="2"/>
        <v>Yes</v>
      </c>
      <c r="M74" s="4"/>
      <c r="N74" s="4"/>
      <c r="O74" s="71" t="str">
        <f>IF(ISBLANK(M74), "", IF(ISBLANK(N74), "Yes", IF(N74 &lt; 'County Names to hide'!$C$2, "No", "Yes")))</f>
        <v/>
      </c>
      <c r="P74" s="4"/>
      <c r="Q74" s="4"/>
      <c r="R74" s="4"/>
      <c r="S74" s="4"/>
      <c r="U74" s="70" t="str">
        <f>IF(Outcomes!M74="","",
   IF(AND(Outcomes!N74&lt;&gt;"",Outcomes!N74&lt;'County Names to hide'!$C$2),0,
      ROUND((MIN(IF(Outcomes!N74="", 'County Names to hide'!$D$2, Outcomes!N74),'County Names to hide'!$D$2)-Outcomes!M74)/30,1)))</f>
        <v/>
      </c>
      <c r="V74" s="69" t="str">
        <f>IF(OR(Outcomes!M74="",Outcomes!M74&gt;'County Names to hide'!$D$2),"",
   IF(Outcomes!N74="","No",
      IF(AND(Outcomes!N74&gt;'County Names to hide'!$C$2,
             Outcomes!N74&lt;'County Names to hide'!$D$2),
         "Yes","No")))</f>
        <v/>
      </c>
    </row>
    <row r="75" spans="3:22" s="1" customFormat="1" x14ac:dyDescent="0.35">
      <c r="C75" s="4"/>
      <c r="L75" s="69" t="str">
        <f t="shared" si="2"/>
        <v>Yes</v>
      </c>
      <c r="M75" s="4"/>
      <c r="N75" s="4"/>
      <c r="O75" s="71" t="str">
        <f>IF(ISBLANK(M75), "", IF(ISBLANK(N75), "Yes", IF(N75 &lt; 'County Names to hide'!$C$2, "No", "Yes")))</f>
        <v/>
      </c>
      <c r="P75" s="4"/>
      <c r="Q75" s="4"/>
      <c r="R75" s="4"/>
      <c r="S75" s="4"/>
      <c r="U75" s="70" t="str">
        <f>IF(Outcomes!M75="","",
   IF(AND(Outcomes!N75&lt;&gt;"",Outcomes!N75&lt;'County Names to hide'!$C$2),0,
      ROUND((MIN(IF(Outcomes!N75="", 'County Names to hide'!$D$2, Outcomes!N75),'County Names to hide'!$D$2)-Outcomes!M75)/30,1)))</f>
        <v/>
      </c>
      <c r="V75" s="69" t="str">
        <f>IF(OR(Outcomes!M75="",Outcomes!M75&gt;'County Names to hide'!$D$2),"",
   IF(Outcomes!N75="","No",
      IF(AND(Outcomes!N75&gt;'County Names to hide'!$C$2,
             Outcomes!N75&lt;'County Names to hide'!$D$2),
         "Yes","No")))</f>
        <v/>
      </c>
    </row>
    <row r="76" spans="3:22" s="1" customFormat="1" x14ac:dyDescent="0.35">
      <c r="C76" s="4"/>
      <c r="L76" s="69" t="str">
        <f t="shared" si="2"/>
        <v>Yes</v>
      </c>
      <c r="M76" s="4"/>
      <c r="N76" s="4"/>
      <c r="O76" s="71" t="str">
        <f>IF(ISBLANK(M76), "", IF(ISBLANK(N76), "Yes", IF(N76 &lt; 'County Names to hide'!$C$2, "No", "Yes")))</f>
        <v/>
      </c>
      <c r="P76" s="4"/>
      <c r="Q76" s="4"/>
      <c r="R76" s="4"/>
      <c r="S76" s="4"/>
      <c r="U76" s="70" t="str">
        <f>IF(Outcomes!M76="","",
   IF(AND(Outcomes!N76&lt;&gt;"",Outcomes!N76&lt;'County Names to hide'!$C$2),0,
      ROUND((MIN(IF(Outcomes!N76="", 'County Names to hide'!$D$2, Outcomes!N76),'County Names to hide'!$D$2)-Outcomes!M76)/30,1)))</f>
        <v/>
      </c>
      <c r="V76" s="69" t="str">
        <f>IF(OR(Outcomes!M76="",Outcomes!M76&gt;'County Names to hide'!$D$2),"",
   IF(Outcomes!N76="","No",
      IF(AND(Outcomes!N76&gt;'County Names to hide'!$C$2,
             Outcomes!N76&lt;'County Names to hide'!$D$2),
         "Yes","No")))</f>
        <v/>
      </c>
    </row>
    <row r="77" spans="3:22" s="1" customFormat="1" x14ac:dyDescent="0.35">
      <c r="C77" s="4"/>
      <c r="L77" s="69" t="str">
        <f t="shared" si="2"/>
        <v>Yes</v>
      </c>
      <c r="M77" s="4"/>
      <c r="N77" s="4"/>
      <c r="O77" s="71" t="str">
        <f>IF(ISBLANK(M77), "", IF(ISBLANK(N77), "Yes", IF(N77 &lt; 'County Names to hide'!$C$2, "No", "Yes")))</f>
        <v/>
      </c>
      <c r="P77" s="4"/>
      <c r="Q77" s="4"/>
      <c r="R77" s="4"/>
      <c r="S77" s="4"/>
      <c r="U77" s="70" t="str">
        <f>IF(Outcomes!M77="","",
   IF(AND(Outcomes!N77&lt;&gt;"",Outcomes!N77&lt;'County Names to hide'!$C$2),0,
      ROUND((MIN(IF(Outcomes!N77="", 'County Names to hide'!$D$2, Outcomes!N77),'County Names to hide'!$D$2)-Outcomes!M77)/30,1)))</f>
        <v/>
      </c>
      <c r="V77" s="69" t="str">
        <f>IF(OR(Outcomes!M77="",Outcomes!M77&gt;'County Names to hide'!$D$2),"",
   IF(Outcomes!N77="","No",
      IF(AND(Outcomes!N77&gt;'County Names to hide'!$C$2,
             Outcomes!N77&lt;'County Names to hide'!$D$2),
         "Yes","No")))</f>
        <v/>
      </c>
    </row>
    <row r="78" spans="3:22" s="1" customFormat="1" x14ac:dyDescent="0.35">
      <c r="C78" s="4"/>
      <c r="L78" s="69" t="str">
        <f t="shared" si="2"/>
        <v>Yes</v>
      </c>
      <c r="M78" s="4"/>
      <c r="N78" s="4"/>
      <c r="O78" s="71" t="str">
        <f>IF(ISBLANK(M78), "", IF(ISBLANK(N78), "Yes", IF(N78 &lt; 'County Names to hide'!$C$2, "No", "Yes")))</f>
        <v/>
      </c>
      <c r="P78" s="4"/>
      <c r="Q78" s="4"/>
      <c r="R78" s="4"/>
      <c r="S78" s="4"/>
      <c r="U78" s="70" t="str">
        <f>IF(Outcomes!M78="","",
   IF(AND(Outcomes!N78&lt;&gt;"",Outcomes!N78&lt;'County Names to hide'!$C$2),0,
      ROUND((MIN(IF(Outcomes!N78="", 'County Names to hide'!$D$2, Outcomes!N78),'County Names to hide'!$D$2)-Outcomes!M78)/30,1)))</f>
        <v/>
      </c>
      <c r="V78" s="69" t="str">
        <f>IF(OR(Outcomes!M78="",Outcomes!M78&gt;'County Names to hide'!$D$2),"",
   IF(Outcomes!N78="","No",
      IF(AND(Outcomes!N78&gt;'County Names to hide'!$C$2,
             Outcomes!N78&lt;'County Names to hide'!$D$2),
         "Yes","No")))</f>
        <v/>
      </c>
    </row>
    <row r="79" spans="3:22" s="1" customFormat="1" x14ac:dyDescent="0.35">
      <c r="C79" s="4"/>
      <c r="L79" s="69" t="str">
        <f t="shared" si="2"/>
        <v>Yes</v>
      </c>
      <c r="M79" s="4"/>
      <c r="N79" s="4"/>
      <c r="O79" s="71" t="str">
        <f>IF(ISBLANK(M79), "", IF(ISBLANK(N79), "Yes", IF(N79 &lt; 'County Names to hide'!$C$2, "No", "Yes")))</f>
        <v/>
      </c>
      <c r="P79" s="4"/>
      <c r="Q79" s="4"/>
      <c r="R79" s="4"/>
      <c r="S79" s="4"/>
      <c r="U79" s="70" t="str">
        <f>IF(Outcomes!M79="","",
   IF(AND(Outcomes!N79&lt;&gt;"",Outcomes!N79&lt;'County Names to hide'!$C$2),0,
      ROUND((MIN(IF(Outcomes!N79="", 'County Names to hide'!$D$2, Outcomes!N79),'County Names to hide'!$D$2)-Outcomes!M79)/30,1)))</f>
        <v/>
      </c>
      <c r="V79" s="69" t="str">
        <f>IF(OR(Outcomes!M79="",Outcomes!M79&gt;'County Names to hide'!$D$2),"",
   IF(Outcomes!N79="","No",
      IF(AND(Outcomes!N79&gt;'County Names to hide'!$C$2,
             Outcomes!N79&lt;'County Names to hide'!$D$2),
         "Yes","No")))</f>
        <v/>
      </c>
    </row>
    <row r="80" spans="3:22" s="1" customFormat="1" x14ac:dyDescent="0.35">
      <c r="C80" s="4"/>
      <c r="L80" s="69" t="str">
        <f t="shared" si="2"/>
        <v>Yes</v>
      </c>
      <c r="M80" s="4"/>
      <c r="N80" s="4"/>
      <c r="O80" s="71" t="str">
        <f>IF(ISBLANK(M80), "", IF(ISBLANK(N80), "Yes", IF(N80 &lt; 'County Names to hide'!$C$2, "No", "Yes")))</f>
        <v/>
      </c>
      <c r="P80" s="4"/>
      <c r="Q80" s="4"/>
      <c r="R80" s="4"/>
      <c r="S80" s="4"/>
      <c r="U80" s="70" t="str">
        <f>IF(Outcomes!M80="","",
   IF(AND(Outcomes!N80&lt;&gt;"",Outcomes!N80&lt;'County Names to hide'!$C$2),0,
      ROUND((MIN(IF(Outcomes!N80="", 'County Names to hide'!$D$2, Outcomes!N80),'County Names to hide'!$D$2)-Outcomes!M80)/30,1)))</f>
        <v/>
      </c>
      <c r="V80" s="69" t="str">
        <f>IF(OR(Outcomes!M80="",Outcomes!M80&gt;'County Names to hide'!$D$2),"",
   IF(Outcomes!N80="","No",
      IF(AND(Outcomes!N80&gt;'County Names to hide'!$C$2,
             Outcomes!N80&lt;'County Names to hide'!$D$2),
         "Yes","No")))</f>
        <v/>
      </c>
    </row>
    <row r="81" spans="3:22" s="1" customFormat="1" x14ac:dyDescent="0.35">
      <c r="C81" s="4"/>
      <c r="L81" s="69" t="str">
        <f t="shared" si="2"/>
        <v>Yes</v>
      </c>
      <c r="M81" s="4"/>
      <c r="N81" s="4"/>
      <c r="O81" s="71" t="str">
        <f>IF(ISBLANK(M81), "", IF(ISBLANK(N81), "Yes", IF(N81 &lt; 'County Names to hide'!$C$2, "No", "Yes")))</f>
        <v/>
      </c>
      <c r="P81" s="4"/>
      <c r="Q81" s="4"/>
      <c r="R81" s="4"/>
      <c r="S81" s="4"/>
      <c r="U81" s="70" t="str">
        <f>IF(Outcomes!M81="","",
   IF(AND(Outcomes!N81&lt;&gt;"",Outcomes!N81&lt;'County Names to hide'!$C$2),0,
      ROUND((MIN(IF(Outcomes!N81="", 'County Names to hide'!$D$2, Outcomes!N81),'County Names to hide'!$D$2)-Outcomes!M81)/30,1)))</f>
        <v/>
      </c>
      <c r="V81" s="69" t="str">
        <f>IF(OR(Outcomes!M81="",Outcomes!M81&gt;'County Names to hide'!$D$2),"",
   IF(Outcomes!N81="","No",
      IF(AND(Outcomes!N81&gt;'County Names to hide'!$C$2,
             Outcomes!N81&lt;'County Names to hide'!$D$2),
         "Yes","No")))</f>
        <v/>
      </c>
    </row>
    <row r="82" spans="3:22" s="1" customFormat="1" x14ac:dyDescent="0.35">
      <c r="C82" s="4"/>
      <c r="L82" s="69" t="str">
        <f t="shared" si="2"/>
        <v>Yes</v>
      </c>
      <c r="M82" s="4"/>
      <c r="N82" s="4"/>
      <c r="O82" s="71" t="str">
        <f>IF(ISBLANK(M82), "", IF(ISBLANK(N82), "Yes", IF(N82 &lt; 'County Names to hide'!$C$2, "No", "Yes")))</f>
        <v/>
      </c>
      <c r="P82" s="4"/>
      <c r="Q82" s="4"/>
      <c r="R82" s="4"/>
      <c r="S82" s="4"/>
      <c r="U82" s="70" t="str">
        <f>IF(Outcomes!M82="","",
   IF(AND(Outcomes!N82&lt;&gt;"",Outcomes!N82&lt;'County Names to hide'!$C$2),0,
      ROUND((MIN(IF(Outcomes!N82="", 'County Names to hide'!$D$2, Outcomes!N82),'County Names to hide'!$D$2)-Outcomes!M82)/30,1)))</f>
        <v/>
      </c>
      <c r="V82" s="69" t="str">
        <f>IF(OR(Outcomes!M82="",Outcomes!M82&gt;'County Names to hide'!$D$2),"",
   IF(Outcomes!N82="","No",
      IF(AND(Outcomes!N82&gt;'County Names to hide'!$C$2,
             Outcomes!N82&lt;'County Names to hide'!$D$2),
         "Yes","No")))</f>
        <v/>
      </c>
    </row>
    <row r="83" spans="3:22" s="1" customFormat="1" x14ac:dyDescent="0.35">
      <c r="C83" s="4"/>
      <c r="L83" s="69" t="str">
        <f t="shared" si="2"/>
        <v>Yes</v>
      </c>
      <c r="M83" s="4"/>
      <c r="N83" s="4"/>
      <c r="O83" s="71" t="str">
        <f>IF(ISBLANK(M83), "", IF(ISBLANK(N83), "Yes", IF(N83 &lt; 'County Names to hide'!$C$2, "No", "Yes")))</f>
        <v/>
      </c>
      <c r="P83" s="4"/>
      <c r="Q83" s="4"/>
      <c r="R83" s="4"/>
      <c r="S83" s="4"/>
      <c r="U83" s="70" t="str">
        <f>IF(Outcomes!M83="","",
   IF(AND(Outcomes!N83&lt;&gt;"",Outcomes!N83&lt;'County Names to hide'!$C$2),0,
      ROUND((MIN(IF(Outcomes!N83="", 'County Names to hide'!$D$2, Outcomes!N83),'County Names to hide'!$D$2)-Outcomes!M83)/30,1)))</f>
        <v/>
      </c>
      <c r="V83" s="69" t="str">
        <f>IF(OR(Outcomes!M83="",Outcomes!M83&gt;'County Names to hide'!$D$2),"",
   IF(Outcomes!N83="","No",
      IF(AND(Outcomes!N83&gt;'County Names to hide'!$C$2,
             Outcomes!N83&lt;'County Names to hide'!$D$2),
         "Yes","No")))</f>
        <v/>
      </c>
    </row>
    <row r="84" spans="3:22" s="1" customFormat="1" x14ac:dyDescent="0.35">
      <c r="C84" s="4"/>
      <c r="L84" s="69" t="str">
        <f t="shared" si="2"/>
        <v>Yes</v>
      </c>
      <c r="M84" s="4"/>
      <c r="N84" s="4"/>
      <c r="O84" s="71" t="str">
        <f>IF(ISBLANK(M84), "", IF(ISBLANK(N84), "Yes", IF(N84 &lt; 'County Names to hide'!$C$2, "No", "Yes")))</f>
        <v/>
      </c>
      <c r="P84" s="4"/>
      <c r="Q84" s="4"/>
      <c r="R84" s="4"/>
      <c r="S84" s="4"/>
      <c r="U84" s="70" t="str">
        <f>IF(Outcomes!M84="","",
   IF(AND(Outcomes!N84&lt;&gt;"",Outcomes!N84&lt;'County Names to hide'!$C$2),0,
      ROUND((MIN(IF(Outcomes!N84="", 'County Names to hide'!$D$2, Outcomes!N84),'County Names to hide'!$D$2)-Outcomes!M84)/30,1)))</f>
        <v/>
      </c>
      <c r="V84" s="69" t="str">
        <f>IF(OR(Outcomes!M84="",Outcomes!M84&gt;'County Names to hide'!$D$2),"",
   IF(Outcomes!N84="","No",
      IF(AND(Outcomes!N84&gt;'County Names to hide'!$C$2,
             Outcomes!N84&lt;'County Names to hide'!$D$2),
         "Yes","No")))</f>
        <v/>
      </c>
    </row>
    <row r="85" spans="3:22" s="1" customFormat="1" x14ac:dyDescent="0.35">
      <c r="C85" s="4"/>
      <c r="L85" s="69" t="str">
        <f t="shared" si="2"/>
        <v>Yes</v>
      </c>
      <c r="M85" s="4"/>
      <c r="N85" s="4"/>
      <c r="O85" s="71" t="str">
        <f>IF(ISBLANK(M85), "", IF(ISBLANK(N85), "Yes", IF(N85 &lt; 'County Names to hide'!$C$2, "No", "Yes")))</f>
        <v/>
      </c>
      <c r="P85" s="4"/>
      <c r="Q85" s="4"/>
      <c r="R85" s="4"/>
      <c r="S85" s="4"/>
      <c r="U85" s="70" t="str">
        <f>IF(Outcomes!M85="","",
   IF(AND(Outcomes!N85&lt;&gt;"",Outcomes!N85&lt;'County Names to hide'!$C$2),0,
      ROUND((MIN(IF(Outcomes!N85="", 'County Names to hide'!$D$2, Outcomes!N85),'County Names to hide'!$D$2)-Outcomes!M85)/30,1)))</f>
        <v/>
      </c>
      <c r="V85" s="69" t="str">
        <f>IF(OR(Outcomes!M85="",Outcomes!M85&gt;'County Names to hide'!$D$2),"",
   IF(Outcomes!N85="","No",
      IF(AND(Outcomes!N85&gt;'County Names to hide'!$C$2,
             Outcomes!N85&lt;'County Names to hide'!$D$2),
         "Yes","No")))</f>
        <v/>
      </c>
    </row>
    <row r="86" spans="3:22" s="1" customFormat="1" x14ac:dyDescent="0.35">
      <c r="C86" s="4"/>
      <c r="L86" s="69" t="str">
        <f t="shared" si="2"/>
        <v>Yes</v>
      </c>
      <c r="M86" s="4"/>
      <c r="N86" s="4"/>
      <c r="O86" s="71" t="str">
        <f>IF(ISBLANK(M86), "", IF(ISBLANK(N86), "Yes", IF(N86 &lt; 'County Names to hide'!$C$2, "No", "Yes")))</f>
        <v/>
      </c>
      <c r="P86" s="4"/>
      <c r="Q86" s="4"/>
      <c r="R86" s="4"/>
      <c r="S86" s="4"/>
      <c r="U86" s="70" t="str">
        <f>IF(Outcomes!M86="","",
   IF(AND(Outcomes!N86&lt;&gt;"",Outcomes!N86&lt;'County Names to hide'!$C$2),0,
      ROUND((MIN(IF(Outcomes!N86="", 'County Names to hide'!$D$2, Outcomes!N86),'County Names to hide'!$D$2)-Outcomes!M86)/30,1)))</f>
        <v/>
      </c>
      <c r="V86" s="69" t="str">
        <f>IF(OR(Outcomes!M86="",Outcomes!M86&gt;'County Names to hide'!$D$2),"",
   IF(Outcomes!N86="","No",
      IF(AND(Outcomes!N86&gt;'County Names to hide'!$C$2,
             Outcomes!N86&lt;'County Names to hide'!$D$2),
         "Yes","No")))</f>
        <v/>
      </c>
    </row>
    <row r="87" spans="3:22" s="1" customFormat="1" x14ac:dyDescent="0.35">
      <c r="C87" s="4"/>
      <c r="L87" s="69" t="str">
        <f t="shared" si="2"/>
        <v>Yes</v>
      </c>
      <c r="M87" s="4"/>
      <c r="N87" s="4"/>
      <c r="O87" s="71" t="str">
        <f>IF(ISBLANK(M87), "", IF(ISBLANK(N87), "Yes", IF(N87 &lt; 'County Names to hide'!$C$2, "No", "Yes")))</f>
        <v/>
      </c>
      <c r="P87" s="4"/>
      <c r="Q87" s="4"/>
      <c r="R87" s="4"/>
      <c r="S87" s="4"/>
      <c r="U87" s="70" t="str">
        <f>IF(Outcomes!M87="","",
   IF(AND(Outcomes!N87&lt;&gt;"",Outcomes!N87&lt;'County Names to hide'!$C$2),0,
      ROUND((MIN(IF(Outcomes!N87="", 'County Names to hide'!$D$2, Outcomes!N87),'County Names to hide'!$D$2)-Outcomes!M87)/30,1)))</f>
        <v/>
      </c>
      <c r="V87" s="69" t="str">
        <f>IF(OR(Outcomes!M87="",Outcomes!M87&gt;'County Names to hide'!$D$2),"",
   IF(Outcomes!N87="","No",
      IF(AND(Outcomes!N87&gt;'County Names to hide'!$C$2,
             Outcomes!N87&lt;'County Names to hide'!$D$2),
         "Yes","No")))</f>
        <v/>
      </c>
    </row>
    <row r="88" spans="3:22" s="1" customFormat="1" x14ac:dyDescent="0.35">
      <c r="C88" s="4"/>
      <c r="L88" s="69" t="str">
        <f t="shared" si="2"/>
        <v>Yes</v>
      </c>
      <c r="M88" s="4"/>
      <c r="N88" s="4"/>
      <c r="O88" s="71" t="str">
        <f>IF(ISBLANK(M88), "", IF(ISBLANK(N88), "Yes", IF(N88 &lt; 'County Names to hide'!$C$2, "No", "Yes")))</f>
        <v/>
      </c>
      <c r="P88" s="4"/>
      <c r="Q88" s="4"/>
      <c r="R88" s="4"/>
      <c r="S88" s="4"/>
      <c r="U88" s="70" t="str">
        <f>IF(Outcomes!M88="","",
   IF(AND(Outcomes!N88&lt;&gt;"",Outcomes!N88&lt;'County Names to hide'!$C$2),0,
      ROUND((MIN(IF(Outcomes!N88="", 'County Names to hide'!$D$2, Outcomes!N88),'County Names to hide'!$D$2)-Outcomes!M88)/30,1)))</f>
        <v/>
      </c>
      <c r="V88" s="69" t="str">
        <f>IF(OR(Outcomes!M88="",Outcomes!M88&gt;'County Names to hide'!$D$2),"",
   IF(Outcomes!N88="","No",
      IF(AND(Outcomes!N88&gt;'County Names to hide'!$C$2,
             Outcomes!N88&lt;'County Names to hide'!$D$2),
         "Yes","No")))</f>
        <v/>
      </c>
    </row>
    <row r="89" spans="3:22" s="1" customFormat="1" x14ac:dyDescent="0.35">
      <c r="C89" s="4"/>
      <c r="L89" s="69" t="str">
        <f t="shared" si="2"/>
        <v>Yes</v>
      </c>
      <c r="M89" s="4"/>
      <c r="N89" s="4"/>
      <c r="O89" s="71" t="str">
        <f>IF(ISBLANK(M89), "", IF(ISBLANK(N89), "Yes", IF(N89 &lt; 'County Names to hide'!$C$2, "No", "Yes")))</f>
        <v/>
      </c>
      <c r="P89" s="4"/>
      <c r="Q89" s="4"/>
      <c r="R89" s="4"/>
      <c r="S89" s="4"/>
      <c r="U89" s="70" t="str">
        <f>IF(Outcomes!M89="","",
   IF(AND(Outcomes!N89&lt;&gt;"",Outcomes!N89&lt;'County Names to hide'!$C$2),0,
      ROUND((MIN(IF(Outcomes!N89="", 'County Names to hide'!$D$2, Outcomes!N89),'County Names to hide'!$D$2)-Outcomes!M89)/30,1)))</f>
        <v/>
      </c>
      <c r="V89" s="69" t="str">
        <f>IF(OR(Outcomes!M89="",Outcomes!M89&gt;'County Names to hide'!$D$2),"",
   IF(Outcomes!N89="","No",
      IF(AND(Outcomes!N89&gt;'County Names to hide'!$C$2,
             Outcomes!N89&lt;'County Names to hide'!$D$2),
         "Yes","No")))</f>
        <v/>
      </c>
    </row>
    <row r="90" spans="3:22" s="1" customFormat="1" x14ac:dyDescent="0.35">
      <c r="C90" s="4"/>
      <c r="L90" s="69" t="str">
        <f t="shared" si="2"/>
        <v>Yes</v>
      </c>
      <c r="M90" s="4"/>
      <c r="N90" s="4"/>
      <c r="O90" s="71" t="str">
        <f>IF(ISBLANK(M90), "", IF(ISBLANK(N90), "Yes", IF(N90 &lt; 'County Names to hide'!$C$2, "No", "Yes")))</f>
        <v/>
      </c>
      <c r="P90" s="4"/>
      <c r="Q90" s="4"/>
      <c r="R90" s="4"/>
      <c r="S90" s="4"/>
      <c r="U90" s="70" t="str">
        <f>IF(Outcomes!M90="","",
   IF(AND(Outcomes!N90&lt;&gt;"",Outcomes!N90&lt;'County Names to hide'!$C$2),0,
      ROUND((MIN(IF(Outcomes!N90="", 'County Names to hide'!$D$2, Outcomes!N90),'County Names to hide'!$D$2)-Outcomes!M90)/30,1)))</f>
        <v/>
      </c>
      <c r="V90" s="69" t="str">
        <f>IF(OR(Outcomes!M90="",Outcomes!M90&gt;'County Names to hide'!$D$2),"",
   IF(Outcomes!N90="","No",
      IF(AND(Outcomes!N90&gt;'County Names to hide'!$C$2,
             Outcomes!N90&lt;'County Names to hide'!$D$2),
         "Yes","No")))</f>
        <v/>
      </c>
    </row>
    <row r="91" spans="3:22" s="1" customFormat="1" x14ac:dyDescent="0.35">
      <c r="C91" s="4"/>
      <c r="L91" s="69" t="str">
        <f t="shared" si="2"/>
        <v>Yes</v>
      </c>
      <c r="M91" s="4"/>
      <c r="N91" s="4"/>
      <c r="O91" s="71" t="str">
        <f>IF(ISBLANK(M91), "", IF(ISBLANK(N91), "Yes", IF(N91 &lt; 'County Names to hide'!$C$2, "No", "Yes")))</f>
        <v/>
      </c>
      <c r="P91" s="4"/>
      <c r="Q91" s="4"/>
      <c r="R91" s="4"/>
      <c r="S91" s="4"/>
      <c r="U91" s="70" t="str">
        <f>IF(Outcomes!M91="","",
   IF(AND(Outcomes!N91&lt;&gt;"",Outcomes!N91&lt;'County Names to hide'!$C$2),0,
      ROUND((MIN(IF(Outcomes!N91="", 'County Names to hide'!$D$2, Outcomes!N91),'County Names to hide'!$D$2)-Outcomes!M91)/30,1)))</f>
        <v/>
      </c>
      <c r="V91" s="69" t="str">
        <f>IF(OR(Outcomes!M91="",Outcomes!M91&gt;'County Names to hide'!$D$2),"",
   IF(Outcomes!N91="","No",
      IF(AND(Outcomes!N91&gt;'County Names to hide'!$C$2,
             Outcomes!N91&lt;'County Names to hide'!$D$2),
         "Yes","No")))</f>
        <v/>
      </c>
    </row>
    <row r="92" spans="3:22" s="1" customFormat="1" x14ac:dyDescent="0.35">
      <c r="C92" s="4"/>
      <c r="L92" s="69" t="str">
        <f t="shared" si="2"/>
        <v>Yes</v>
      </c>
      <c r="M92" s="4"/>
      <c r="N92" s="4"/>
      <c r="O92" s="71" t="str">
        <f>IF(ISBLANK(M92), "", IF(ISBLANK(N92), "Yes", IF(N92 &lt; 'County Names to hide'!$C$2, "No", "Yes")))</f>
        <v/>
      </c>
      <c r="P92" s="4"/>
      <c r="Q92" s="4"/>
      <c r="R92" s="4"/>
      <c r="S92" s="4"/>
      <c r="U92" s="70" t="str">
        <f>IF(Outcomes!M92="","",
   IF(AND(Outcomes!N92&lt;&gt;"",Outcomes!N92&lt;'County Names to hide'!$C$2),0,
      ROUND((MIN(IF(Outcomes!N92="", 'County Names to hide'!$D$2, Outcomes!N92),'County Names to hide'!$D$2)-Outcomes!M92)/30,1)))</f>
        <v/>
      </c>
      <c r="V92" s="69" t="str">
        <f>IF(OR(Outcomes!M92="",Outcomes!M92&gt;'County Names to hide'!$D$2),"",
   IF(Outcomes!N92="","No",
      IF(AND(Outcomes!N92&gt;'County Names to hide'!$C$2,
             Outcomes!N92&lt;'County Names to hide'!$D$2),
         "Yes","No")))</f>
        <v/>
      </c>
    </row>
    <row r="93" spans="3:22" s="1" customFormat="1" x14ac:dyDescent="0.35">
      <c r="C93" s="4"/>
      <c r="L93" s="69" t="str">
        <f t="shared" si="2"/>
        <v>Yes</v>
      </c>
      <c r="M93" s="4"/>
      <c r="N93" s="4"/>
      <c r="O93" s="71" t="str">
        <f>IF(ISBLANK(M93), "", IF(ISBLANK(N93), "Yes", IF(N93 &lt; 'County Names to hide'!$C$2, "No", "Yes")))</f>
        <v/>
      </c>
      <c r="P93" s="4"/>
      <c r="Q93" s="4"/>
      <c r="R93" s="4"/>
      <c r="S93" s="4"/>
      <c r="U93" s="70" t="str">
        <f>IF(Outcomes!M93="","",
   IF(AND(Outcomes!N93&lt;&gt;"",Outcomes!N93&lt;'County Names to hide'!$C$2),0,
      ROUND((MIN(IF(Outcomes!N93="", 'County Names to hide'!$D$2, Outcomes!N93),'County Names to hide'!$D$2)-Outcomes!M93)/30,1)))</f>
        <v/>
      </c>
      <c r="V93" s="69" t="str">
        <f>IF(OR(Outcomes!M93="",Outcomes!M93&gt;'County Names to hide'!$D$2),"",
   IF(Outcomes!N93="","No",
      IF(AND(Outcomes!N93&gt;'County Names to hide'!$C$2,
             Outcomes!N93&lt;'County Names to hide'!$D$2),
         "Yes","No")))</f>
        <v/>
      </c>
    </row>
    <row r="94" spans="3:22" s="1" customFormat="1" x14ac:dyDescent="0.35">
      <c r="C94" s="4"/>
      <c r="L94" s="69" t="str">
        <f t="shared" si="2"/>
        <v>Yes</v>
      </c>
      <c r="M94" s="4"/>
      <c r="N94" s="4"/>
      <c r="O94" s="71" t="str">
        <f>IF(ISBLANK(M94), "", IF(ISBLANK(N94), "Yes", IF(N94 &lt; 'County Names to hide'!$C$2, "No", "Yes")))</f>
        <v/>
      </c>
      <c r="P94" s="4"/>
      <c r="Q94" s="4"/>
      <c r="R94" s="4"/>
      <c r="S94" s="4"/>
      <c r="U94" s="70" t="str">
        <f>IF(Outcomes!M94="","",
   IF(AND(Outcomes!N94&lt;&gt;"",Outcomes!N94&lt;'County Names to hide'!$C$2),0,
      ROUND((MIN(IF(Outcomes!N94="", 'County Names to hide'!$D$2, Outcomes!N94),'County Names to hide'!$D$2)-Outcomes!M94)/30,1)))</f>
        <v/>
      </c>
      <c r="V94" s="69" t="str">
        <f>IF(OR(Outcomes!M94="",Outcomes!M94&gt;'County Names to hide'!$D$2),"",
   IF(Outcomes!N94="","No",
      IF(AND(Outcomes!N94&gt;'County Names to hide'!$C$2,
             Outcomes!N94&lt;'County Names to hide'!$D$2),
         "Yes","No")))</f>
        <v/>
      </c>
    </row>
    <row r="95" spans="3:22" s="1" customFormat="1" x14ac:dyDescent="0.35">
      <c r="C95" s="4"/>
      <c r="L95" s="69" t="str">
        <f t="shared" si="2"/>
        <v>Yes</v>
      </c>
      <c r="M95" s="4"/>
      <c r="N95" s="4"/>
      <c r="O95" s="71" t="str">
        <f>IF(ISBLANK(M95), "", IF(ISBLANK(N95), "Yes", IF(N95 &lt; 'County Names to hide'!$C$2, "No", "Yes")))</f>
        <v/>
      </c>
      <c r="P95" s="4"/>
      <c r="Q95" s="4"/>
      <c r="R95" s="4"/>
      <c r="S95" s="4"/>
      <c r="U95" s="70" t="str">
        <f>IF(Outcomes!M95="","",
   IF(AND(Outcomes!N95&lt;&gt;"",Outcomes!N95&lt;'County Names to hide'!$C$2),0,
      ROUND((MIN(IF(Outcomes!N95="", 'County Names to hide'!$D$2, Outcomes!N95),'County Names to hide'!$D$2)-Outcomes!M95)/30,1)))</f>
        <v/>
      </c>
      <c r="V95" s="69" t="str">
        <f>IF(OR(Outcomes!M95="",Outcomes!M95&gt;'County Names to hide'!$D$2),"",
   IF(Outcomes!N95="","No",
      IF(AND(Outcomes!N95&gt;'County Names to hide'!$C$2,
             Outcomes!N95&lt;'County Names to hide'!$D$2),
         "Yes","No")))</f>
        <v/>
      </c>
    </row>
    <row r="96" spans="3:22" s="1" customFormat="1" x14ac:dyDescent="0.35">
      <c r="C96" s="4"/>
      <c r="L96" s="69" t="str">
        <f t="shared" si="2"/>
        <v>Yes</v>
      </c>
      <c r="M96" s="4"/>
      <c r="N96" s="4"/>
      <c r="O96" s="71" t="str">
        <f>IF(ISBLANK(M96), "", IF(ISBLANK(N96), "Yes", IF(N96 &lt; 'County Names to hide'!$C$2, "No", "Yes")))</f>
        <v/>
      </c>
      <c r="P96" s="4"/>
      <c r="Q96" s="4"/>
      <c r="R96" s="4"/>
      <c r="S96" s="4"/>
      <c r="U96" s="70" t="str">
        <f>IF(Outcomes!M96="","",
   IF(AND(Outcomes!N96&lt;&gt;"",Outcomes!N96&lt;'County Names to hide'!$C$2),0,
      ROUND((MIN(IF(Outcomes!N96="", 'County Names to hide'!$D$2, Outcomes!N96),'County Names to hide'!$D$2)-Outcomes!M96)/30,1)))</f>
        <v/>
      </c>
      <c r="V96" s="69" t="str">
        <f>IF(OR(Outcomes!M96="",Outcomes!M96&gt;'County Names to hide'!$D$2),"",
   IF(Outcomes!N96="","No",
      IF(AND(Outcomes!N96&gt;'County Names to hide'!$C$2,
             Outcomes!N96&lt;'County Names to hide'!$D$2),
         "Yes","No")))</f>
        <v/>
      </c>
    </row>
    <row r="97" spans="3:22" s="1" customFormat="1" x14ac:dyDescent="0.35">
      <c r="C97" s="4"/>
      <c r="L97" s="69" t="str">
        <f t="shared" si="2"/>
        <v>Yes</v>
      </c>
      <c r="M97" s="4"/>
      <c r="N97" s="4"/>
      <c r="O97" s="71" t="str">
        <f>IF(ISBLANK(M97), "", IF(ISBLANK(N97), "Yes", IF(N97 &lt; 'County Names to hide'!$C$2, "No", "Yes")))</f>
        <v/>
      </c>
      <c r="P97" s="4"/>
      <c r="Q97" s="4"/>
      <c r="R97" s="4"/>
      <c r="S97" s="4"/>
      <c r="U97" s="70" t="str">
        <f>IF(Outcomes!M97="","",
   IF(AND(Outcomes!N97&lt;&gt;"",Outcomes!N97&lt;'County Names to hide'!$C$2),0,
      ROUND((MIN(IF(Outcomes!N97="", 'County Names to hide'!$D$2, Outcomes!N97),'County Names to hide'!$D$2)-Outcomes!M97)/30,1)))</f>
        <v/>
      </c>
      <c r="V97" s="69" t="str">
        <f>IF(OR(Outcomes!M97="",Outcomes!M97&gt;'County Names to hide'!$D$2),"",
   IF(Outcomes!N97="","No",
      IF(AND(Outcomes!N97&gt;'County Names to hide'!$C$2,
             Outcomes!N97&lt;'County Names to hide'!$D$2),
         "Yes","No")))</f>
        <v/>
      </c>
    </row>
    <row r="98" spans="3:22" s="1" customFormat="1" x14ac:dyDescent="0.35">
      <c r="C98" s="4"/>
      <c r="L98" s="69" t="str">
        <f t="shared" si="2"/>
        <v>Yes</v>
      </c>
      <c r="M98" s="4"/>
      <c r="N98" s="4"/>
      <c r="O98" s="71" t="str">
        <f>IF(ISBLANK(M98), "", IF(ISBLANK(N98), "Yes", IF(N98 &lt; 'County Names to hide'!$C$2, "No", "Yes")))</f>
        <v/>
      </c>
      <c r="P98" s="4"/>
      <c r="Q98" s="4"/>
      <c r="R98" s="4"/>
      <c r="S98" s="4"/>
      <c r="U98" s="70" t="str">
        <f>IF(Outcomes!M98="","",
   IF(AND(Outcomes!N98&lt;&gt;"",Outcomes!N98&lt;'County Names to hide'!$C$2),0,
      ROUND((MIN(IF(Outcomes!N98="", 'County Names to hide'!$D$2, Outcomes!N98),'County Names to hide'!$D$2)-Outcomes!M98)/30,1)))</f>
        <v/>
      </c>
      <c r="V98" s="69" t="str">
        <f>IF(OR(Outcomes!M98="",Outcomes!M98&gt;'County Names to hide'!$D$2),"",
   IF(Outcomes!N98="","No",
      IF(AND(Outcomes!N98&gt;'County Names to hide'!$C$2,
             Outcomes!N98&lt;'County Names to hide'!$D$2),
         "Yes","No")))</f>
        <v/>
      </c>
    </row>
    <row r="99" spans="3:22" s="1" customFormat="1" x14ac:dyDescent="0.35">
      <c r="C99" s="4"/>
      <c r="L99" s="69" t="str">
        <f t="shared" si="2"/>
        <v>Yes</v>
      </c>
      <c r="M99" s="4"/>
      <c r="N99" s="4"/>
      <c r="O99" s="71" t="str">
        <f>IF(ISBLANK(M99), "", IF(ISBLANK(N99), "Yes", IF(N99 &lt; 'County Names to hide'!$C$2, "No", "Yes")))</f>
        <v/>
      </c>
      <c r="P99" s="4"/>
      <c r="Q99" s="4"/>
      <c r="R99" s="4"/>
      <c r="S99" s="4"/>
      <c r="U99" s="70" t="str">
        <f>IF(Outcomes!M99="","",
   IF(AND(Outcomes!N99&lt;&gt;"",Outcomes!N99&lt;'County Names to hide'!$C$2),0,
      ROUND((MIN(IF(Outcomes!N99="", 'County Names to hide'!$D$2, Outcomes!N99),'County Names to hide'!$D$2)-Outcomes!M99)/30,1)))</f>
        <v/>
      </c>
      <c r="V99" s="69" t="str">
        <f>IF(OR(Outcomes!M99="",Outcomes!M99&gt;'County Names to hide'!$D$2),"",
   IF(Outcomes!N99="","No",
      IF(AND(Outcomes!N99&gt;'County Names to hide'!$C$2,
             Outcomes!N99&lt;'County Names to hide'!$D$2),
         "Yes","No")))</f>
        <v/>
      </c>
    </row>
    <row r="100" spans="3:22" s="1" customFormat="1" x14ac:dyDescent="0.35">
      <c r="C100" s="4"/>
      <c r="L100" s="69" t="str">
        <f t="shared" si="2"/>
        <v>Yes</v>
      </c>
      <c r="M100" s="4"/>
      <c r="N100" s="4"/>
      <c r="O100" s="71" t="str">
        <f>IF(ISBLANK(M100), "", IF(ISBLANK(N100), "Yes", IF(N100 &lt; 'County Names to hide'!$C$2, "No", "Yes")))</f>
        <v/>
      </c>
      <c r="P100" s="4"/>
      <c r="Q100" s="4"/>
      <c r="R100" s="4"/>
      <c r="S100" s="4"/>
      <c r="U100" s="70" t="str">
        <f>IF(Outcomes!M100="","",
   IF(AND(Outcomes!N100&lt;&gt;"",Outcomes!N100&lt;'County Names to hide'!$C$2),0,
      ROUND((MIN(IF(Outcomes!N100="", 'County Names to hide'!$D$2, Outcomes!N100),'County Names to hide'!$D$2)-Outcomes!M100)/30,1)))</f>
        <v/>
      </c>
      <c r="V100" s="69" t="str">
        <f>IF(OR(Outcomes!M100="",Outcomes!M100&gt;'County Names to hide'!$D$2),"",
   IF(Outcomes!N100="","No",
      IF(AND(Outcomes!N100&gt;'County Names to hide'!$C$2,
             Outcomes!N100&lt;'County Names to hide'!$D$2),
         "Yes","No")))</f>
        <v/>
      </c>
    </row>
    <row r="101" spans="3:22" s="1" customFormat="1" x14ac:dyDescent="0.35">
      <c r="C101" s="4"/>
      <c r="L101" s="69" t="str">
        <f t="shared" ref="L101:L164" si="3">IF(COUNTIF(F102:K102, "Yes")&gt;0, "No", "Yes")</f>
        <v>Yes</v>
      </c>
      <c r="M101" s="4"/>
      <c r="N101" s="4"/>
      <c r="O101" s="71" t="str">
        <f>IF(ISBLANK(M101), "", IF(ISBLANK(N101), "Yes", IF(N101 &lt; 'County Names to hide'!$C$2, "No", "Yes")))</f>
        <v/>
      </c>
      <c r="P101" s="4"/>
      <c r="Q101" s="4"/>
      <c r="R101" s="4"/>
      <c r="S101" s="4"/>
      <c r="U101" s="70" t="str">
        <f>IF(Outcomes!M101="","",
   IF(AND(Outcomes!N101&lt;&gt;"",Outcomes!N101&lt;'County Names to hide'!$C$2),0,
      ROUND((MIN(IF(Outcomes!N101="", 'County Names to hide'!$D$2, Outcomes!N101),'County Names to hide'!$D$2)-Outcomes!M101)/30,1)))</f>
        <v/>
      </c>
      <c r="V101" s="69" t="str">
        <f>IF(OR(Outcomes!M101="",Outcomes!M101&gt;'County Names to hide'!$D$2),"",
   IF(Outcomes!N101="","No",
      IF(AND(Outcomes!N101&gt;'County Names to hide'!$C$2,
             Outcomes!N101&lt;'County Names to hide'!$D$2),
         "Yes","No")))</f>
        <v/>
      </c>
    </row>
    <row r="102" spans="3:22" s="1" customFormat="1" x14ac:dyDescent="0.35">
      <c r="C102" s="4"/>
      <c r="L102" s="69" t="str">
        <f t="shared" si="3"/>
        <v>Yes</v>
      </c>
      <c r="M102" s="4"/>
      <c r="N102" s="4"/>
      <c r="O102" s="71" t="str">
        <f>IF(ISBLANK(M102), "", IF(ISBLANK(N102), "Yes", IF(N102 &lt; 'County Names to hide'!$C$2, "No", "Yes")))</f>
        <v/>
      </c>
      <c r="P102" s="4"/>
      <c r="Q102" s="4"/>
      <c r="R102" s="4"/>
      <c r="S102" s="4"/>
      <c r="U102" s="70" t="str">
        <f>IF(Outcomes!M102="","",
   IF(AND(Outcomes!N102&lt;&gt;"",Outcomes!N102&lt;'County Names to hide'!$C$2),0,
      ROUND((MIN(IF(Outcomes!N102="", 'County Names to hide'!$D$2, Outcomes!N102),'County Names to hide'!$D$2)-Outcomes!M102)/30,1)))</f>
        <v/>
      </c>
      <c r="V102" s="69" t="str">
        <f>IF(OR(Outcomes!M102="",Outcomes!M102&gt;'County Names to hide'!$D$2),"",
   IF(Outcomes!N102="","No",
      IF(AND(Outcomes!N102&gt;'County Names to hide'!$C$2,
             Outcomes!N102&lt;'County Names to hide'!$D$2),
         "Yes","No")))</f>
        <v/>
      </c>
    </row>
    <row r="103" spans="3:22" s="1" customFormat="1" x14ac:dyDescent="0.35">
      <c r="C103" s="4"/>
      <c r="L103" s="69" t="str">
        <f t="shared" si="3"/>
        <v>Yes</v>
      </c>
      <c r="M103" s="4"/>
      <c r="N103" s="4"/>
      <c r="O103" s="71" t="str">
        <f>IF(ISBLANK(M103), "", IF(ISBLANK(N103), "Yes", IF(N103 &lt; 'County Names to hide'!$C$2, "No", "Yes")))</f>
        <v/>
      </c>
      <c r="P103" s="4"/>
      <c r="Q103" s="4"/>
      <c r="R103" s="4"/>
      <c r="S103" s="4"/>
      <c r="U103" s="70" t="str">
        <f>IF(Outcomes!M103="","",
   IF(AND(Outcomes!N103&lt;&gt;"",Outcomes!N103&lt;'County Names to hide'!$C$2),0,
      ROUND((MIN(IF(Outcomes!N103="", 'County Names to hide'!$D$2, Outcomes!N103),'County Names to hide'!$D$2)-Outcomes!M103)/30,1)))</f>
        <v/>
      </c>
      <c r="V103" s="69" t="str">
        <f>IF(OR(Outcomes!M103="",Outcomes!M103&gt;'County Names to hide'!$D$2),"",
   IF(Outcomes!N103="","No",
      IF(AND(Outcomes!N103&gt;'County Names to hide'!$C$2,
             Outcomes!N103&lt;'County Names to hide'!$D$2),
         "Yes","No")))</f>
        <v/>
      </c>
    </row>
    <row r="104" spans="3:22" s="1" customFormat="1" x14ac:dyDescent="0.35">
      <c r="C104" s="4"/>
      <c r="L104" s="69" t="str">
        <f t="shared" si="3"/>
        <v>Yes</v>
      </c>
      <c r="M104" s="4"/>
      <c r="N104" s="4"/>
      <c r="O104" s="71" t="str">
        <f>IF(ISBLANK(M104), "", IF(ISBLANK(N104), "Yes", IF(N104 &lt; 'County Names to hide'!$C$2, "No", "Yes")))</f>
        <v/>
      </c>
      <c r="P104" s="4"/>
      <c r="Q104" s="4"/>
      <c r="R104" s="4"/>
      <c r="S104" s="4"/>
      <c r="U104" s="70" t="str">
        <f>IF(Outcomes!M104="","",
   IF(AND(Outcomes!N104&lt;&gt;"",Outcomes!N104&lt;'County Names to hide'!$C$2),0,
      ROUND((MIN(IF(Outcomes!N104="", 'County Names to hide'!$D$2, Outcomes!N104),'County Names to hide'!$D$2)-Outcomes!M104)/30,1)))</f>
        <v/>
      </c>
      <c r="V104" s="69" t="str">
        <f>IF(OR(Outcomes!M104="",Outcomes!M104&gt;'County Names to hide'!$D$2),"",
   IF(Outcomes!N104="","No",
      IF(AND(Outcomes!N104&gt;'County Names to hide'!$C$2,
             Outcomes!N104&lt;'County Names to hide'!$D$2),
         "Yes","No")))</f>
        <v/>
      </c>
    </row>
    <row r="105" spans="3:22" s="1" customFormat="1" x14ac:dyDescent="0.35">
      <c r="C105" s="4"/>
      <c r="L105" s="69" t="str">
        <f t="shared" si="3"/>
        <v>Yes</v>
      </c>
      <c r="M105" s="4"/>
      <c r="N105" s="4"/>
      <c r="O105" s="71" t="str">
        <f>IF(ISBLANK(M105), "", IF(ISBLANK(N105), "Yes", IF(N105 &lt; 'County Names to hide'!$C$2, "No", "Yes")))</f>
        <v/>
      </c>
      <c r="P105" s="4"/>
      <c r="Q105" s="4"/>
      <c r="R105" s="4"/>
      <c r="S105" s="4"/>
      <c r="U105" s="70" t="str">
        <f>IF(Outcomes!M105="","",
   IF(AND(Outcomes!N105&lt;&gt;"",Outcomes!N105&lt;'County Names to hide'!$C$2),0,
      ROUND((MIN(IF(Outcomes!N105="", 'County Names to hide'!$D$2, Outcomes!N105),'County Names to hide'!$D$2)-Outcomes!M105)/30,1)))</f>
        <v/>
      </c>
      <c r="V105" s="69" t="str">
        <f>IF(OR(Outcomes!M105="",Outcomes!M105&gt;'County Names to hide'!$D$2),"",
   IF(Outcomes!N105="","No",
      IF(AND(Outcomes!N105&gt;'County Names to hide'!$C$2,
             Outcomes!N105&lt;'County Names to hide'!$D$2),
         "Yes","No")))</f>
        <v/>
      </c>
    </row>
    <row r="106" spans="3:22" s="1" customFormat="1" x14ac:dyDescent="0.35">
      <c r="C106" s="4"/>
      <c r="L106" s="69" t="str">
        <f t="shared" si="3"/>
        <v>Yes</v>
      </c>
      <c r="M106" s="4"/>
      <c r="N106" s="4"/>
      <c r="O106" s="71" t="str">
        <f>IF(ISBLANK(M106), "", IF(ISBLANK(N106), "Yes", IF(N106 &lt; 'County Names to hide'!$C$2, "No", "Yes")))</f>
        <v/>
      </c>
      <c r="P106" s="4"/>
      <c r="Q106" s="4"/>
      <c r="R106" s="4"/>
      <c r="S106" s="4"/>
      <c r="U106" s="70" t="str">
        <f>IF(Outcomes!M106="","",
   IF(AND(Outcomes!N106&lt;&gt;"",Outcomes!N106&lt;'County Names to hide'!$C$2),0,
      ROUND((MIN(IF(Outcomes!N106="", 'County Names to hide'!$D$2, Outcomes!N106),'County Names to hide'!$D$2)-Outcomes!M106)/30,1)))</f>
        <v/>
      </c>
      <c r="V106" s="69" t="str">
        <f>IF(OR(Outcomes!M106="",Outcomes!M106&gt;'County Names to hide'!$D$2),"",
   IF(Outcomes!N106="","No",
      IF(AND(Outcomes!N106&gt;'County Names to hide'!$C$2,
             Outcomes!N106&lt;'County Names to hide'!$D$2),
         "Yes","No")))</f>
        <v/>
      </c>
    </row>
    <row r="107" spans="3:22" s="1" customFormat="1" x14ac:dyDescent="0.35">
      <c r="C107" s="4"/>
      <c r="L107" s="69" t="str">
        <f t="shared" si="3"/>
        <v>Yes</v>
      </c>
      <c r="M107" s="4"/>
      <c r="N107" s="4"/>
      <c r="O107" s="71" t="str">
        <f>IF(ISBLANK(M107), "", IF(ISBLANK(N107), "Yes", IF(N107 &lt; 'County Names to hide'!$C$2, "No", "Yes")))</f>
        <v/>
      </c>
      <c r="P107" s="4"/>
      <c r="Q107" s="4"/>
      <c r="R107" s="4"/>
      <c r="S107" s="4"/>
      <c r="U107" s="70" t="str">
        <f>IF(Outcomes!M107="","",
   IF(AND(Outcomes!N107&lt;&gt;"",Outcomes!N107&lt;'County Names to hide'!$C$2),0,
      ROUND((MIN(IF(Outcomes!N107="", 'County Names to hide'!$D$2, Outcomes!N107),'County Names to hide'!$D$2)-Outcomes!M107)/30,1)))</f>
        <v/>
      </c>
      <c r="V107" s="69" t="str">
        <f>IF(OR(Outcomes!M107="",Outcomes!M107&gt;'County Names to hide'!$D$2),"",
   IF(Outcomes!N107="","No",
      IF(AND(Outcomes!N107&gt;'County Names to hide'!$C$2,
             Outcomes!N107&lt;'County Names to hide'!$D$2),
         "Yes","No")))</f>
        <v/>
      </c>
    </row>
    <row r="108" spans="3:22" s="1" customFormat="1" x14ac:dyDescent="0.35">
      <c r="C108" s="4"/>
      <c r="L108" s="69" t="str">
        <f t="shared" si="3"/>
        <v>Yes</v>
      </c>
      <c r="M108" s="4"/>
      <c r="N108" s="4"/>
      <c r="O108" s="71" t="str">
        <f>IF(ISBLANK(M108), "", IF(ISBLANK(N108), "Yes", IF(N108 &lt; 'County Names to hide'!$C$2, "No", "Yes")))</f>
        <v/>
      </c>
      <c r="P108" s="4"/>
      <c r="Q108" s="4"/>
      <c r="R108" s="4"/>
      <c r="S108" s="4"/>
      <c r="U108" s="70" t="str">
        <f>IF(Outcomes!M108="","",
   IF(AND(Outcomes!N108&lt;&gt;"",Outcomes!N108&lt;'County Names to hide'!$C$2),0,
      ROUND((MIN(IF(Outcomes!N108="", 'County Names to hide'!$D$2, Outcomes!N108),'County Names to hide'!$D$2)-Outcomes!M108)/30,1)))</f>
        <v/>
      </c>
      <c r="V108" s="69" t="str">
        <f>IF(OR(Outcomes!M108="",Outcomes!M108&gt;'County Names to hide'!$D$2),"",
   IF(Outcomes!N108="","No",
      IF(AND(Outcomes!N108&gt;'County Names to hide'!$C$2,
             Outcomes!N108&lt;'County Names to hide'!$D$2),
         "Yes","No")))</f>
        <v/>
      </c>
    </row>
    <row r="109" spans="3:22" s="1" customFormat="1" x14ac:dyDescent="0.35">
      <c r="C109" s="4"/>
      <c r="L109" s="69" t="str">
        <f t="shared" si="3"/>
        <v>Yes</v>
      </c>
      <c r="M109" s="4"/>
      <c r="N109" s="4"/>
      <c r="O109" s="71" t="str">
        <f>IF(ISBLANK(M109), "", IF(ISBLANK(N109), "Yes", IF(N109 &lt; 'County Names to hide'!$C$2, "No", "Yes")))</f>
        <v/>
      </c>
      <c r="P109" s="4"/>
      <c r="Q109" s="4"/>
      <c r="R109" s="4"/>
      <c r="S109" s="4"/>
      <c r="U109" s="70" t="str">
        <f>IF(Outcomes!M109="","",
   IF(AND(Outcomes!N109&lt;&gt;"",Outcomes!N109&lt;'County Names to hide'!$C$2),0,
      ROUND((MIN(IF(Outcomes!N109="", 'County Names to hide'!$D$2, Outcomes!N109),'County Names to hide'!$D$2)-Outcomes!M109)/30,1)))</f>
        <v/>
      </c>
      <c r="V109" s="69" t="str">
        <f>IF(OR(Outcomes!M109="",Outcomes!M109&gt;'County Names to hide'!$D$2),"",
   IF(Outcomes!N109="","No",
      IF(AND(Outcomes!N109&gt;'County Names to hide'!$C$2,
             Outcomes!N109&lt;'County Names to hide'!$D$2),
         "Yes","No")))</f>
        <v/>
      </c>
    </row>
    <row r="110" spans="3:22" s="1" customFormat="1" x14ac:dyDescent="0.35">
      <c r="C110" s="4"/>
      <c r="L110" s="69" t="str">
        <f t="shared" si="3"/>
        <v>Yes</v>
      </c>
      <c r="M110" s="4"/>
      <c r="N110" s="4"/>
      <c r="O110" s="71" t="str">
        <f>IF(ISBLANK(M110), "", IF(ISBLANK(N110), "Yes", IF(N110 &lt; 'County Names to hide'!$C$2, "No", "Yes")))</f>
        <v/>
      </c>
      <c r="P110" s="4"/>
      <c r="Q110" s="4"/>
      <c r="R110" s="4"/>
      <c r="S110" s="4"/>
      <c r="U110" s="70" t="str">
        <f>IF(Outcomes!M110="","",
   IF(AND(Outcomes!N110&lt;&gt;"",Outcomes!N110&lt;'County Names to hide'!$C$2),0,
      ROUND((MIN(IF(Outcomes!N110="", 'County Names to hide'!$D$2, Outcomes!N110),'County Names to hide'!$D$2)-Outcomes!M110)/30,1)))</f>
        <v/>
      </c>
      <c r="V110" s="69" t="str">
        <f>IF(OR(Outcomes!M110="",Outcomes!M110&gt;'County Names to hide'!$D$2),"",
   IF(Outcomes!N110="","No",
      IF(AND(Outcomes!N110&gt;'County Names to hide'!$C$2,
             Outcomes!N110&lt;'County Names to hide'!$D$2),
         "Yes","No")))</f>
        <v/>
      </c>
    </row>
    <row r="111" spans="3:22" s="1" customFormat="1" x14ac:dyDescent="0.35">
      <c r="C111" s="4"/>
      <c r="L111" s="69" t="str">
        <f t="shared" si="3"/>
        <v>Yes</v>
      </c>
      <c r="M111" s="4"/>
      <c r="N111" s="4"/>
      <c r="O111" s="71" t="str">
        <f>IF(ISBLANK(M111), "", IF(ISBLANK(N111), "Yes", IF(N111 &lt; 'County Names to hide'!$C$2, "No", "Yes")))</f>
        <v/>
      </c>
      <c r="P111" s="4"/>
      <c r="Q111" s="4"/>
      <c r="R111" s="4"/>
      <c r="S111" s="4"/>
      <c r="U111" s="70" t="str">
        <f>IF(Outcomes!M111="","",
   IF(AND(Outcomes!N111&lt;&gt;"",Outcomes!N111&lt;'County Names to hide'!$C$2),0,
      ROUND((MIN(IF(Outcomes!N111="", 'County Names to hide'!$D$2, Outcomes!N111),'County Names to hide'!$D$2)-Outcomes!M111)/30,1)))</f>
        <v/>
      </c>
      <c r="V111" s="69" t="str">
        <f>IF(OR(Outcomes!M111="",Outcomes!M111&gt;'County Names to hide'!$D$2),"",
   IF(Outcomes!N111="","No",
      IF(AND(Outcomes!N111&gt;'County Names to hide'!$C$2,
             Outcomes!N111&lt;'County Names to hide'!$D$2),
         "Yes","No")))</f>
        <v/>
      </c>
    </row>
    <row r="112" spans="3:22" s="1" customFormat="1" x14ac:dyDescent="0.35">
      <c r="C112" s="4"/>
      <c r="L112" s="69" t="str">
        <f t="shared" si="3"/>
        <v>Yes</v>
      </c>
      <c r="M112" s="4"/>
      <c r="N112" s="4"/>
      <c r="O112" s="71" t="str">
        <f>IF(ISBLANK(M112), "", IF(ISBLANK(N112), "Yes", IF(N112 &lt; 'County Names to hide'!$C$2, "No", "Yes")))</f>
        <v/>
      </c>
      <c r="P112" s="4"/>
      <c r="Q112" s="4"/>
      <c r="R112" s="4"/>
      <c r="S112" s="4"/>
      <c r="U112" s="70" t="str">
        <f>IF(Outcomes!M112="","",
   IF(AND(Outcomes!N112&lt;&gt;"",Outcomes!N112&lt;'County Names to hide'!$C$2),0,
      ROUND((MIN(IF(Outcomes!N112="", 'County Names to hide'!$D$2, Outcomes!N112),'County Names to hide'!$D$2)-Outcomes!M112)/30,1)))</f>
        <v/>
      </c>
      <c r="V112" s="69" t="str">
        <f>IF(OR(Outcomes!M112="",Outcomes!M112&gt;'County Names to hide'!$D$2),"",
   IF(Outcomes!N112="","No",
      IF(AND(Outcomes!N112&gt;'County Names to hide'!$C$2,
             Outcomes!N112&lt;'County Names to hide'!$D$2),
         "Yes","No")))</f>
        <v/>
      </c>
    </row>
    <row r="113" spans="3:22" s="1" customFormat="1" x14ac:dyDescent="0.35">
      <c r="C113" s="4"/>
      <c r="L113" s="69" t="str">
        <f t="shared" si="3"/>
        <v>Yes</v>
      </c>
      <c r="M113" s="4"/>
      <c r="N113" s="4"/>
      <c r="O113" s="71" t="str">
        <f>IF(ISBLANK(M113), "", IF(ISBLANK(N113), "Yes", IF(N113 &lt; 'County Names to hide'!$C$2, "No", "Yes")))</f>
        <v/>
      </c>
      <c r="P113" s="4"/>
      <c r="Q113" s="4"/>
      <c r="R113" s="4"/>
      <c r="S113" s="4"/>
      <c r="U113" s="70" t="str">
        <f>IF(Outcomes!M113="","",
   IF(AND(Outcomes!N113&lt;&gt;"",Outcomes!N113&lt;'County Names to hide'!$C$2),0,
      ROUND((MIN(IF(Outcomes!N113="", 'County Names to hide'!$D$2, Outcomes!N113),'County Names to hide'!$D$2)-Outcomes!M113)/30,1)))</f>
        <v/>
      </c>
      <c r="V113" s="69" t="str">
        <f>IF(OR(Outcomes!M113="",Outcomes!M113&gt;'County Names to hide'!$D$2),"",
   IF(Outcomes!N113="","No",
      IF(AND(Outcomes!N113&gt;'County Names to hide'!$C$2,
             Outcomes!N113&lt;'County Names to hide'!$D$2),
         "Yes","No")))</f>
        <v/>
      </c>
    </row>
    <row r="114" spans="3:22" s="1" customFormat="1" x14ac:dyDescent="0.35">
      <c r="C114" s="4"/>
      <c r="L114" s="69" t="str">
        <f t="shared" si="3"/>
        <v>Yes</v>
      </c>
      <c r="M114" s="4"/>
      <c r="N114" s="4"/>
      <c r="O114" s="71" t="str">
        <f>IF(ISBLANK(M114), "", IF(ISBLANK(N114), "Yes", IF(N114 &lt; 'County Names to hide'!$C$2, "No", "Yes")))</f>
        <v/>
      </c>
      <c r="P114" s="4"/>
      <c r="Q114" s="4"/>
      <c r="R114" s="4"/>
      <c r="S114" s="4"/>
      <c r="U114" s="70" t="str">
        <f>IF(Outcomes!M114="","",
   IF(AND(Outcomes!N114&lt;&gt;"",Outcomes!N114&lt;'County Names to hide'!$C$2),0,
      ROUND((MIN(IF(Outcomes!N114="", 'County Names to hide'!$D$2, Outcomes!N114),'County Names to hide'!$D$2)-Outcomes!M114)/30,1)))</f>
        <v/>
      </c>
      <c r="V114" s="69" t="str">
        <f>IF(OR(Outcomes!M114="",Outcomes!M114&gt;'County Names to hide'!$D$2),"",
   IF(Outcomes!N114="","No",
      IF(AND(Outcomes!N114&gt;'County Names to hide'!$C$2,
             Outcomes!N114&lt;'County Names to hide'!$D$2),
         "Yes","No")))</f>
        <v/>
      </c>
    </row>
    <row r="115" spans="3:22" s="1" customFormat="1" x14ac:dyDescent="0.35">
      <c r="C115" s="4"/>
      <c r="L115" s="69" t="str">
        <f t="shared" si="3"/>
        <v>Yes</v>
      </c>
      <c r="M115" s="4"/>
      <c r="N115" s="4"/>
      <c r="O115" s="71" t="str">
        <f>IF(ISBLANK(M115), "", IF(ISBLANK(N115), "Yes", IF(N115 &lt; 'County Names to hide'!$C$2, "No", "Yes")))</f>
        <v/>
      </c>
      <c r="P115" s="4"/>
      <c r="Q115" s="4"/>
      <c r="R115" s="4"/>
      <c r="S115" s="4"/>
      <c r="U115" s="70" t="str">
        <f>IF(Outcomes!M115="","",
   IF(AND(Outcomes!N115&lt;&gt;"",Outcomes!N115&lt;'County Names to hide'!$C$2),0,
      ROUND((MIN(IF(Outcomes!N115="", 'County Names to hide'!$D$2, Outcomes!N115),'County Names to hide'!$D$2)-Outcomes!M115)/30,1)))</f>
        <v/>
      </c>
      <c r="V115" s="69" t="str">
        <f>IF(OR(Outcomes!M115="",Outcomes!M115&gt;'County Names to hide'!$D$2),"",
   IF(Outcomes!N115="","No",
      IF(AND(Outcomes!N115&gt;'County Names to hide'!$C$2,
             Outcomes!N115&lt;'County Names to hide'!$D$2),
         "Yes","No")))</f>
        <v/>
      </c>
    </row>
    <row r="116" spans="3:22" s="1" customFormat="1" x14ac:dyDescent="0.35">
      <c r="C116" s="4"/>
      <c r="L116" s="69" t="str">
        <f t="shared" si="3"/>
        <v>Yes</v>
      </c>
      <c r="M116" s="4"/>
      <c r="N116" s="4"/>
      <c r="O116" s="71" t="str">
        <f>IF(ISBLANK(M116), "", IF(ISBLANK(N116), "Yes", IF(N116 &lt; 'County Names to hide'!$C$2, "No", "Yes")))</f>
        <v/>
      </c>
      <c r="P116" s="4"/>
      <c r="Q116" s="4"/>
      <c r="R116" s="4"/>
      <c r="S116" s="4"/>
      <c r="U116" s="70" t="str">
        <f>IF(Outcomes!M116="","",
   IF(AND(Outcomes!N116&lt;&gt;"",Outcomes!N116&lt;'County Names to hide'!$C$2),0,
      ROUND((MIN(IF(Outcomes!N116="", 'County Names to hide'!$D$2, Outcomes!N116),'County Names to hide'!$D$2)-Outcomes!M116)/30,1)))</f>
        <v/>
      </c>
      <c r="V116" s="69" t="str">
        <f>IF(OR(Outcomes!M116="",Outcomes!M116&gt;'County Names to hide'!$D$2),"",
   IF(Outcomes!N116="","No",
      IF(AND(Outcomes!N116&gt;'County Names to hide'!$C$2,
             Outcomes!N116&lt;'County Names to hide'!$D$2),
         "Yes","No")))</f>
        <v/>
      </c>
    </row>
    <row r="117" spans="3:22" s="1" customFormat="1" x14ac:dyDescent="0.35">
      <c r="C117" s="4"/>
      <c r="L117" s="69" t="str">
        <f t="shared" si="3"/>
        <v>Yes</v>
      </c>
      <c r="M117" s="4"/>
      <c r="N117" s="4"/>
      <c r="O117" s="71" t="str">
        <f>IF(ISBLANK(M117), "", IF(ISBLANK(N117), "Yes", IF(N117 &lt; 'County Names to hide'!$C$2, "No", "Yes")))</f>
        <v/>
      </c>
      <c r="P117" s="4"/>
      <c r="Q117" s="4"/>
      <c r="R117" s="4"/>
      <c r="S117" s="4"/>
      <c r="U117" s="70" t="str">
        <f>IF(Outcomes!M117="","",
   IF(AND(Outcomes!N117&lt;&gt;"",Outcomes!N117&lt;'County Names to hide'!$C$2),0,
      ROUND((MIN(IF(Outcomes!N117="", 'County Names to hide'!$D$2, Outcomes!N117),'County Names to hide'!$D$2)-Outcomes!M117)/30,1)))</f>
        <v/>
      </c>
      <c r="V117" s="69" t="str">
        <f>IF(OR(Outcomes!M117="",Outcomes!M117&gt;'County Names to hide'!$D$2),"",
   IF(Outcomes!N117="","No",
      IF(AND(Outcomes!N117&gt;'County Names to hide'!$C$2,
             Outcomes!N117&lt;'County Names to hide'!$D$2),
         "Yes","No")))</f>
        <v/>
      </c>
    </row>
    <row r="118" spans="3:22" s="1" customFormat="1" x14ac:dyDescent="0.35">
      <c r="C118" s="4"/>
      <c r="L118" s="69" t="str">
        <f t="shared" si="3"/>
        <v>Yes</v>
      </c>
      <c r="M118" s="4"/>
      <c r="N118" s="4"/>
      <c r="O118" s="71" t="str">
        <f>IF(ISBLANK(M118), "", IF(ISBLANK(N118), "Yes", IF(N118 &lt; 'County Names to hide'!$C$2, "No", "Yes")))</f>
        <v/>
      </c>
      <c r="P118" s="4"/>
      <c r="Q118" s="4"/>
      <c r="R118" s="4"/>
      <c r="S118" s="4"/>
      <c r="U118" s="70" t="str">
        <f>IF(Outcomes!M118="","",
   IF(AND(Outcomes!N118&lt;&gt;"",Outcomes!N118&lt;'County Names to hide'!$C$2),0,
      ROUND((MIN(IF(Outcomes!N118="", 'County Names to hide'!$D$2, Outcomes!N118),'County Names to hide'!$D$2)-Outcomes!M118)/30,1)))</f>
        <v/>
      </c>
      <c r="V118" s="69" t="str">
        <f>IF(OR(Outcomes!M118="",Outcomes!M118&gt;'County Names to hide'!$D$2),"",
   IF(Outcomes!N118="","No",
      IF(AND(Outcomes!N118&gt;'County Names to hide'!$C$2,
             Outcomes!N118&lt;'County Names to hide'!$D$2),
         "Yes","No")))</f>
        <v/>
      </c>
    </row>
    <row r="119" spans="3:22" s="1" customFormat="1" x14ac:dyDescent="0.35">
      <c r="C119" s="4"/>
      <c r="L119" s="69" t="str">
        <f t="shared" si="3"/>
        <v>Yes</v>
      </c>
      <c r="M119" s="4"/>
      <c r="N119" s="4"/>
      <c r="O119" s="71" t="str">
        <f>IF(ISBLANK(M119), "", IF(ISBLANK(N119), "Yes", IF(N119 &lt; 'County Names to hide'!$C$2, "No", "Yes")))</f>
        <v/>
      </c>
      <c r="P119" s="4"/>
      <c r="Q119" s="4"/>
      <c r="R119" s="4"/>
      <c r="S119" s="4"/>
      <c r="U119" s="70" t="str">
        <f>IF(Outcomes!M119="","",
   IF(AND(Outcomes!N119&lt;&gt;"",Outcomes!N119&lt;'County Names to hide'!$C$2),0,
      ROUND((MIN(IF(Outcomes!N119="", 'County Names to hide'!$D$2, Outcomes!N119),'County Names to hide'!$D$2)-Outcomes!M119)/30,1)))</f>
        <v/>
      </c>
      <c r="V119" s="69" t="str">
        <f>IF(OR(Outcomes!M119="",Outcomes!M119&gt;'County Names to hide'!$D$2),"",
   IF(Outcomes!N119="","No",
      IF(AND(Outcomes!N119&gt;'County Names to hide'!$C$2,
             Outcomes!N119&lt;'County Names to hide'!$D$2),
         "Yes","No")))</f>
        <v/>
      </c>
    </row>
    <row r="120" spans="3:22" s="1" customFormat="1" x14ac:dyDescent="0.35">
      <c r="C120" s="4"/>
      <c r="L120" s="69" t="str">
        <f t="shared" si="3"/>
        <v>Yes</v>
      </c>
      <c r="M120" s="4"/>
      <c r="N120" s="4"/>
      <c r="O120" s="71" t="str">
        <f>IF(ISBLANK(M120), "", IF(ISBLANK(N120), "Yes", IF(N120 &lt; 'County Names to hide'!$C$2, "No", "Yes")))</f>
        <v/>
      </c>
      <c r="P120" s="4"/>
      <c r="Q120" s="4"/>
      <c r="R120" s="4"/>
      <c r="S120" s="4"/>
      <c r="U120" s="70" t="str">
        <f>IF(Outcomes!M120="","",
   IF(AND(Outcomes!N120&lt;&gt;"",Outcomes!N120&lt;'County Names to hide'!$C$2),0,
      ROUND((MIN(IF(Outcomes!N120="", 'County Names to hide'!$D$2, Outcomes!N120),'County Names to hide'!$D$2)-Outcomes!M120)/30,1)))</f>
        <v/>
      </c>
      <c r="V120" s="69" t="str">
        <f>IF(OR(Outcomes!M120="",Outcomes!M120&gt;'County Names to hide'!$D$2),"",
   IF(Outcomes!N120="","No",
      IF(AND(Outcomes!N120&gt;'County Names to hide'!$C$2,
             Outcomes!N120&lt;'County Names to hide'!$D$2),
         "Yes","No")))</f>
        <v/>
      </c>
    </row>
    <row r="121" spans="3:22" s="1" customFormat="1" x14ac:dyDescent="0.35">
      <c r="C121" s="4"/>
      <c r="L121" s="69" t="str">
        <f t="shared" si="3"/>
        <v>Yes</v>
      </c>
      <c r="M121" s="4"/>
      <c r="N121" s="4"/>
      <c r="O121" s="71" t="str">
        <f>IF(ISBLANK(M121), "", IF(ISBLANK(N121), "Yes", IF(N121 &lt; 'County Names to hide'!$C$2, "No", "Yes")))</f>
        <v/>
      </c>
      <c r="P121" s="4"/>
      <c r="Q121" s="4"/>
      <c r="R121" s="4"/>
      <c r="S121" s="4"/>
      <c r="U121" s="70" t="str">
        <f>IF(Outcomes!M121="","",
   IF(AND(Outcomes!N121&lt;&gt;"",Outcomes!N121&lt;'County Names to hide'!$C$2),0,
      ROUND((MIN(IF(Outcomes!N121="", 'County Names to hide'!$D$2, Outcomes!N121),'County Names to hide'!$D$2)-Outcomes!M121)/30,1)))</f>
        <v/>
      </c>
      <c r="V121" s="69" t="str">
        <f>IF(OR(Outcomes!M121="",Outcomes!M121&gt;'County Names to hide'!$D$2),"",
   IF(Outcomes!N121="","No",
      IF(AND(Outcomes!N121&gt;'County Names to hide'!$C$2,
             Outcomes!N121&lt;'County Names to hide'!$D$2),
         "Yes","No")))</f>
        <v/>
      </c>
    </row>
    <row r="122" spans="3:22" s="1" customFormat="1" x14ac:dyDescent="0.35">
      <c r="C122" s="4"/>
      <c r="L122" s="69" t="str">
        <f t="shared" si="3"/>
        <v>Yes</v>
      </c>
      <c r="M122" s="4"/>
      <c r="N122" s="4"/>
      <c r="O122" s="71" t="str">
        <f>IF(ISBLANK(M122), "", IF(ISBLANK(N122), "Yes", IF(N122 &lt; 'County Names to hide'!$C$2, "No", "Yes")))</f>
        <v/>
      </c>
      <c r="P122" s="4"/>
      <c r="Q122" s="4"/>
      <c r="R122" s="4"/>
      <c r="S122" s="4"/>
      <c r="U122" s="70" t="str">
        <f>IF(Outcomes!M122="","",
   IF(AND(Outcomes!N122&lt;&gt;"",Outcomes!N122&lt;'County Names to hide'!$C$2),0,
      ROUND((MIN(IF(Outcomes!N122="", 'County Names to hide'!$D$2, Outcomes!N122),'County Names to hide'!$D$2)-Outcomes!M122)/30,1)))</f>
        <v/>
      </c>
      <c r="V122" s="69" t="str">
        <f>IF(OR(Outcomes!M122="",Outcomes!M122&gt;'County Names to hide'!$D$2),"",
   IF(Outcomes!N122="","No",
      IF(AND(Outcomes!N122&gt;'County Names to hide'!$C$2,
             Outcomes!N122&lt;'County Names to hide'!$D$2),
         "Yes","No")))</f>
        <v/>
      </c>
    </row>
    <row r="123" spans="3:22" s="1" customFormat="1" x14ac:dyDescent="0.35">
      <c r="C123" s="4"/>
      <c r="L123" s="69" t="str">
        <f t="shared" si="3"/>
        <v>Yes</v>
      </c>
      <c r="M123" s="4"/>
      <c r="N123" s="4"/>
      <c r="O123" s="71" t="str">
        <f>IF(ISBLANK(M123), "", IF(ISBLANK(N123), "Yes", IF(N123 &lt; 'County Names to hide'!$C$2, "No", "Yes")))</f>
        <v/>
      </c>
      <c r="P123" s="4"/>
      <c r="Q123" s="4"/>
      <c r="R123" s="4"/>
      <c r="S123" s="4"/>
      <c r="U123" s="70" t="str">
        <f>IF(Outcomes!M123="","",
   IF(AND(Outcomes!N123&lt;&gt;"",Outcomes!N123&lt;'County Names to hide'!$C$2),0,
      ROUND((MIN(IF(Outcomes!N123="", 'County Names to hide'!$D$2, Outcomes!N123),'County Names to hide'!$D$2)-Outcomes!M123)/30,1)))</f>
        <v/>
      </c>
      <c r="V123" s="69" t="str">
        <f>IF(OR(Outcomes!M123="",Outcomes!M123&gt;'County Names to hide'!$D$2),"",
   IF(Outcomes!N123="","No",
      IF(AND(Outcomes!N123&gt;'County Names to hide'!$C$2,
             Outcomes!N123&lt;'County Names to hide'!$D$2),
         "Yes","No")))</f>
        <v/>
      </c>
    </row>
    <row r="124" spans="3:22" s="1" customFormat="1" x14ac:dyDescent="0.35">
      <c r="C124" s="4"/>
      <c r="L124" s="69" t="str">
        <f t="shared" si="3"/>
        <v>Yes</v>
      </c>
      <c r="M124" s="4"/>
      <c r="N124" s="4"/>
      <c r="O124" s="71" t="str">
        <f>IF(ISBLANK(M124), "", IF(ISBLANK(N124), "Yes", IF(N124 &lt; 'County Names to hide'!$C$2, "No", "Yes")))</f>
        <v/>
      </c>
      <c r="P124" s="4"/>
      <c r="Q124" s="4"/>
      <c r="R124" s="4"/>
      <c r="S124" s="4"/>
      <c r="U124" s="70" t="str">
        <f>IF(Outcomes!M124="","",
   IF(AND(Outcomes!N124&lt;&gt;"",Outcomes!N124&lt;'County Names to hide'!$C$2),0,
      ROUND((MIN(IF(Outcomes!N124="", 'County Names to hide'!$D$2, Outcomes!N124),'County Names to hide'!$D$2)-Outcomes!M124)/30,1)))</f>
        <v/>
      </c>
      <c r="V124" s="69" t="str">
        <f>IF(OR(Outcomes!M124="",Outcomes!M124&gt;'County Names to hide'!$D$2),"",
   IF(Outcomes!N124="","No",
      IF(AND(Outcomes!N124&gt;'County Names to hide'!$C$2,
             Outcomes!N124&lt;'County Names to hide'!$D$2),
         "Yes","No")))</f>
        <v/>
      </c>
    </row>
    <row r="125" spans="3:22" s="1" customFormat="1" x14ac:dyDescent="0.35">
      <c r="C125" s="4"/>
      <c r="L125" s="69" t="str">
        <f t="shared" si="3"/>
        <v>Yes</v>
      </c>
      <c r="M125" s="4"/>
      <c r="N125" s="4"/>
      <c r="O125" s="71" t="str">
        <f>IF(ISBLANK(M125), "", IF(ISBLANK(N125), "Yes", IF(N125 &lt; 'County Names to hide'!$C$2, "No", "Yes")))</f>
        <v/>
      </c>
      <c r="P125" s="4"/>
      <c r="Q125" s="4"/>
      <c r="R125" s="4"/>
      <c r="S125" s="4"/>
      <c r="U125" s="70" t="str">
        <f>IF(Outcomes!M125="","",
   IF(AND(Outcomes!N125&lt;&gt;"",Outcomes!N125&lt;'County Names to hide'!$C$2),0,
      ROUND((MIN(IF(Outcomes!N125="", 'County Names to hide'!$D$2, Outcomes!N125),'County Names to hide'!$D$2)-Outcomes!M125)/30,1)))</f>
        <v/>
      </c>
      <c r="V125" s="69" t="str">
        <f>IF(OR(Outcomes!M125="",Outcomes!M125&gt;'County Names to hide'!$D$2),"",
   IF(Outcomes!N125="","No",
      IF(AND(Outcomes!N125&gt;'County Names to hide'!$C$2,
             Outcomes!N125&lt;'County Names to hide'!$D$2),
         "Yes","No")))</f>
        <v/>
      </c>
    </row>
    <row r="126" spans="3:22" s="1" customFormat="1" x14ac:dyDescent="0.35">
      <c r="C126" s="4"/>
      <c r="L126" s="69" t="str">
        <f t="shared" si="3"/>
        <v>Yes</v>
      </c>
      <c r="M126" s="4"/>
      <c r="N126" s="4"/>
      <c r="O126" s="71" t="str">
        <f>IF(ISBLANK(M126), "", IF(ISBLANK(N126), "Yes", IF(N126 &lt; 'County Names to hide'!$C$2, "No", "Yes")))</f>
        <v/>
      </c>
      <c r="P126" s="4"/>
      <c r="Q126" s="4"/>
      <c r="R126" s="4"/>
      <c r="S126" s="4"/>
      <c r="U126" s="70" t="str">
        <f>IF(Outcomes!M126="","",
   IF(AND(Outcomes!N126&lt;&gt;"",Outcomes!N126&lt;'County Names to hide'!$C$2),0,
      ROUND((MIN(IF(Outcomes!N126="", 'County Names to hide'!$D$2, Outcomes!N126),'County Names to hide'!$D$2)-Outcomes!M126)/30,1)))</f>
        <v/>
      </c>
      <c r="V126" s="69" t="str">
        <f>IF(OR(Outcomes!M126="",Outcomes!M126&gt;'County Names to hide'!$D$2),"",
   IF(Outcomes!N126="","No",
      IF(AND(Outcomes!N126&gt;'County Names to hide'!$C$2,
             Outcomes!N126&lt;'County Names to hide'!$D$2),
         "Yes","No")))</f>
        <v/>
      </c>
    </row>
    <row r="127" spans="3:22" s="1" customFormat="1" x14ac:dyDescent="0.35">
      <c r="C127" s="4"/>
      <c r="L127" s="69" t="str">
        <f t="shared" si="3"/>
        <v>Yes</v>
      </c>
      <c r="M127" s="4"/>
      <c r="N127" s="4"/>
      <c r="O127" s="71" t="str">
        <f>IF(ISBLANK(M127), "", IF(ISBLANK(N127), "Yes", IF(N127 &lt; 'County Names to hide'!$C$2, "No", "Yes")))</f>
        <v/>
      </c>
      <c r="P127" s="4"/>
      <c r="Q127" s="4"/>
      <c r="R127" s="4"/>
      <c r="S127" s="4"/>
      <c r="U127" s="70" t="str">
        <f>IF(Outcomes!M127="","",
   IF(AND(Outcomes!N127&lt;&gt;"",Outcomes!N127&lt;'County Names to hide'!$C$2),0,
      ROUND((MIN(IF(Outcomes!N127="", 'County Names to hide'!$D$2, Outcomes!N127),'County Names to hide'!$D$2)-Outcomes!M127)/30,1)))</f>
        <v/>
      </c>
      <c r="V127" s="69" t="str">
        <f>IF(OR(Outcomes!M127="",Outcomes!M127&gt;'County Names to hide'!$D$2),"",
   IF(Outcomes!N127="","No",
      IF(AND(Outcomes!N127&gt;'County Names to hide'!$C$2,
             Outcomes!N127&lt;'County Names to hide'!$D$2),
         "Yes","No")))</f>
        <v/>
      </c>
    </row>
    <row r="128" spans="3:22" s="1" customFormat="1" x14ac:dyDescent="0.35">
      <c r="C128" s="4"/>
      <c r="L128" s="69" t="str">
        <f t="shared" si="3"/>
        <v>Yes</v>
      </c>
      <c r="M128" s="4"/>
      <c r="N128" s="4"/>
      <c r="O128" s="71" t="str">
        <f>IF(ISBLANK(M128), "", IF(ISBLANK(N128), "Yes", IF(N128 &lt; 'County Names to hide'!$C$2, "No", "Yes")))</f>
        <v/>
      </c>
      <c r="P128" s="4"/>
      <c r="Q128" s="4"/>
      <c r="R128" s="4"/>
      <c r="S128" s="4"/>
      <c r="U128" s="70" t="str">
        <f>IF(Outcomes!M128="","",
   IF(AND(Outcomes!N128&lt;&gt;"",Outcomes!N128&lt;'County Names to hide'!$C$2),0,
      ROUND((MIN(IF(Outcomes!N128="", 'County Names to hide'!$D$2, Outcomes!N128),'County Names to hide'!$D$2)-Outcomes!M128)/30,1)))</f>
        <v/>
      </c>
      <c r="V128" s="69" t="str">
        <f>IF(OR(Outcomes!M128="",Outcomes!M128&gt;'County Names to hide'!$D$2),"",
   IF(Outcomes!N128="","No",
      IF(AND(Outcomes!N128&gt;'County Names to hide'!$C$2,
             Outcomes!N128&lt;'County Names to hide'!$D$2),
         "Yes","No")))</f>
        <v/>
      </c>
    </row>
    <row r="129" spans="3:22" s="1" customFormat="1" x14ac:dyDescent="0.35">
      <c r="C129" s="4"/>
      <c r="L129" s="69" t="str">
        <f t="shared" si="3"/>
        <v>Yes</v>
      </c>
      <c r="M129" s="4"/>
      <c r="N129" s="4"/>
      <c r="O129" s="71" t="str">
        <f>IF(ISBLANK(M129), "", IF(ISBLANK(N129), "Yes", IF(N129 &lt; 'County Names to hide'!$C$2, "No", "Yes")))</f>
        <v/>
      </c>
      <c r="P129" s="4"/>
      <c r="Q129" s="4"/>
      <c r="R129" s="4"/>
      <c r="S129" s="4"/>
      <c r="U129" s="70" t="str">
        <f>IF(Outcomes!M129="","",
   IF(AND(Outcomes!N129&lt;&gt;"",Outcomes!N129&lt;'County Names to hide'!$C$2),0,
      ROUND((MIN(IF(Outcomes!N129="", 'County Names to hide'!$D$2, Outcomes!N129),'County Names to hide'!$D$2)-Outcomes!M129)/30,1)))</f>
        <v/>
      </c>
      <c r="V129" s="69" t="str">
        <f>IF(OR(Outcomes!M129="",Outcomes!M129&gt;'County Names to hide'!$D$2),"",
   IF(Outcomes!N129="","No",
      IF(AND(Outcomes!N129&gt;'County Names to hide'!$C$2,
             Outcomes!N129&lt;'County Names to hide'!$D$2),
         "Yes","No")))</f>
        <v/>
      </c>
    </row>
    <row r="130" spans="3:22" s="1" customFormat="1" x14ac:dyDescent="0.35">
      <c r="C130" s="4"/>
      <c r="L130" s="69" t="str">
        <f t="shared" si="3"/>
        <v>Yes</v>
      </c>
      <c r="M130" s="4"/>
      <c r="N130" s="4"/>
      <c r="O130" s="71" t="str">
        <f>IF(ISBLANK(M130), "", IF(ISBLANK(N130), "Yes", IF(N130 &lt; 'County Names to hide'!$C$2, "No", "Yes")))</f>
        <v/>
      </c>
      <c r="P130" s="4"/>
      <c r="Q130" s="4"/>
      <c r="R130" s="4"/>
      <c r="S130" s="4"/>
      <c r="U130" s="70" t="str">
        <f>IF(Outcomes!M130="","",
   IF(AND(Outcomes!N130&lt;&gt;"",Outcomes!N130&lt;'County Names to hide'!$C$2),0,
      ROUND((MIN(IF(Outcomes!N130="", 'County Names to hide'!$D$2, Outcomes!N130),'County Names to hide'!$D$2)-Outcomes!M130)/30,1)))</f>
        <v/>
      </c>
      <c r="V130" s="69" t="str">
        <f>IF(OR(Outcomes!M130="",Outcomes!M130&gt;'County Names to hide'!$D$2),"",
   IF(Outcomes!N130="","No",
      IF(AND(Outcomes!N130&gt;'County Names to hide'!$C$2,
             Outcomes!N130&lt;'County Names to hide'!$D$2),
         "Yes","No")))</f>
        <v/>
      </c>
    </row>
    <row r="131" spans="3:22" s="1" customFormat="1" x14ac:dyDescent="0.35">
      <c r="C131" s="4"/>
      <c r="L131" s="69" t="str">
        <f t="shared" si="3"/>
        <v>Yes</v>
      </c>
      <c r="M131" s="4"/>
      <c r="N131" s="4"/>
      <c r="O131" s="71" t="str">
        <f>IF(ISBLANK(M131), "", IF(ISBLANK(N131), "Yes", IF(N131 &lt; 'County Names to hide'!$C$2, "No", "Yes")))</f>
        <v/>
      </c>
      <c r="P131" s="4"/>
      <c r="Q131" s="4"/>
      <c r="R131" s="4"/>
      <c r="S131" s="4"/>
      <c r="U131" s="70" t="str">
        <f>IF(Outcomes!M131="","",
   IF(AND(Outcomes!N131&lt;&gt;"",Outcomes!N131&lt;'County Names to hide'!$C$2),0,
      ROUND((MIN(IF(Outcomes!N131="", 'County Names to hide'!$D$2, Outcomes!N131),'County Names to hide'!$D$2)-Outcomes!M131)/30,1)))</f>
        <v/>
      </c>
      <c r="V131" s="69" t="str">
        <f>IF(OR(Outcomes!M131="",Outcomes!M131&gt;'County Names to hide'!$D$2),"",
   IF(Outcomes!N131="","No",
      IF(AND(Outcomes!N131&gt;'County Names to hide'!$C$2,
             Outcomes!N131&lt;'County Names to hide'!$D$2),
         "Yes","No")))</f>
        <v/>
      </c>
    </row>
    <row r="132" spans="3:22" s="1" customFormat="1" x14ac:dyDescent="0.35">
      <c r="C132" s="4"/>
      <c r="L132" s="69" t="str">
        <f t="shared" si="3"/>
        <v>Yes</v>
      </c>
      <c r="M132" s="4"/>
      <c r="N132" s="4"/>
      <c r="O132" s="71" t="str">
        <f>IF(ISBLANK(M132), "", IF(ISBLANK(N132), "Yes", IF(N132 &lt; 'County Names to hide'!$C$2, "No", "Yes")))</f>
        <v/>
      </c>
      <c r="P132" s="4"/>
      <c r="Q132" s="4"/>
      <c r="R132" s="4"/>
      <c r="S132" s="4"/>
      <c r="U132" s="70" t="str">
        <f>IF(Outcomes!M132="","",
   IF(AND(Outcomes!N132&lt;&gt;"",Outcomes!N132&lt;'County Names to hide'!$C$2),0,
      ROUND((MIN(IF(Outcomes!N132="", 'County Names to hide'!$D$2, Outcomes!N132),'County Names to hide'!$D$2)-Outcomes!M132)/30,1)))</f>
        <v/>
      </c>
      <c r="V132" s="69" t="str">
        <f>IF(OR(Outcomes!M132="",Outcomes!M132&gt;'County Names to hide'!$D$2),"",
   IF(Outcomes!N132="","No",
      IF(AND(Outcomes!N132&gt;'County Names to hide'!$C$2,
             Outcomes!N132&lt;'County Names to hide'!$D$2),
         "Yes","No")))</f>
        <v/>
      </c>
    </row>
    <row r="133" spans="3:22" s="1" customFormat="1" x14ac:dyDescent="0.35">
      <c r="C133" s="4"/>
      <c r="L133" s="69" t="str">
        <f t="shared" si="3"/>
        <v>Yes</v>
      </c>
      <c r="M133" s="4"/>
      <c r="N133" s="4"/>
      <c r="O133" s="71" t="str">
        <f>IF(ISBLANK(M133), "", IF(ISBLANK(N133), "Yes", IF(N133 &lt; 'County Names to hide'!$C$2, "No", "Yes")))</f>
        <v/>
      </c>
      <c r="P133" s="4"/>
      <c r="Q133" s="4"/>
      <c r="R133" s="4"/>
      <c r="S133" s="4"/>
      <c r="U133" s="70" t="str">
        <f>IF(Outcomes!M133="","",
   IF(AND(Outcomes!N133&lt;&gt;"",Outcomes!N133&lt;'County Names to hide'!$C$2),0,
      ROUND((MIN(IF(Outcomes!N133="", 'County Names to hide'!$D$2, Outcomes!N133),'County Names to hide'!$D$2)-Outcomes!M133)/30,1)))</f>
        <v/>
      </c>
      <c r="V133" s="69" t="str">
        <f>IF(OR(Outcomes!M133="",Outcomes!M133&gt;'County Names to hide'!$D$2),"",
   IF(Outcomes!N133="","No",
      IF(AND(Outcomes!N133&gt;'County Names to hide'!$C$2,
             Outcomes!N133&lt;'County Names to hide'!$D$2),
         "Yes","No")))</f>
        <v/>
      </c>
    </row>
    <row r="134" spans="3:22" s="1" customFormat="1" x14ac:dyDescent="0.35">
      <c r="C134" s="4"/>
      <c r="L134" s="69" t="str">
        <f t="shared" si="3"/>
        <v>Yes</v>
      </c>
      <c r="M134" s="4"/>
      <c r="N134" s="4"/>
      <c r="O134" s="71" t="str">
        <f>IF(ISBLANK(M134), "", IF(ISBLANK(N134), "Yes", IF(N134 &lt; 'County Names to hide'!$C$2, "No", "Yes")))</f>
        <v/>
      </c>
      <c r="P134" s="4"/>
      <c r="Q134" s="4"/>
      <c r="R134" s="4"/>
      <c r="S134" s="4"/>
      <c r="U134" s="70" t="str">
        <f>IF(Outcomes!M134="","",
   IF(AND(Outcomes!N134&lt;&gt;"",Outcomes!N134&lt;'County Names to hide'!$C$2),0,
      ROUND((MIN(IF(Outcomes!N134="", 'County Names to hide'!$D$2, Outcomes!N134),'County Names to hide'!$D$2)-Outcomes!M134)/30,1)))</f>
        <v/>
      </c>
      <c r="V134" s="69" t="str">
        <f>IF(OR(Outcomes!M134="",Outcomes!M134&gt;'County Names to hide'!$D$2),"",
   IF(Outcomes!N134="","No",
      IF(AND(Outcomes!N134&gt;'County Names to hide'!$C$2,
             Outcomes!N134&lt;'County Names to hide'!$D$2),
         "Yes","No")))</f>
        <v/>
      </c>
    </row>
    <row r="135" spans="3:22" s="1" customFormat="1" x14ac:dyDescent="0.35">
      <c r="C135" s="4"/>
      <c r="L135" s="69" t="str">
        <f t="shared" si="3"/>
        <v>Yes</v>
      </c>
      <c r="M135" s="4"/>
      <c r="N135" s="4"/>
      <c r="O135" s="71" t="str">
        <f>IF(ISBLANK(M135), "", IF(ISBLANK(N135), "Yes", IF(N135 &lt; 'County Names to hide'!$C$2, "No", "Yes")))</f>
        <v/>
      </c>
      <c r="P135" s="4"/>
      <c r="Q135" s="4"/>
      <c r="R135" s="4"/>
      <c r="S135" s="4"/>
      <c r="U135" s="70" t="str">
        <f>IF(Outcomes!M135="","",
   IF(AND(Outcomes!N135&lt;&gt;"",Outcomes!N135&lt;'County Names to hide'!$C$2),0,
      ROUND((MIN(IF(Outcomes!N135="", 'County Names to hide'!$D$2, Outcomes!N135),'County Names to hide'!$D$2)-Outcomes!M135)/30,1)))</f>
        <v/>
      </c>
      <c r="V135" s="69" t="str">
        <f>IF(OR(Outcomes!M135="",Outcomes!M135&gt;'County Names to hide'!$D$2),"",
   IF(Outcomes!N135="","No",
      IF(AND(Outcomes!N135&gt;'County Names to hide'!$C$2,
             Outcomes!N135&lt;'County Names to hide'!$D$2),
         "Yes","No")))</f>
        <v/>
      </c>
    </row>
    <row r="136" spans="3:22" s="1" customFormat="1" x14ac:dyDescent="0.35">
      <c r="C136" s="4"/>
      <c r="L136" s="69" t="str">
        <f t="shared" si="3"/>
        <v>Yes</v>
      </c>
      <c r="M136" s="4"/>
      <c r="N136" s="4"/>
      <c r="O136" s="71" t="str">
        <f>IF(ISBLANK(M136), "", IF(ISBLANK(N136), "Yes", IF(N136 &lt; 'County Names to hide'!$C$2, "No", "Yes")))</f>
        <v/>
      </c>
      <c r="P136" s="4"/>
      <c r="Q136" s="4"/>
      <c r="R136" s="4"/>
      <c r="S136" s="4"/>
      <c r="U136" s="70" t="str">
        <f>IF(Outcomes!M136="","",
   IF(AND(Outcomes!N136&lt;&gt;"",Outcomes!N136&lt;'County Names to hide'!$C$2),0,
      ROUND((MIN(IF(Outcomes!N136="", 'County Names to hide'!$D$2, Outcomes!N136),'County Names to hide'!$D$2)-Outcomes!M136)/30,1)))</f>
        <v/>
      </c>
      <c r="V136" s="69" t="str">
        <f>IF(OR(Outcomes!M136="",Outcomes!M136&gt;'County Names to hide'!$D$2),"",
   IF(Outcomes!N136="","No",
      IF(AND(Outcomes!N136&gt;'County Names to hide'!$C$2,
             Outcomes!N136&lt;'County Names to hide'!$D$2),
         "Yes","No")))</f>
        <v/>
      </c>
    </row>
    <row r="137" spans="3:22" s="1" customFormat="1" x14ac:dyDescent="0.35">
      <c r="C137" s="4"/>
      <c r="L137" s="69" t="str">
        <f t="shared" si="3"/>
        <v>Yes</v>
      </c>
      <c r="M137" s="4"/>
      <c r="N137" s="4"/>
      <c r="O137" s="71" t="str">
        <f>IF(ISBLANK(M137), "", IF(ISBLANK(N137), "Yes", IF(N137 &lt; 'County Names to hide'!$C$2, "No", "Yes")))</f>
        <v/>
      </c>
      <c r="P137" s="4"/>
      <c r="Q137" s="4"/>
      <c r="R137" s="4"/>
      <c r="S137" s="4"/>
      <c r="U137" s="70" t="str">
        <f>IF(Outcomes!M137="","",
   IF(AND(Outcomes!N137&lt;&gt;"",Outcomes!N137&lt;'County Names to hide'!$C$2),0,
      ROUND((MIN(IF(Outcomes!N137="", 'County Names to hide'!$D$2, Outcomes!N137),'County Names to hide'!$D$2)-Outcomes!M137)/30,1)))</f>
        <v/>
      </c>
      <c r="V137" s="69" t="str">
        <f>IF(OR(Outcomes!M137="",Outcomes!M137&gt;'County Names to hide'!$D$2),"",
   IF(Outcomes!N137="","No",
      IF(AND(Outcomes!N137&gt;'County Names to hide'!$C$2,
             Outcomes!N137&lt;'County Names to hide'!$D$2),
         "Yes","No")))</f>
        <v/>
      </c>
    </row>
    <row r="138" spans="3:22" s="1" customFormat="1" x14ac:dyDescent="0.35">
      <c r="C138" s="4"/>
      <c r="L138" s="69" t="str">
        <f t="shared" si="3"/>
        <v>Yes</v>
      </c>
      <c r="M138" s="4"/>
      <c r="N138" s="4"/>
      <c r="O138" s="71" t="str">
        <f>IF(ISBLANK(M138), "", IF(ISBLANK(N138), "Yes", IF(N138 &lt; 'County Names to hide'!$C$2, "No", "Yes")))</f>
        <v/>
      </c>
      <c r="P138" s="4"/>
      <c r="Q138" s="4"/>
      <c r="R138" s="4"/>
      <c r="S138" s="4"/>
      <c r="U138" s="70" t="str">
        <f>IF(Outcomes!M138="","",
   IF(AND(Outcomes!N138&lt;&gt;"",Outcomes!N138&lt;'County Names to hide'!$C$2),0,
      ROUND((MIN(IF(Outcomes!N138="", 'County Names to hide'!$D$2, Outcomes!N138),'County Names to hide'!$D$2)-Outcomes!M138)/30,1)))</f>
        <v/>
      </c>
      <c r="V138" s="69" t="str">
        <f>IF(OR(Outcomes!M138="",Outcomes!M138&gt;'County Names to hide'!$D$2),"",
   IF(Outcomes!N138="","No",
      IF(AND(Outcomes!N138&gt;'County Names to hide'!$C$2,
             Outcomes!N138&lt;'County Names to hide'!$D$2),
         "Yes","No")))</f>
        <v/>
      </c>
    </row>
    <row r="139" spans="3:22" s="1" customFormat="1" x14ac:dyDescent="0.35">
      <c r="C139" s="4"/>
      <c r="L139" s="69" t="str">
        <f t="shared" si="3"/>
        <v>Yes</v>
      </c>
      <c r="M139" s="4"/>
      <c r="N139" s="4"/>
      <c r="O139" s="71" t="str">
        <f>IF(ISBLANK(M139), "", IF(ISBLANK(N139), "Yes", IF(N139 &lt; 'County Names to hide'!$C$2, "No", "Yes")))</f>
        <v/>
      </c>
      <c r="P139" s="4"/>
      <c r="Q139" s="4"/>
      <c r="R139" s="4"/>
      <c r="S139" s="4"/>
      <c r="U139" s="70" t="str">
        <f>IF(Outcomes!M139="","",
   IF(AND(Outcomes!N139&lt;&gt;"",Outcomes!N139&lt;'County Names to hide'!$C$2),0,
      ROUND((MIN(IF(Outcomes!N139="", 'County Names to hide'!$D$2, Outcomes!N139),'County Names to hide'!$D$2)-Outcomes!M139)/30,1)))</f>
        <v/>
      </c>
      <c r="V139" s="69" t="str">
        <f>IF(OR(Outcomes!M139="",Outcomes!M139&gt;'County Names to hide'!$D$2),"",
   IF(Outcomes!N139="","No",
      IF(AND(Outcomes!N139&gt;'County Names to hide'!$C$2,
             Outcomes!N139&lt;'County Names to hide'!$D$2),
         "Yes","No")))</f>
        <v/>
      </c>
    </row>
    <row r="140" spans="3:22" s="1" customFormat="1" x14ac:dyDescent="0.35">
      <c r="C140" s="4"/>
      <c r="L140" s="69" t="str">
        <f t="shared" si="3"/>
        <v>Yes</v>
      </c>
      <c r="M140" s="4"/>
      <c r="N140" s="4"/>
      <c r="O140" s="71" t="str">
        <f>IF(ISBLANK(M140), "", IF(ISBLANK(N140), "Yes", IF(N140 &lt; 'County Names to hide'!$C$2, "No", "Yes")))</f>
        <v/>
      </c>
      <c r="P140" s="4"/>
      <c r="Q140" s="4"/>
      <c r="R140" s="4"/>
      <c r="S140" s="4"/>
      <c r="U140" s="70" t="str">
        <f>IF(Outcomes!M140="","",
   IF(AND(Outcomes!N140&lt;&gt;"",Outcomes!N140&lt;'County Names to hide'!$C$2),0,
      ROUND((MIN(IF(Outcomes!N140="", 'County Names to hide'!$D$2, Outcomes!N140),'County Names to hide'!$D$2)-Outcomes!M140)/30,1)))</f>
        <v/>
      </c>
      <c r="V140" s="69" t="str">
        <f>IF(OR(Outcomes!M140="",Outcomes!M140&gt;'County Names to hide'!$D$2),"",
   IF(Outcomes!N140="","No",
      IF(AND(Outcomes!N140&gt;'County Names to hide'!$C$2,
             Outcomes!N140&lt;'County Names to hide'!$D$2),
         "Yes","No")))</f>
        <v/>
      </c>
    </row>
    <row r="141" spans="3:22" s="1" customFormat="1" x14ac:dyDescent="0.35">
      <c r="C141" s="4"/>
      <c r="L141" s="69" t="str">
        <f t="shared" si="3"/>
        <v>Yes</v>
      </c>
      <c r="M141" s="4"/>
      <c r="N141" s="4"/>
      <c r="O141" s="71" t="str">
        <f>IF(ISBLANK(M141), "", IF(ISBLANK(N141), "Yes", IF(N141 &lt; 'County Names to hide'!$C$2, "No", "Yes")))</f>
        <v/>
      </c>
      <c r="P141" s="4"/>
      <c r="Q141" s="4"/>
      <c r="R141" s="4"/>
      <c r="S141" s="4"/>
      <c r="U141" s="70" t="str">
        <f>IF(Outcomes!M141="","",
   IF(AND(Outcomes!N141&lt;&gt;"",Outcomes!N141&lt;'County Names to hide'!$C$2),0,
      ROUND((MIN(IF(Outcomes!N141="", 'County Names to hide'!$D$2, Outcomes!N141),'County Names to hide'!$D$2)-Outcomes!M141)/30,1)))</f>
        <v/>
      </c>
      <c r="V141" s="69" t="str">
        <f>IF(OR(Outcomes!M141="",Outcomes!M141&gt;'County Names to hide'!$D$2),"",
   IF(Outcomes!N141="","No",
      IF(AND(Outcomes!N141&gt;'County Names to hide'!$C$2,
             Outcomes!N141&lt;'County Names to hide'!$D$2),
         "Yes","No")))</f>
        <v/>
      </c>
    </row>
    <row r="142" spans="3:22" s="1" customFormat="1" x14ac:dyDescent="0.35">
      <c r="C142" s="4"/>
      <c r="L142" s="69" t="str">
        <f t="shared" si="3"/>
        <v>Yes</v>
      </c>
      <c r="M142" s="4"/>
      <c r="N142" s="4"/>
      <c r="O142" s="71" t="str">
        <f>IF(ISBLANK(M142), "", IF(ISBLANK(N142), "Yes", IF(N142 &lt; 'County Names to hide'!$C$2, "No", "Yes")))</f>
        <v/>
      </c>
      <c r="P142" s="4"/>
      <c r="Q142" s="4"/>
      <c r="R142" s="4"/>
      <c r="S142" s="4"/>
      <c r="U142" s="70" t="str">
        <f>IF(Outcomes!M142="","",
   IF(AND(Outcomes!N142&lt;&gt;"",Outcomes!N142&lt;'County Names to hide'!$C$2),0,
      ROUND((MIN(IF(Outcomes!N142="", 'County Names to hide'!$D$2, Outcomes!N142),'County Names to hide'!$D$2)-Outcomes!M142)/30,1)))</f>
        <v/>
      </c>
      <c r="V142" s="69" t="str">
        <f>IF(OR(Outcomes!M142="",Outcomes!M142&gt;'County Names to hide'!$D$2),"",
   IF(Outcomes!N142="","No",
      IF(AND(Outcomes!N142&gt;'County Names to hide'!$C$2,
             Outcomes!N142&lt;'County Names to hide'!$D$2),
         "Yes","No")))</f>
        <v/>
      </c>
    </row>
    <row r="143" spans="3:22" s="1" customFormat="1" x14ac:dyDescent="0.35">
      <c r="C143" s="4"/>
      <c r="L143" s="69" t="str">
        <f t="shared" si="3"/>
        <v>Yes</v>
      </c>
      <c r="M143" s="4"/>
      <c r="N143" s="4"/>
      <c r="O143" s="71" t="str">
        <f>IF(ISBLANK(M143), "", IF(ISBLANK(N143), "Yes", IF(N143 &lt; 'County Names to hide'!$C$2, "No", "Yes")))</f>
        <v/>
      </c>
      <c r="P143" s="4"/>
      <c r="Q143" s="4"/>
      <c r="R143" s="4"/>
      <c r="S143" s="4"/>
      <c r="U143" s="70" t="str">
        <f>IF(Outcomes!M143="","",
   IF(AND(Outcomes!N143&lt;&gt;"",Outcomes!N143&lt;'County Names to hide'!$C$2),0,
      ROUND((MIN(IF(Outcomes!N143="", 'County Names to hide'!$D$2, Outcomes!N143),'County Names to hide'!$D$2)-Outcomes!M143)/30,1)))</f>
        <v/>
      </c>
      <c r="V143" s="69" t="str">
        <f>IF(OR(Outcomes!M143="",Outcomes!M143&gt;'County Names to hide'!$D$2),"",
   IF(Outcomes!N143="","No",
      IF(AND(Outcomes!N143&gt;'County Names to hide'!$C$2,
             Outcomes!N143&lt;'County Names to hide'!$D$2),
         "Yes","No")))</f>
        <v/>
      </c>
    </row>
    <row r="144" spans="3:22" s="1" customFormat="1" x14ac:dyDescent="0.35">
      <c r="C144" s="4"/>
      <c r="L144" s="69" t="str">
        <f t="shared" si="3"/>
        <v>Yes</v>
      </c>
      <c r="M144" s="4"/>
      <c r="N144" s="4"/>
      <c r="O144" s="71" t="str">
        <f>IF(ISBLANK(M144), "", IF(ISBLANK(N144), "Yes", IF(N144 &lt; 'County Names to hide'!$C$2, "No", "Yes")))</f>
        <v/>
      </c>
      <c r="P144" s="4"/>
      <c r="Q144" s="4"/>
      <c r="R144" s="4"/>
      <c r="S144" s="4"/>
      <c r="U144" s="70" t="str">
        <f>IF(Outcomes!M144="","",
   IF(AND(Outcomes!N144&lt;&gt;"",Outcomes!N144&lt;'County Names to hide'!$C$2),0,
      ROUND((MIN(IF(Outcomes!N144="", 'County Names to hide'!$D$2, Outcomes!N144),'County Names to hide'!$D$2)-Outcomes!M144)/30,1)))</f>
        <v/>
      </c>
      <c r="V144" s="69" t="str">
        <f>IF(OR(Outcomes!M144="",Outcomes!M144&gt;'County Names to hide'!$D$2),"",
   IF(Outcomes!N144="","No",
      IF(AND(Outcomes!N144&gt;'County Names to hide'!$C$2,
             Outcomes!N144&lt;'County Names to hide'!$D$2),
         "Yes","No")))</f>
        <v/>
      </c>
    </row>
    <row r="145" spans="3:22" s="1" customFormat="1" x14ac:dyDescent="0.35">
      <c r="C145" s="4"/>
      <c r="L145" s="69" t="str">
        <f t="shared" si="3"/>
        <v>Yes</v>
      </c>
      <c r="M145" s="4"/>
      <c r="N145" s="4"/>
      <c r="O145" s="71" t="str">
        <f>IF(ISBLANK(M145), "", IF(ISBLANK(N145), "Yes", IF(N145 &lt; 'County Names to hide'!$C$2, "No", "Yes")))</f>
        <v/>
      </c>
      <c r="P145" s="4"/>
      <c r="Q145" s="4"/>
      <c r="R145" s="4"/>
      <c r="S145" s="4"/>
      <c r="U145" s="70" t="str">
        <f>IF(Outcomes!M145="","",
   IF(AND(Outcomes!N145&lt;&gt;"",Outcomes!N145&lt;'County Names to hide'!$C$2),0,
      ROUND((MIN(IF(Outcomes!N145="", 'County Names to hide'!$D$2, Outcomes!N145),'County Names to hide'!$D$2)-Outcomes!M145)/30,1)))</f>
        <v/>
      </c>
      <c r="V145" s="69" t="str">
        <f>IF(OR(Outcomes!M145="",Outcomes!M145&gt;'County Names to hide'!$D$2),"",
   IF(Outcomes!N145="","No",
      IF(AND(Outcomes!N145&gt;'County Names to hide'!$C$2,
             Outcomes!N145&lt;'County Names to hide'!$D$2),
         "Yes","No")))</f>
        <v/>
      </c>
    </row>
    <row r="146" spans="3:22" s="1" customFormat="1" x14ac:dyDescent="0.35">
      <c r="C146" s="4"/>
      <c r="L146" s="69" t="str">
        <f t="shared" si="3"/>
        <v>Yes</v>
      </c>
      <c r="M146" s="4"/>
      <c r="N146" s="4"/>
      <c r="O146" s="71" t="str">
        <f>IF(ISBLANK(M146), "", IF(ISBLANK(N146), "Yes", IF(N146 &lt; 'County Names to hide'!$C$2, "No", "Yes")))</f>
        <v/>
      </c>
      <c r="P146" s="4"/>
      <c r="Q146" s="4"/>
      <c r="R146" s="4"/>
      <c r="S146" s="4"/>
      <c r="U146" s="70" t="str">
        <f>IF(Outcomes!M146="","",
   IF(AND(Outcomes!N146&lt;&gt;"",Outcomes!N146&lt;'County Names to hide'!$C$2),0,
      ROUND((MIN(IF(Outcomes!N146="", 'County Names to hide'!$D$2, Outcomes!N146),'County Names to hide'!$D$2)-Outcomes!M146)/30,1)))</f>
        <v/>
      </c>
      <c r="V146" s="69" t="str">
        <f>IF(OR(Outcomes!M146="",Outcomes!M146&gt;'County Names to hide'!$D$2),"",
   IF(Outcomes!N146="","No",
      IF(AND(Outcomes!N146&gt;'County Names to hide'!$C$2,
             Outcomes!N146&lt;'County Names to hide'!$D$2),
         "Yes","No")))</f>
        <v/>
      </c>
    </row>
    <row r="147" spans="3:22" s="1" customFormat="1" x14ac:dyDescent="0.35">
      <c r="C147" s="4"/>
      <c r="L147" s="69" t="str">
        <f t="shared" si="3"/>
        <v>Yes</v>
      </c>
      <c r="M147" s="4"/>
      <c r="N147" s="4"/>
      <c r="O147" s="71" t="str">
        <f>IF(ISBLANK(M147), "", IF(ISBLANK(N147), "Yes", IF(N147 &lt; 'County Names to hide'!$C$2, "No", "Yes")))</f>
        <v/>
      </c>
      <c r="P147" s="4"/>
      <c r="Q147" s="4"/>
      <c r="R147" s="4"/>
      <c r="S147" s="4"/>
      <c r="U147" s="70" t="str">
        <f>IF(Outcomes!M147="","",
   IF(AND(Outcomes!N147&lt;&gt;"",Outcomes!N147&lt;'County Names to hide'!$C$2),0,
      ROUND((MIN(IF(Outcomes!N147="", 'County Names to hide'!$D$2, Outcomes!N147),'County Names to hide'!$D$2)-Outcomes!M147)/30,1)))</f>
        <v/>
      </c>
      <c r="V147" s="69" t="str">
        <f>IF(OR(Outcomes!M147="",Outcomes!M147&gt;'County Names to hide'!$D$2),"",
   IF(Outcomes!N147="","No",
      IF(AND(Outcomes!N147&gt;'County Names to hide'!$C$2,
             Outcomes!N147&lt;'County Names to hide'!$D$2),
         "Yes","No")))</f>
        <v/>
      </c>
    </row>
    <row r="148" spans="3:22" s="1" customFormat="1" x14ac:dyDescent="0.35">
      <c r="C148" s="4"/>
      <c r="L148" s="69" t="str">
        <f t="shared" si="3"/>
        <v>Yes</v>
      </c>
      <c r="M148" s="4"/>
      <c r="N148" s="4"/>
      <c r="O148" s="71" t="str">
        <f>IF(ISBLANK(M148), "", IF(ISBLANK(N148), "Yes", IF(N148 &lt; 'County Names to hide'!$C$2, "No", "Yes")))</f>
        <v/>
      </c>
      <c r="P148" s="4"/>
      <c r="Q148" s="4"/>
      <c r="R148" s="4"/>
      <c r="S148" s="4"/>
      <c r="U148" s="70" t="str">
        <f>IF(Outcomes!M148="","",
   IF(AND(Outcomes!N148&lt;&gt;"",Outcomes!N148&lt;'County Names to hide'!$C$2),0,
      ROUND((MIN(IF(Outcomes!N148="", 'County Names to hide'!$D$2, Outcomes!N148),'County Names to hide'!$D$2)-Outcomes!M148)/30,1)))</f>
        <v/>
      </c>
      <c r="V148" s="69" t="str">
        <f>IF(OR(Outcomes!M148="",Outcomes!M148&gt;'County Names to hide'!$D$2),"",
   IF(Outcomes!N148="","No",
      IF(AND(Outcomes!N148&gt;'County Names to hide'!$C$2,
             Outcomes!N148&lt;'County Names to hide'!$D$2),
         "Yes","No")))</f>
        <v/>
      </c>
    </row>
    <row r="149" spans="3:22" s="1" customFormat="1" x14ac:dyDescent="0.35">
      <c r="C149" s="4"/>
      <c r="L149" s="69" t="str">
        <f t="shared" si="3"/>
        <v>Yes</v>
      </c>
      <c r="M149" s="4"/>
      <c r="N149" s="4"/>
      <c r="O149" s="71" t="str">
        <f>IF(ISBLANK(M149), "", IF(ISBLANK(N149), "Yes", IF(N149 &lt; 'County Names to hide'!$C$2, "No", "Yes")))</f>
        <v/>
      </c>
      <c r="P149" s="4"/>
      <c r="Q149" s="4"/>
      <c r="R149" s="4"/>
      <c r="S149" s="4"/>
      <c r="U149" s="70" t="str">
        <f>IF(Outcomes!M149="","",
   IF(AND(Outcomes!N149&lt;&gt;"",Outcomes!N149&lt;'County Names to hide'!$C$2),0,
      ROUND((MIN(IF(Outcomes!N149="", 'County Names to hide'!$D$2, Outcomes!N149),'County Names to hide'!$D$2)-Outcomes!M149)/30,1)))</f>
        <v/>
      </c>
      <c r="V149" s="69" t="str">
        <f>IF(OR(Outcomes!M149="",Outcomes!M149&gt;'County Names to hide'!$D$2),"",
   IF(Outcomes!N149="","No",
      IF(AND(Outcomes!N149&gt;'County Names to hide'!$C$2,
             Outcomes!N149&lt;'County Names to hide'!$D$2),
         "Yes","No")))</f>
        <v/>
      </c>
    </row>
    <row r="150" spans="3:22" s="1" customFormat="1" x14ac:dyDescent="0.35">
      <c r="C150" s="4"/>
      <c r="L150" s="69" t="str">
        <f t="shared" si="3"/>
        <v>Yes</v>
      </c>
      <c r="M150" s="4"/>
      <c r="N150" s="4"/>
      <c r="O150" s="71" t="str">
        <f>IF(ISBLANK(M150), "", IF(ISBLANK(N150), "Yes", IF(N150 &lt; 'County Names to hide'!$C$2, "No", "Yes")))</f>
        <v/>
      </c>
      <c r="P150" s="4"/>
      <c r="Q150" s="4"/>
      <c r="R150" s="4"/>
      <c r="S150" s="4"/>
      <c r="U150" s="70" t="str">
        <f>IF(Outcomes!M150="","",
   IF(AND(Outcomes!N150&lt;&gt;"",Outcomes!N150&lt;'County Names to hide'!$C$2),0,
      ROUND((MIN(IF(Outcomes!N150="", 'County Names to hide'!$D$2, Outcomes!N150),'County Names to hide'!$D$2)-Outcomes!M150)/30,1)))</f>
        <v/>
      </c>
      <c r="V150" s="69" t="str">
        <f>IF(OR(Outcomes!M150="",Outcomes!M150&gt;'County Names to hide'!$D$2),"",
   IF(Outcomes!N150="","No",
      IF(AND(Outcomes!N150&gt;'County Names to hide'!$C$2,
             Outcomes!N150&lt;'County Names to hide'!$D$2),
         "Yes","No")))</f>
        <v/>
      </c>
    </row>
    <row r="151" spans="3:22" s="1" customFormat="1" x14ac:dyDescent="0.35">
      <c r="C151" s="4"/>
      <c r="L151" s="69" t="str">
        <f t="shared" si="3"/>
        <v>Yes</v>
      </c>
      <c r="M151" s="4"/>
      <c r="N151" s="4"/>
      <c r="O151" s="71" t="str">
        <f>IF(ISBLANK(M151), "", IF(ISBLANK(N151), "Yes", IF(N151 &lt; 'County Names to hide'!$C$2, "No", "Yes")))</f>
        <v/>
      </c>
      <c r="P151" s="4"/>
      <c r="Q151" s="4"/>
      <c r="R151" s="4"/>
      <c r="S151" s="4"/>
      <c r="U151" s="70" t="str">
        <f>IF(Outcomes!M151="","",
   IF(AND(Outcomes!N151&lt;&gt;"",Outcomes!N151&lt;'County Names to hide'!$C$2),0,
      ROUND((MIN(IF(Outcomes!N151="", 'County Names to hide'!$D$2, Outcomes!N151),'County Names to hide'!$D$2)-Outcomes!M151)/30,1)))</f>
        <v/>
      </c>
      <c r="V151" s="69" t="str">
        <f>IF(OR(Outcomes!M151="",Outcomes!M151&gt;'County Names to hide'!$D$2),"",
   IF(Outcomes!N151="","No",
      IF(AND(Outcomes!N151&gt;'County Names to hide'!$C$2,
             Outcomes!N151&lt;'County Names to hide'!$D$2),
         "Yes","No")))</f>
        <v/>
      </c>
    </row>
    <row r="152" spans="3:22" s="1" customFormat="1" x14ac:dyDescent="0.35">
      <c r="C152" s="4"/>
      <c r="L152" s="69" t="str">
        <f t="shared" si="3"/>
        <v>Yes</v>
      </c>
      <c r="M152" s="4"/>
      <c r="N152" s="4"/>
      <c r="O152" s="71" t="str">
        <f>IF(ISBLANK(M152), "", IF(ISBLANK(N152), "Yes", IF(N152 &lt; 'County Names to hide'!$C$2, "No", "Yes")))</f>
        <v/>
      </c>
      <c r="P152" s="4"/>
      <c r="Q152" s="4"/>
      <c r="R152" s="4"/>
      <c r="S152" s="4"/>
      <c r="U152" s="70" t="str">
        <f>IF(Outcomes!M152="","",
   IF(AND(Outcomes!N152&lt;&gt;"",Outcomes!N152&lt;'County Names to hide'!$C$2),0,
      ROUND((MIN(IF(Outcomes!N152="", 'County Names to hide'!$D$2, Outcomes!N152),'County Names to hide'!$D$2)-Outcomes!M152)/30,1)))</f>
        <v/>
      </c>
      <c r="V152" s="69" t="str">
        <f>IF(OR(Outcomes!M152="",Outcomes!M152&gt;'County Names to hide'!$D$2),"",
   IF(Outcomes!N152="","No",
      IF(AND(Outcomes!N152&gt;'County Names to hide'!$C$2,
             Outcomes!N152&lt;'County Names to hide'!$D$2),
         "Yes","No")))</f>
        <v/>
      </c>
    </row>
    <row r="153" spans="3:22" s="1" customFormat="1" x14ac:dyDescent="0.35">
      <c r="C153" s="4"/>
      <c r="L153" s="69" t="str">
        <f t="shared" si="3"/>
        <v>Yes</v>
      </c>
      <c r="M153" s="4"/>
      <c r="N153" s="4"/>
      <c r="O153" s="71" t="str">
        <f>IF(ISBLANK(M153), "", IF(ISBLANK(N153), "Yes", IF(N153 &lt; 'County Names to hide'!$C$2, "No", "Yes")))</f>
        <v/>
      </c>
      <c r="P153" s="4"/>
      <c r="Q153" s="4"/>
      <c r="R153" s="4"/>
      <c r="S153" s="4"/>
      <c r="U153" s="70" t="str">
        <f>IF(Outcomes!M153="","",
   IF(AND(Outcomes!N153&lt;&gt;"",Outcomes!N153&lt;'County Names to hide'!$C$2),0,
      ROUND((MIN(IF(Outcomes!N153="", 'County Names to hide'!$D$2, Outcomes!N153),'County Names to hide'!$D$2)-Outcomes!M153)/30,1)))</f>
        <v/>
      </c>
      <c r="V153" s="69" t="str">
        <f>IF(OR(Outcomes!M153="",Outcomes!M153&gt;'County Names to hide'!$D$2),"",
   IF(Outcomes!N153="","No",
      IF(AND(Outcomes!N153&gt;'County Names to hide'!$C$2,
             Outcomes!N153&lt;'County Names to hide'!$D$2),
         "Yes","No")))</f>
        <v/>
      </c>
    </row>
    <row r="154" spans="3:22" s="1" customFormat="1" x14ac:dyDescent="0.35">
      <c r="C154" s="4"/>
      <c r="L154" s="69" t="str">
        <f t="shared" si="3"/>
        <v>Yes</v>
      </c>
      <c r="M154" s="4"/>
      <c r="N154" s="4"/>
      <c r="O154" s="71" t="str">
        <f>IF(ISBLANK(M154), "", IF(ISBLANK(N154), "Yes", IF(N154 &lt; 'County Names to hide'!$C$2, "No", "Yes")))</f>
        <v/>
      </c>
      <c r="P154" s="4"/>
      <c r="Q154" s="4"/>
      <c r="R154" s="4"/>
      <c r="S154" s="4"/>
      <c r="U154" s="70" t="str">
        <f>IF(Outcomes!M154="","",
   IF(AND(Outcomes!N154&lt;&gt;"",Outcomes!N154&lt;'County Names to hide'!$C$2),0,
      ROUND((MIN(IF(Outcomes!N154="", 'County Names to hide'!$D$2, Outcomes!N154),'County Names to hide'!$D$2)-Outcomes!M154)/30,1)))</f>
        <v/>
      </c>
      <c r="V154" s="69" t="str">
        <f>IF(OR(Outcomes!M154="",Outcomes!M154&gt;'County Names to hide'!$D$2),"",
   IF(Outcomes!N154="","No",
      IF(AND(Outcomes!N154&gt;'County Names to hide'!$C$2,
             Outcomes!N154&lt;'County Names to hide'!$D$2),
         "Yes","No")))</f>
        <v/>
      </c>
    </row>
    <row r="155" spans="3:22" s="1" customFormat="1" x14ac:dyDescent="0.35">
      <c r="C155" s="4"/>
      <c r="L155" s="69" t="str">
        <f t="shared" si="3"/>
        <v>Yes</v>
      </c>
      <c r="M155" s="4"/>
      <c r="N155" s="4"/>
      <c r="O155" s="71" t="str">
        <f>IF(ISBLANK(M155), "", IF(ISBLANK(N155), "Yes", IF(N155 &lt; 'County Names to hide'!$C$2, "No", "Yes")))</f>
        <v/>
      </c>
      <c r="P155" s="4"/>
      <c r="Q155" s="4"/>
      <c r="R155" s="4"/>
      <c r="S155" s="4"/>
      <c r="U155" s="70" t="str">
        <f>IF(Outcomes!M155="","",
   IF(AND(Outcomes!N155&lt;&gt;"",Outcomes!N155&lt;'County Names to hide'!$C$2),0,
      ROUND((MIN(IF(Outcomes!N155="", 'County Names to hide'!$D$2, Outcomes!N155),'County Names to hide'!$D$2)-Outcomes!M155)/30,1)))</f>
        <v/>
      </c>
      <c r="V155" s="69" t="str">
        <f>IF(OR(Outcomes!M155="",Outcomes!M155&gt;'County Names to hide'!$D$2),"",
   IF(Outcomes!N155="","No",
      IF(AND(Outcomes!N155&gt;'County Names to hide'!$C$2,
             Outcomes!N155&lt;'County Names to hide'!$D$2),
         "Yes","No")))</f>
        <v/>
      </c>
    </row>
    <row r="156" spans="3:22" s="1" customFormat="1" x14ac:dyDescent="0.35">
      <c r="C156" s="4"/>
      <c r="L156" s="69" t="str">
        <f t="shared" si="3"/>
        <v>Yes</v>
      </c>
      <c r="M156" s="4"/>
      <c r="N156" s="4"/>
      <c r="O156" s="71" t="str">
        <f>IF(ISBLANK(M156), "", IF(ISBLANK(N156), "Yes", IF(N156 &lt; 'County Names to hide'!$C$2, "No", "Yes")))</f>
        <v/>
      </c>
      <c r="P156" s="4"/>
      <c r="Q156" s="4"/>
      <c r="R156" s="4"/>
      <c r="S156" s="4"/>
      <c r="U156" s="70" t="str">
        <f>IF(Outcomes!M156="","",
   IF(AND(Outcomes!N156&lt;&gt;"",Outcomes!N156&lt;'County Names to hide'!$C$2),0,
      ROUND((MIN(IF(Outcomes!N156="", 'County Names to hide'!$D$2, Outcomes!N156),'County Names to hide'!$D$2)-Outcomes!M156)/30,1)))</f>
        <v/>
      </c>
      <c r="V156" s="69" t="str">
        <f>IF(OR(Outcomes!M156="",Outcomes!M156&gt;'County Names to hide'!$D$2),"",
   IF(Outcomes!N156="","No",
      IF(AND(Outcomes!N156&gt;'County Names to hide'!$C$2,
             Outcomes!N156&lt;'County Names to hide'!$D$2),
         "Yes","No")))</f>
        <v/>
      </c>
    </row>
    <row r="157" spans="3:22" s="1" customFormat="1" x14ac:dyDescent="0.35">
      <c r="C157" s="4"/>
      <c r="L157" s="69" t="str">
        <f t="shared" si="3"/>
        <v>Yes</v>
      </c>
      <c r="M157" s="4"/>
      <c r="N157" s="4"/>
      <c r="O157" s="71" t="str">
        <f>IF(ISBLANK(M157), "", IF(ISBLANK(N157), "Yes", IF(N157 &lt; 'County Names to hide'!$C$2, "No", "Yes")))</f>
        <v/>
      </c>
      <c r="P157" s="4"/>
      <c r="Q157" s="4"/>
      <c r="R157" s="4"/>
      <c r="S157" s="4"/>
      <c r="U157" s="70" t="str">
        <f>IF(Outcomes!M157="","",
   IF(AND(Outcomes!N157&lt;&gt;"",Outcomes!N157&lt;'County Names to hide'!$C$2),0,
      ROUND((MIN(IF(Outcomes!N157="", 'County Names to hide'!$D$2, Outcomes!N157),'County Names to hide'!$D$2)-Outcomes!M157)/30,1)))</f>
        <v/>
      </c>
      <c r="V157" s="69" t="str">
        <f>IF(OR(Outcomes!M157="",Outcomes!M157&gt;'County Names to hide'!$D$2),"",
   IF(Outcomes!N157="","No",
      IF(AND(Outcomes!N157&gt;'County Names to hide'!$C$2,
             Outcomes!N157&lt;'County Names to hide'!$D$2),
         "Yes","No")))</f>
        <v/>
      </c>
    </row>
    <row r="158" spans="3:22" s="1" customFormat="1" x14ac:dyDescent="0.35">
      <c r="C158" s="4"/>
      <c r="L158" s="69" t="str">
        <f t="shared" si="3"/>
        <v>Yes</v>
      </c>
      <c r="M158" s="4"/>
      <c r="N158" s="4"/>
      <c r="O158" s="71" t="str">
        <f>IF(ISBLANK(M158), "", IF(ISBLANK(N158), "Yes", IF(N158 &lt; 'County Names to hide'!$C$2, "No", "Yes")))</f>
        <v/>
      </c>
      <c r="P158" s="4"/>
      <c r="Q158" s="4"/>
      <c r="R158" s="4"/>
      <c r="S158" s="4"/>
      <c r="U158" s="70" t="str">
        <f>IF(Outcomes!M158="","",
   IF(AND(Outcomes!N158&lt;&gt;"",Outcomes!N158&lt;'County Names to hide'!$C$2),0,
      ROUND((MIN(IF(Outcomes!N158="", 'County Names to hide'!$D$2, Outcomes!N158),'County Names to hide'!$D$2)-Outcomes!M158)/30,1)))</f>
        <v/>
      </c>
      <c r="V158" s="69" t="str">
        <f>IF(OR(Outcomes!M158="",Outcomes!M158&gt;'County Names to hide'!$D$2),"",
   IF(Outcomes!N158="","No",
      IF(AND(Outcomes!N158&gt;'County Names to hide'!$C$2,
             Outcomes!N158&lt;'County Names to hide'!$D$2),
         "Yes","No")))</f>
        <v/>
      </c>
    </row>
    <row r="159" spans="3:22" s="1" customFormat="1" x14ac:dyDescent="0.35">
      <c r="C159" s="4"/>
      <c r="L159" s="69" t="str">
        <f t="shared" si="3"/>
        <v>Yes</v>
      </c>
      <c r="M159" s="4"/>
      <c r="N159" s="4"/>
      <c r="O159" s="71" t="str">
        <f>IF(ISBLANK(M159), "", IF(ISBLANK(N159), "Yes", IF(N159 &lt; 'County Names to hide'!$C$2, "No", "Yes")))</f>
        <v/>
      </c>
      <c r="P159" s="4"/>
      <c r="Q159" s="4"/>
      <c r="R159" s="4"/>
      <c r="S159" s="4"/>
      <c r="U159" s="70" t="str">
        <f>IF(Outcomes!M159="","",
   IF(AND(Outcomes!N159&lt;&gt;"",Outcomes!N159&lt;'County Names to hide'!$C$2),0,
      ROUND((MIN(IF(Outcomes!N159="", 'County Names to hide'!$D$2, Outcomes!N159),'County Names to hide'!$D$2)-Outcomes!M159)/30,1)))</f>
        <v/>
      </c>
      <c r="V159" s="69" t="str">
        <f>IF(OR(Outcomes!M159="",Outcomes!M159&gt;'County Names to hide'!$D$2),"",
   IF(Outcomes!N159="","No",
      IF(AND(Outcomes!N159&gt;'County Names to hide'!$C$2,
             Outcomes!N159&lt;'County Names to hide'!$D$2),
         "Yes","No")))</f>
        <v/>
      </c>
    </row>
    <row r="160" spans="3:22" s="1" customFormat="1" x14ac:dyDescent="0.35">
      <c r="C160" s="4"/>
      <c r="L160" s="69" t="str">
        <f t="shared" si="3"/>
        <v>Yes</v>
      </c>
      <c r="M160" s="4"/>
      <c r="N160" s="4"/>
      <c r="O160" s="71" t="str">
        <f>IF(ISBLANK(M160), "", IF(ISBLANK(N160), "Yes", IF(N160 &lt; 'County Names to hide'!$C$2, "No", "Yes")))</f>
        <v/>
      </c>
      <c r="P160" s="4"/>
      <c r="Q160" s="4"/>
      <c r="R160" s="4"/>
      <c r="S160" s="4"/>
      <c r="U160" s="70" t="str">
        <f>IF(Outcomes!M160="","",
   IF(AND(Outcomes!N160&lt;&gt;"",Outcomes!N160&lt;'County Names to hide'!$C$2),0,
      ROUND((MIN(IF(Outcomes!N160="", 'County Names to hide'!$D$2, Outcomes!N160),'County Names to hide'!$D$2)-Outcomes!M160)/30,1)))</f>
        <v/>
      </c>
      <c r="V160" s="69" t="str">
        <f>IF(OR(Outcomes!M160="",Outcomes!M160&gt;'County Names to hide'!$D$2),"",
   IF(Outcomes!N160="","No",
      IF(AND(Outcomes!N160&gt;'County Names to hide'!$C$2,
             Outcomes!N160&lt;'County Names to hide'!$D$2),
         "Yes","No")))</f>
        <v/>
      </c>
    </row>
    <row r="161" spans="3:22" s="1" customFormat="1" x14ac:dyDescent="0.35">
      <c r="C161" s="4"/>
      <c r="L161" s="69" t="str">
        <f t="shared" si="3"/>
        <v>Yes</v>
      </c>
      <c r="M161" s="4"/>
      <c r="N161" s="4"/>
      <c r="O161" s="71" t="str">
        <f>IF(ISBLANK(M161), "", IF(ISBLANK(N161), "Yes", IF(N161 &lt; 'County Names to hide'!$C$2, "No", "Yes")))</f>
        <v/>
      </c>
      <c r="P161" s="4"/>
      <c r="Q161" s="4"/>
      <c r="R161" s="4"/>
      <c r="S161" s="4"/>
      <c r="U161" s="70" t="str">
        <f>IF(Outcomes!M161="","",
   IF(AND(Outcomes!N161&lt;&gt;"",Outcomes!N161&lt;'County Names to hide'!$C$2),0,
      ROUND((MIN(IF(Outcomes!N161="", 'County Names to hide'!$D$2, Outcomes!N161),'County Names to hide'!$D$2)-Outcomes!M161)/30,1)))</f>
        <v/>
      </c>
      <c r="V161" s="69" t="str">
        <f>IF(OR(Outcomes!M161="",Outcomes!M161&gt;'County Names to hide'!$D$2),"",
   IF(Outcomes!N161="","No",
      IF(AND(Outcomes!N161&gt;'County Names to hide'!$C$2,
             Outcomes!N161&lt;'County Names to hide'!$D$2),
         "Yes","No")))</f>
        <v/>
      </c>
    </row>
    <row r="162" spans="3:22" s="1" customFormat="1" x14ac:dyDescent="0.35">
      <c r="C162" s="4"/>
      <c r="L162" s="69" t="str">
        <f t="shared" si="3"/>
        <v>Yes</v>
      </c>
      <c r="M162" s="4"/>
      <c r="N162" s="4"/>
      <c r="O162" s="71" t="str">
        <f>IF(ISBLANK(M162), "", IF(ISBLANK(N162), "Yes", IF(N162 &lt; 'County Names to hide'!$C$2, "No", "Yes")))</f>
        <v/>
      </c>
      <c r="P162" s="4"/>
      <c r="Q162" s="4"/>
      <c r="R162" s="4"/>
      <c r="S162" s="4"/>
      <c r="U162" s="70" t="str">
        <f>IF(Outcomes!M162="","",
   IF(AND(Outcomes!N162&lt;&gt;"",Outcomes!N162&lt;'County Names to hide'!$C$2),0,
      ROUND((MIN(IF(Outcomes!N162="", 'County Names to hide'!$D$2, Outcomes!N162),'County Names to hide'!$D$2)-Outcomes!M162)/30,1)))</f>
        <v/>
      </c>
      <c r="V162" s="69" t="str">
        <f>IF(OR(Outcomes!M162="",Outcomes!M162&gt;'County Names to hide'!$D$2),"",
   IF(Outcomes!N162="","No",
      IF(AND(Outcomes!N162&gt;'County Names to hide'!$C$2,
             Outcomes!N162&lt;'County Names to hide'!$D$2),
         "Yes","No")))</f>
        <v/>
      </c>
    </row>
    <row r="163" spans="3:22" s="1" customFormat="1" x14ac:dyDescent="0.35">
      <c r="C163" s="4"/>
      <c r="L163" s="69" t="str">
        <f t="shared" si="3"/>
        <v>Yes</v>
      </c>
      <c r="M163" s="4"/>
      <c r="N163" s="4"/>
      <c r="O163" s="71" t="str">
        <f>IF(ISBLANK(M163), "", IF(ISBLANK(N163), "Yes", IF(N163 &lt; 'County Names to hide'!$C$2, "No", "Yes")))</f>
        <v/>
      </c>
      <c r="P163" s="4"/>
      <c r="Q163" s="4"/>
      <c r="R163" s="4"/>
      <c r="S163" s="4"/>
      <c r="U163" s="70" t="str">
        <f>IF(Outcomes!M163="","",
   IF(AND(Outcomes!N163&lt;&gt;"",Outcomes!N163&lt;'County Names to hide'!$C$2),0,
      ROUND((MIN(IF(Outcomes!N163="", 'County Names to hide'!$D$2, Outcomes!N163),'County Names to hide'!$D$2)-Outcomes!M163)/30,1)))</f>
        <v/>
      </c>
      <c r="V163" s="69" t="str">
        <f>IF(OR(Outcomes!M163="",Outcomes!M163&gt;'County Names to hide'!$D$2),"",
   IF(Outcomes!N163="","No",
      IF(AND(Outcomes!N163&gt;'County Names to hide'!$C$2,
             Outcomes!N163&lt;'County Names to hide'!$D$2),
         "Yes","No")))</f>
        <v/>
      </c>
    </row>
    <row r="164" spans="3:22" s="1" customFormat="1" x14ac:dyDescent="0.35">
      <c r="C164" s="4"/>
      <c r="L164" s="69" t="str">
        <f t="shared" si="3"/>
        <v>Yes</v>
      </c>
      <c r="M164" s="4"/>
      <c r="N164" s="4"/>
      <c r="O164" s="71" t="str">
        <f>IF(ISBLANK(M164), "", IF(ISBLANK(N164), "Yes", IF(N164 &lt; 'County Names to hide'!$C$2, "No", "Yes")))</f>
        <v/>
      </c>
      <c r="P164" s="4"/>
      <c r="Q164" s="4"/>
      <c r="R164" s="4"/>
      <c r="S164" s="4"/>
      <c r="U164" s="70" t="str">
        <f>IF(Outcomes!M164="","",
   IF(AND(Outcomes!N164&lt;&gt;"",Outcomes!N164&lt;'County Names to hide'!$C$2),0,
      ROUND((MIN(IF(Outcomes!N164="", 'County Names to hide'!$D$2, Outcomes!N164),'County Names to hide'!$D$2)-Outcomes!M164)/30,1)))</f>
        <v/>
      </c>
      <c r="V164" s="69" t="str">
        <f>IF(OR(Outcomes!M164="",Outcomes!M164&gt;'County Names to hide'!$D$2),"",
   IF(Outcomes!N164="","No",
      IF(AND(Outcomes!N164&gt;'County Names to hide'!$C$2,
             Outcomes!N164&lt;'County Names to hide'!$D$2),
         "Yes","No")))</f>
        <v/>
      </c>
    </row>
    <row r="165" spans="3:22" s="1" customFormat="1" x14ac:dyDescent="0.35">
      <c r="C165" s="4"/>
      <c r="L165" s="69" t="str">
        <f t="shared" ref="L165:L228" si="4">IF(COUNTIF(F166:K166, "Yes")&gt;0, "No", "Yes")</f>
        <v>Yes</v>
      </c>
      <c r="M165" s="4"/>
      <c r="N165" s="4"/>
      <c r="O165" s="71" t="str">
        <f>IF(ISBLANK(M165), "", IF(ISBLANK(N165), "Yes", IF(N165 &lt; 'County Names to hide'!$C$2, "No", "Yes")))</f>
        <v/>
      </c>
      <c r="P165" s="4"/>
      <c r="Q165" s="4"/>
      <c r="R165" s="4"/>
      <c r="S165" s="4"/>
      <c r="U165" s="70" t="str">
        <f>IF(Outcomes!M165="","",
   IF(AND(Outcomes!N165&lt;&gt;"",Outcomes!N165&lt;'County Names to hide'!$C$2),0,
      ROUND((MIN(IF(Outcomes!N165="", 'County Names to hide'!$D$2, Outcomes!N165),'County Names to hide'!$D$2)-Outcomes!M165)/30,1)))</f>
        <v/>
      </c>
      <c r="V165" s="69" t="str">
        <f>IF(OR(Outcomes!M165="",Outcomes!M165&gt;'County Names to hide'!$D$2),"",
   IF(Outcomes!N165="","No",
      IF(AND(Outcomes!N165&gt;'County Names to hide'!$C$2,
             Outcomes!N165&lt;'County Names to hide'!$D$2),
         "Yes","No")))</f>
        <v/>
      </c>
    </row>
    <row r="166" spans="3:22" s="1" customFormat="1" x14ac:dyDescent="0.35">
      <c r="C166" s="4"/>
      <c r="L166" s="69" t="str">
        <f t="shared" si="4"/>
        <v>Yes</v>
      </c>
      <c r="M166" s="4"/>
      <c r="N166" s="4"/>
      <c r="O166" s="71" t="str">
        <f>IF(ISBLANK(M166), "", IF(ISBLANK(N166), "Yes", IF(N166 &lt; 'County Names to hide'!$C$2, "No", "Yes")))</f>
        <v/>
      </c>
      <c r="P166" s="4"/>
      <c r="Q166" s="4"/>
      <c r="R166" s="4"/>
      <c r="S166" s="4"/>
      <c r="U166" s="70" t="str">
        <f>IF(Outcomes!M166="","",
   IF(AND(Outcomes!N166&lt;&gt;"",Outcomes!N166&lt;'County Names to hide'!$C$2),0,
      ROUND((MIN(IF(Outcomes!N166="", 'County Names to hide'!$D$2, Outcomes!N166),'County Names to hide'!$D$2)-Outcomes!M166)/30,1)))</f>
        <v/>
      </c>
      <c r="V166" s="69" t="str">
        <f>IF(OR(Outcomes!M166="",Outcomes!M166&gt;'County Names to hide'!$D$2),"",
   IF(Outcomes!N166="","No",
      IF(AND(Outcomes!N166&gt;'County Names to hide'!$C$2,
             Outcomes!N166&lt;'County Names to hide'!$D$2),
         "Yes","No")))</f>
        <v/>
      </c>
    </row>
    <row r="167" spans="3:22" s="1" customFormat="1" x14ac:dyDescent="0.35">
      <c r="C167" s="4"/>
      <c r="L167" s="69" t="str">
        <f t="shared" si="4"/>
        <v>Yes</v>
      </c>
      <c r="M167" s="4"/>
      <c r="N167" s="4"/>
      <c r="O167" s="71" t="str">
        <f>IF(ISBLANK(M167), "", IF(ISBLANK(N167), "Yes", IF(N167 &lt; 'County Names to hide'!$C$2, "No", "Yes")))</f>
        <v/>
      </c>
      <c r="P167" s="4"/>
      <c r="Q167" s="4"/>
      <c r="R167" s="4"/>
      <c r="S167" s="4"/>
      <c r="U167" s="70" t="str">
        <f>IF(Outcomes!M167="","",
   IF(AND(Outcomes!N167&lt;&gt;"",Outcomes!N167&lt;'County Names to hide'!$C$2),0,
      ROUND((MIN(IF(Outcomes!N167="", 'County Names to hide'!$D$2, Outcomes!N167),'County Names to hide'!$D$2)-Outcomes!M167)/30,1)))</f>
        <v/>
      </c>
      <c r="V167" s="69" t="str">
        <f>IF(OR(Outcomes!M167="",Outcomes!M167&gt;'County Names to hide'!$D$2),"",
   IF(Outcomes!N167="","No",
      IF(AND(Outcomes!N167&gt;'County Names to hide'!$C$2,
             Outcomes!N167&lt;'County Names to hide'!$D$2),
         "Yes","No")))</f>
        <v/>
      </c>
    </row>
    <row r="168" spans="3:22" s="1" customFormat="1" x14ac:dyDescent="0.35">
      <c r="C168" s="4"/>
      <c r="L168" s="69" t="str">
        <f t="shared" si="4"/>
        <v>Yes</v>
      </c>
      <c r="M168" s="4"/>
      <c r="N168" s="4"/>
      <c r="O168" s="71" t="str">
        <f>IF(ISBLANK(M168), "", IF(ISBLANK(N168), "Yes", IF(N168 &lt; 'County Names to hide'!$C$2, "No", "Yes")))</f>
        <v/>
      </c>
      <c r="P168" s="4"/>
      <c r="Q168" s="4"/>
      <c r="R168" s="4"/>
      <c r="S168" s="4"/>
      <c r="U168" s="70" t="str">
        <f>IF(Outcomes!M168="","",
   IF(AND(Outcomes!N168&lt;&gt;"",Outcomes!N168&lt;'County Names to hide'!$C$2),0,
      ROUND((MIN(IF(Outcomes!N168="", 'County Names to hide'!$D$2, Outcomes!N168),'County Names to hide'!$D$2)-Outcomes!M168)/30,1)))</f>
        <v/>
      </c>
      <c r="V168" s="69" t="str">
        <f>IF(OR(Outcomes!M168="",Outcomes!M168&gt;'County Names to hide'!$D$2),"",
   IF(Outcomes!N168="","No",
      IF(AND(Outcomes!N168&gt;'County Names to hide'!$C$2,
             Outcomes!N168&lt;'County Names to hide'!$D$2),
         "Yes","No")))</f>
        <v/>
      </c>
    </row>
    <row r="169" spans="3:22" s="1" customFormat="1" x14ac:dyDescent="0.35">
      <c r="C169" s="4"/>
      <c r="L169" s="69" t="str">
        <f t="shared" si="4"/>
        <v>Yes</v>
      </c>
      <c r="M169" s="4"/>
      <c r="N169" s="4"/>
      <c r="O169" s="71" t="str">
        <f>IF(ISBLANK(M169), "", IF(ISBLANK(N169), "Yes", IF(N169 &lt; 'County Names to hide'!$C$2, "No", "Yes")))</f>
        <v/>
      </c>
      <c r="P169" s="4"/>
      <c r="Q169" s="4"/>
      <c r="R169" s="4"/>
      <c r="S169" s="4"/>
      <c r="U169" s="70" t="str">
        <f>IF(Outcomes!M169="","",
   IF(AND(Outcomes!N169&lt;&gt;"",Outcomes!N169&lt;'County Names to hide'!$C$2),0,
      ROUND((MIN(IF(Outcomes!N169="", 'County Names to hide'!$D$2, Outcomes!N169),'County Names to hide'!$D$2)-Outcomes!M169)/30,1)))</f>
        <v/>
      </c>
      <c r="V169" s="69" t="str">
        <f>IF(OR(Outcomes!M169="",Outcomes!M169&gt;'County Names to hide'!$D$2),"",
   IF(Outcomes!N169="","No",
      IF(AND(Outcomes!N169&gt;'County Names to hide'!$C$2,
             Outcomes!N169&lt;'County Names to hide'!$D$2),
         "Yes","No")))</f>
        <v/>
      </c>
    </row>
    <row r="170" spans="3:22" s="1" customFormat="1" x14ac:dyDescent="0.35">
      <c r="C170" s="4"/>
      <c r="L170" s="69" t="str">
        <f t="shared" si="4"/>
        <v>Yes</v>
      </c>
      <c r="M170" s="4"/>
      <c r="N170" s="4"/>
      <c r="O170" s="71" t="str">
        <f>IF(ISBLANK(M170), "", IF(ISBLANK(N170), "Yes", IF(N170 &lt; 'County Names to hide'!$C$2, "No", "Yes")))</f>
        <v/>
      </c>
      <c r="P170" s="4"/>
      <c r="Q170" s="4"/>
      <c r="R170" s="4"/>
      <c r="S170" s="4"/>
      <c r="U170" s="70" t="str">
        <f>IF(Outcomes!M170="","",
   IF(AND(Outcomes!N170&lt;&gt;"",Outcomes!N170&lt;'County Names to hide'!$C$2),0,
      ROUND((MIN(IF(Outcomes!N170="", 'County Names to hide'!$D$2, Outcomes!N170),'County Names to hide'!$D$2)-Outcomes!M170)/30,1)))</f>
        <v/>
      </c>
      <c r="V170" s="69" t="str">
        <f>IF(OR(Outcomes!M170="",Outcomes!M170&gt;'County Names to hide'!$D$2),"",
   IF(Outcomes!N170="","No",
      IF(AND(Outcomes!N170&gt;'County Names to hide'!$C$2,
             Outcomes!N170&lt;'County Names to hide'!$D$2),
         "Yes","No")))</f>
        <v/>
      </c>
    </row>
    <row r="171" spans="3:22" s="1" customFormat="1" x14ac:dyDescent="0.35">
      <c r="C171" s="4"/>
      <c r="L171" s="69" t="str">
        <f t="shared" si="4"/>
        <v>Yes</v>
      </c>
      <c r="M171" s="4"/>
      <c r="N171" s="4"/>
      <c r="O171" s="71" t="str">
        <f>IF(ISBLANK(M171), "", IF(ISBLANK(N171), "Yes", IF(N171 &lt; 'County Names to hide'!$C$2, "No", "Yes")))</f>
        <v/>
      </c>
      <c r="P171" s="4"/>
      <c r="Q171" s="4"/>
      <c r="R171" s="4"/>
      <c r="S171" s="4"/>
      <c r="U171" s="70" t="str">
        <f>IF(Outcomes!M171="","",
   IF(AND(Outcomes!N171&lt;&gt;"",Outcomes!N171&lt;'County Names to hide'!$C$2),0,
      ROUND((MIN(IF(Outcomes!N171="", 'County Names to hide'!$D$2, Outcomes!N171),'County Names to hide'!$D$2)-Outcomes!M171)/30,1)))</f>
        <v/>
      </c>
      <c r="V171" s="69" t="str">
        <f>IF(OR(Outcomes!M171="",Outcomes!M171&gt;'County Names to hide'!$D$2),"",
   IF(Outcomes!N171="","No",
      IF(AND(Outcomes!N171&gt;'County Names to hide'!$C$2,
             Outcomes!N171&lt;'County Names to hide'!$D$2),
         "Yes","No")))</f>
        <v/>
      </c>
    </row>
    <row r="172" spans="3:22" s="1" customFormat="1" x14ac:dyDescent="0.35">
      <c r="C172" s="4"/>
      <c r="L172" s="69" t="str">
        <f t="shared" si="4"/>
        <v>Yes</v>
      </c>
      <c r="M172" s="4"/>
      <c r="N172" s="4"/>
      <c r="O172" s="71" t="str">
        <f>IF(ISBLANK(M172), "", IF(ISBLANK(N172), "Yes", IF(N172 &lt; 'County Names to hide'!$C$2, "No", "Yes")))</f>
        <v/>
      </c>
      <c r="P172" s="4"/>
      <c r="Q172" s="4"/>
      <c r="R172" s="4"/>
      <c r="S172" s="4"/>
      <c r="U172" s="70" t="str">
        <f>IF(Outcomes!M172="","",
   IF(AND(Outcomes!N172&lt;&gt;"",Outcomes!N172&lt;'County Names to hide'!$C$2),0,
      ROUND((MIN(IF(Outcomes!N172="", 'County Names to hide'!$D$2, Outcomes!N172),'County Names to hide'!$D$2)-Outcomes!M172)/30,1)))</f>
        <v/>
      </c>
      <c r="V172" s="69" t="str">
        <f>IF(OR(Outcomes!M172="",Outcomes!M172&gt;'County Names to hide'!$D$2),"",
   IF(Outcomes!N172="","No",
      IF(AND(Outcomes!N172&gt;'County Names to hide'!$C$2,
             Outcomes!N172&lt;'County Names to hide'!$D$2),
         "Yes","No")))</f>
        <v/>
      </c>
    </row>
    <row r="173" spans="3:22" s="1" customFormat="1" x14ac:dyDescent="0.35">
      <c r="C173" s="4"/>
      <c r="L173" s="69" t="str">
        <f t="shared" si="4"/>
        <v>Yes</v>
      </c>
      <c r="M173" s="4"/>
      <c r="N173" s="4"/>
      <c r="O173" s="71" t="str">
        <f>IF(ISBLANK(M173), "", IF(ISBLANK(N173), "Yes", IF(N173 &lt; 'County Names to hide'!$C$2, "No", "Yes")))</f>
        <v/>
      </c>
      <c r="P173" s="4"/>
      <c r="Q173" s="4"/>
      <c r="R173" s="4"/>
      <c r="S173" s="4"/>
      <c r="U173" s="70" t="str">
        <f>IF(Outcomes!M173="","",
   IF(AND(Outcomes!N173&lt;&gt;"",Outcomes!N173&lt;'County Names to hide'!$C$2),0,
      ROUND((MIN(IF(Outcomes!N173="", 'County Names to hide'!$D$2, Outcomes!N173),'County Names to hide'!$D$2)-Outcomes!M173)/30,1)))</f>
        <v/>
      </c>
      <c r="V173" s="69" t="str">
        <f>IF(OR(Outcomes!M173="",Outcomes!M173&gt;'County Names to hide'!$D$2),"",
   IF(Outcomes!N173="","No",
      IF(AND(Outcomes!N173&gt;'County Names to hide'!$C$2,
             Outcomes!N173&lt;'County Names to hide'!$D$2),
         "Yes","No")))</f>
        <v/>
      </c>
    </row>
    <row r="174" spans="3:22" s="1" customFormat="1" x14ac:dyDescent="0.35">
      <c r="C174" s="4"/>
      <c r="L174" s="69" t="str">
        <f t="shared" si="4"/>
        <v>Yes</v>
      </c>
      <c r="M174" s="4"/>
      <c r="N174" s="4"/>
      <c r="O174" s="71" t="str">
        <f>IF(ISBLANK(M174), "", IF(ISBLANK(N174), "Yes", IF(N174 &lt; 'County Names to hide'!$C$2, "No", "Yes")))</f>
        <v/>
      </c>
      <c r="P174" s="4"/>
      <c r="Q174" s="4"/>
      <c r="R174" s="4"/>
      <c r="S174" s="4"/>
      <c r="U174" s="70" t="str">
        <f>IF(Outcomes!M174="","",
   IF(AND(Outcomes!N174&lt;&gt;"",Outcomes!N174&lt;'County Names to hide'!$C$2),0,
      ROUND((MIN(IF(Outcomes!N174="", 'County Names to hide'!$D$2, Outcomes!N174),'County Names to hide'!$D$2)-Outcomes!M174)/30,1)))</f>
        <v/>
      </c>
      <c r="V174" s="69" t="str">
        <f>IF(OR(Outcomes!M174="",Outcomes!M174&gt;'County Names to hide'!$D$2),"",
   IF(Outcomes!N174="","No",
      IF(AND(Outcomes!N174&gt;'County Names to hide'!$C$2,
             Outcomes!N174&lt;'County Names to hide'!$D$2),
         "Yes","No")))</f>
        <v/>
      </c>
    </row>
    <row r="175" spans="3:22" s="1" customFormat="1" x14ac:dyDescent="0.35">
      <c r="C175" s="4"/>
      <c r="L175" s="69" t="str">
        <f t="shared" si="4"/>
        <v>Yes</v>
      </c>
      <c r="M175" s="4"/>
      <c r="N175" s="4"/>
      <c r="O175" s="71" t="str">
        <f>IF(ISBLANK(M175), "", IF(ISBLANK(N175), "Yes", IF(N175 &lt; 'County Names to hide'!$C$2, "No", "Yes")))</f>
        <v/>
      </c>
      <c r="P175" s="4"/>
      <c r="Q175" s="4"/>
      <c r="R175" s="4"/>
      <c r="S175" s="4"/>
      <c r="U175" s="70" t="str">
        <f>IF(Outcomes!M175="","",
   IF(AND(Outcomes!N175&lt;&gt;"",Outcomes!N175&lt;'County Names to hide'!$C$2),0,
      ROUND((MIN(IF(Outcomes!N175="", 'County Names to hide'!$D$2, Outcomes!N175),'County Names to hide'!$D$2)-Outcomes!M175)/30,1)))</f>
        <v/>
      </c>
      <c r="V175" s="69" t="str">
        <f>IF(OR(Outcomes!M175="",Outcomes!M175&gt;'County Names to hide'!$D$2),"",
   IF(Outcomes!N175="","No",
      IF(AND(Outcomes!N175&gt;'County Names to hide'!$C$2,
             Outcomes!N175&lt;'County Names to hide'!$D$2),
         "Yes","No")))</f>
        <v/>
      </c>
    </row>
    <row r="176" spans="3:22" s="1" customFormat="1" x14ac:dyDescent="0.35">
      <c r="C176" s="4"/>
      <c r="L176" s="69" t="str">
        <f t="shared" si="4"/>
        <v>Yes</v>
      </c>
      <c r="M176" s="4"/>
      <c r="N176" s="4"/>
      <c r="O176" s="71" t="str">
        <f>IF(ISBLANK(M176), "", IF(ISBLANK(N176), "Yes", IF(N176 &lt; 'County Names to hide'!$C$2, "No", "Yes")))</f>
        <v/>
      </c>
      <c r="P176" s="4"/>
      <c r="Q176" s="4"/>
      <c r="R176" s="4"/>
      <c r="S176" s="4"/>
      <c r="U176" s="70" t="str">
        <f>IF(Outcomes!M176="","",
   IF(AND(Outcomes!N176&lt;&gt;"",Outcomes!N176&lt;'County Names to hide'!$C$2),0,
      ROUND((MIN(IF(Outcomes!N176="", 'County Names to hide'!$D$2, Outcomes!N176),'County Names to hide'!$D$2)-Outcomes!M176)/30,1)))</f>
        <v/>
      </c>
      <c r="V176" s="69" t="str">
        <f>IF(OR(Outcomes!M176="",Outcomes!M176&gt;'County Names to hide'!$D$2),"",
   IF(Outcomes!N176="","No",
      IF(AND(Outcomes!N176&gt;'County Names to hide'!$C$2,
             Outcomes!N176&lt;'County Names to hide'!$D$2),
         "Yes","No")))</f>
        <v/>
      </c>
    </row>
    <row r="177" spans="3:22" s="1" customFormat="1" x14ac:dyDescent="0.35">
      <c r="C177" s="4"/>
      <c r="L177" s="69" t="str">
        <f t="shared" si="4"/>
        <v>Yes</v>
      </c>
      <c r="M177" s="4"/>
      <c r="N177" s="4"/>
      <c r="O177" s="71" t="str">
        <f>IF(ISBLANK(M177), "", IF(ISBLANK(N177), "Yes", IF(N177 &lt; 'County Names to hide'!$C$2, "No", "Yes")))</f>
        <v/>
      </c>
      <c r="P177" s="4"/>
      <c r="Q177" s="4"/>
      <c r="R177" s="4"/>
      <c r="S177" s="4"/>
      <c r="U177" s="70" t="str">
        <f>IF(Outcomes!M177="","",
   IF(AND(Outcomes!N177&lt;&gt;"",Outcomes!N177&lt;'County Names to hide'!$C$2),0,
      ROUND((MIN(IF(Outcomes!N177="", 'County Names to hide'!$D$2, Outcomes!N177),'County Names to hide'!$D$2)-Outcomes!M177)/30,1)))</f>
        <v/>
      </c>
      <c r="V177" s="69" t="str">
        <f>IF(OR(Outcomes!M177="",Outcomes!M177&gt;'County Names to hide'!$D$2),"",
   IF(Outcomes!N177="","No",
      IF(AND(Outcomes!N177&gt;'County Names to hide'!$C$2,
             Outcomes!N177&lt;'County Names to hide'!$D$2),
         "Yes","No")))</f>
        <v/>
      </c>
    </row>
    <row r="178" spans="3:22" s="1" customFormat="1" x14ac:dyDescent="0.35">
      <c r="C178" s="4"/>
      <c r="L178" s="69" t="str">
        <f t="shared" si="4"/>
        <v>Yes</v>
      </c>
      <c r="M178" s="4"/>
      <c r="N178" s="4"/>
      <c r="O178" s="71" t="str">
        <f>IF(ISBLANK(M178), "", IF(ISBLANK(N178), "Yes", IF(N178 &lt; 'County Names to hide'!$C$2, "No", "Yes")))</f>
        <v/>
      </c>
      <c r="P178" s="4"/>
      <c r="Q178" s="4"/>
      <c r="R178" s="4"/>
      <c r="S178" s="4"/>
      <c r="U178" s="70" t="str">
        <f>IF(Outcomes!M178="","",
   IF(AND(Outcomes!N178&lt;&gt;"",Outcomes!N178&lt;'County Names to hide'!$C$2),0,
      ROUND((MIN(IF(Outcomes!N178="", 'County Names to hide'!$D$2, Outcomes!N178),'County Names to hide'!$D$2)-Outcomes!M178)/30,1)))</f>
        <v/>
      </c>
      <c r="V178" s="69" t="str">
        <f>IF(OR(Outcomes!M178="",Outcomes!M178&gt;'County Names to hide'!$D$2),"",
   IF(Outcomes!N178="","No",
      IF(AND(Outcomes!N178&gt;'County Names to hide'!$C$2,
             Outcomes!N178&lt;'County Names to hide'!$D$2),
         "Yes","No")))</f>
        <v/>
      </c>
    </row>
    <row r="179" spans="3:22" s="1" customFormat="1" x14ac:dyDescent="0.35">
      <c r="C179" s="4"/>
      <c r="L179" s="69" t="str">
        <f t="shared" si="4"/>
        <v>Yes</v>
      </c>
      <c r="M179" s="4"/>
      <c r="N179" s="4"/>
      <c r="O179" s="71" t="str">
        <f>IF(ISBLANK(M179), "", IF(ISBLANK(N179), "Yes", IF(N179 &lt; 'County Names to hide'!$C$2, "No", "Yes")))</f>
        <v/>
      </c>
      <c r="P179" s="4"/>
      <c r="Q179" s="4"/>
      <c r="R179" s="4"/>
      <c r="S179" s="4"/>
      <c r="U179" s="70" t="str">
        <f>IF(Outcomes!M179="","",
   IF(AND(Outcomes!N179&lt;&gt;"",Outcomes!N179&lt;'County Names to hide'!$C$2),0,
      ROUND((MIN(IF(Outcomes!N179="", 'County Names to hide'!$D$2, Outcomes!N179),'County Names to hide'!$D$2)-Outcomes!M179)/30,1)))</f>
        <v/>
      </c>
      <c r="V179" s="69" t="str">
        <f>IF(OR(Outcomes!M179="",Outcomes!M179&gt;'County Names to hide'!$D$2),"",
   IF(Outcomes!N179="","No",
      IF(AND(Outcomes!N179&gt;'County Names to hide'!$C$2,
             Outcomes!N179&lt;'County Names to hide'!$D$2),
         "Yes","No")))</f>
        <v/>
      </c>
    </row>
    <row r="180" spans="3:22" s="1" customFormat="1" x14ac:dyDescent="0.35">
      <c r="C180" s="4"/>
      <c r="L180" s="69" t="str">
        <f t="shared" si="4"/>
        <v>Yes</v>
      </c>
      <c r="M180" s="4"/>
      <c r="N180" s="4"/>
      <c r="O180" s="71" t="str">
        <f>IF(ISBLANK(M180), "", IF(ISBLANK(N180), "Yes", IF(N180 &lt; 'County Names to hide'!$C$2, "No", "Yes")))</f>
        <v/>
      </c>
      <c r="P180" s="4"/>
      <c r="Q180" s="4"/>
      <c r="R180" s="4"/>
      <c r="S180" s="4"/>
      <c r="U180" s="70" t="str">
        <f>IF(Outcomes!M180="","",
   IF(AND(Outcomes!N180&lt;&gt;"",Outcomes!N180&lt;'County Names to hide'!$C$2),0,
      ROUND((MIN(IF(Outcomes!N180="", 'County Names to hide'!$D$2, Outcomes!N180),'County Names to hide'!$D$2)-Outcomes!M180)/30,1)))</f>
        <v/>
      </c>
      <c r="V180" s="69" t="str">
        <f>IF(OR(Outcomes!M180="",Outcomes!M180&gt;'County Names to hide'!$D$2),"",
   IF(Outcomes!N180="","No",
      IF(AND(Outcomes!N180&gt;'County Names to hide'!$C$2,
             Outcomes!N180&lt;'County Names to hide'!$D$2),
         "Yes","No")))</f>
        <v/>
      </c>
    </row>
    <row r="181" spans="3:22" s="1" customFormat="1" x14ac:dyDescent="0.35">
      <c r="C181" s="4"/>
      <c r="L181" s="69" t="str">
        <f t="shared" si="4"/>
        <v>Yes</v>
      </c>
      <c r="M181" s="4"/>
      <c r="N181" s="4"/>
      <c r="O181" s="71" t="str">
        <f>IF(ISBLANK(M181), "", IF(ISBLANK(N181), "Yes", IF(N181 &lt; 'County Names to hide'!$C$2, "No", "Yes")))</f>
        <v/>
      </c>
      <c r="P181" s="4"/>
      <c r="Q181" s="4"/>
      <c r="R181" s="4"/>
      <c r="S181" s="4"/>
      <c r="U181" s="70" t="str">
        <f>IF(Outcomes!M181="","",
   IF(AND(Outcomes!N181&lt;&gt;"",Outcomes!N181&lt;'County Names to hide'!$C$2),0,
      ROUND((MIN(IF(Outcomes!N181="", 'County Names to hide'!$D$2, Outcomes!N181),'County Names to hide'!$D$2)-Outcomes!M181)/30,1)))</f>
        <v/>
      </c>
      <c r="V181" s="69" t="str">
        <f>IF(OR(Outcomes!M181="",Outcomes!M181&gt;'County Names to hide'!$D$2),"",
   IF(Outcomes!N181="","No",
      IF(AND(Outcomes!N181&gt;'County Names to hide'!$C$2,
             Outcomes!N181&lt;'County Names to hide'!$D$2),
         "Yes","No")))</f>
        <v/>
      </c>
    </row>
    <row r="182" spans="3:22" s="1" customFormat="1" x14ac:dyDescent="0.35">
      <c r="C182" s="4"/>
      <c r="L182" s="69" t="str">
        <f t="shared" si="4"/>
        <v>Yes</v>
      </c>
      <c r="M182" s="4"/>
      <c r="N182" s="4"/>
      <c r="O182" s="71" t="str">
        <f>IF(ISBLANK(M182), "", IF(ISBLANK(N182), "Yes", IF(N182 &lt; 'County Names to hide'!$C$2, "No", "Yes")))</f>
        <v/>
      </c>
      <c r="P182" s="4"/>
      <c r="Q182" s="4"/>
      <c r="R182" s="4"/>
      <c r="S182" s="4"/>
      <c r="U182" s="70" t="str">
        <f>IF(Outcomes!M182="","",
   IF(AND(Outcomes!N182&lt;&gt;"",Outcomes!N182&lt;'County Names to hide'!$C$2),0,
      ROUND((MIN(IF(Outcomes!N182="", 'County Names to hide'!$D$2, Outcomes!N182),'County Names to hide'!$D$2)-Outcomes!M182)/30,1)))</f>
        <v/>
      </c>
      <c r="V182" s="69" t="str">
        <f>IF(OR(Outcomes!M182="",Outcomes!M182&gt;'County Names to hide'!$D$2),"",
   IF(Outcomes!N182="","No",
      IF(AND(Outcomes!N182&gt;'County Names to hide'!$C$2,
             Outcomes!N182&lt;'County Names to hide'!$D$2),
         "Yes","No")))</f>
        <v/>
      </c>
    </row>
    <row r="183" spans="3:22" s="1" customFormat="1" x14ac:dyDescent="0.35">
      <c r="C183" s="4"/>
      <c r="L183" s="69" t="str">
        <f t="shared" si="4"/>
        <v>Yes</v>
      </c>
      <c r="M183" s="4"/>
      <c r="N183" s="4"/>
      <c r="O183" s="71" t="str">
        <f>IF(ISBLANK(M183), "", IF(ISBLANK(N183), "Yes", IF(N183 &lt; 'County Names to hide'!$C$2, "No", "Yes")))</f>
        <v/>
      </c>
      <c r="P183" s="4"/>
      <c r="Q183" s="4"/>
      <c r="R183" s="4"/>
      <c r="S183" s="4"/>
      <c r="U183" s="70" t="str">
        <f>IF(Outcomes!M183="","",
   IF(AND(Outcomes!N183&lt;&gt;"",Outcomes!N183&lt;'County Names to hide'!$C$2),0,
      ROUND((MIN(IF(Outcomes!N183="", 'County Names to hide'!$D$2, Outcomes!N183),'County Names to hide'!$D$2)-Outcomes!M183)/30,1)))</f>
        <v/>
      </c>
      <c r="V183" s="69" t="str">
        <f>IF(OR(Outcomes!M183="",Outcomes!M183&gt;'County Names to hide'!$D$2),"",
   IF(Outcomes!N183="","No",
      IF(AND(Outcomes!N183&gt;'County Names to hide'!$C$2,
             Outcomes!N183&lt;'County Names to hide'!$D$2),
         "Yes","No")))</f>
        <v/>
      </c>
    </row>
    <row r="184" spans="3:22" s="1" customFormat="1" x14ac:dyDescent="0.35">
      <c r="C184" s="4"/>
      <c r="L184" s="69" t="str">
        <f t="shared" si="4"/>
        <v>Yes</v>
      </c>
      <c r="M184" s="4"/>
      <c r="N184" s="4"/>
      <c r="O184" s="71" t="str">
        <f>IF(ISBLANK(M184), "", IF(ISBLANK(N184), "Yes", IF(N184 &lt; 'County Names to hide'!$C$2, "No", "Yes")))</f>
        <v/>
      </c>
      <c r="P184" s="4"/>
      <c r="Q184" s="4"/>
      <c r="R184" s="4"/>
      <c r="S184" s="4"/>
      <c r="U184" s="70" t="str">
        <f>IF(Outcomes!M184="","",
   IF(AND(Outcomes!N184&lt;&gt;"",Outcomes!N184&lt;'County Names to hide'!$C$2),0,
      ROUND((MIN(IF(Outcomes!N184="", 'County Names to hide'!$D$2, Outcomes!N184),'County Names to hide'!$D$2)-Outcomes!M184)/30,1)))</f>
        <v/>
      </c>
      <c r="V184" s="69" t="str">
        <f>IF(OR(Outcomes!M184="",Outcomes!M184&gt;'County Names to hide'!$D$2),"",
   IF(Outcomes!N184="","No",
      IF(AND(Outcomes!N184&gt;'County Names to hide'!$C$2,
             Outcomes!N184&lt;'County Names to hide'!$D$2),
         "Yes","No")))</f>
        <v/>
      </c>
    </row>
    <row r="185" spans="3:22" s="1" customFormat="1" x14ac:dyDescent="0.35">
      <c r="C185" s="4"/>
      <c r="L185" s="69" t="str">
        <f t="shared" si="4"/>
        <v>Yes</v>
      </c>
      <c r="M185" s="4"/>
      <c r="N185" s="4"/>
      <c r="O185" s="71" t="str">
        <f>IF(ISBLANK(M185), "", IF(ISBLANK(N185), "Yes", IF(N185 &lt; 'County Names to hide'!$C$2, "No", "Yes")))</f>
        <v/>
      </c>
      <c r="P185" s="4"/>
      <c r="Q185" s="4"/>
      <c r="R185" s="4"/>
      <c r="S185" s="4"/>
      <c r="U185" s="70" t="str">
        <f>IF(Outcomes!M185="","",
   IF(AND(Outcomes!N185&lt;&gt;"",Outcomes!N185&lt;'County Names to hide'!$C$2),0,
      ROUND((MIN(IF(Outcomes!N185="", 'County Names to hide'!$D$2, Outcomes!N185),'County Names to hide'!$D$2)-Outcomes!M185)/30,1)))</f>
        <v/>
      </c>
      <c r="V185" s="69" t="str">
        <f>IF(OR(Outcomes!M185="",Outcomes!M185&gt;'County Names to hide'!$D$2),"",
   IF(Outcomes!N185="","No",
      IF(AND(Outcomes!N185&gt;'County Names to hide'!$C$2,
             Outcomes!N185&lt;'County Names to hide'!$D$2),
         "Yes","No")))</f>
        <v/>
      </c>
    </row>
    <row r="186" spans="3:22" s="1" customFormat="1" x14ac:dyDescent="0.35">
      <c r="C186" s="4"/>
      <c r="L186" s="69" t="str">
        <f t="shared" si="4"/>
        <v>Yes</v>
      </c>
      <c r="M186" s="4"/>
      <c r="N186" s="4"/>
      <c r="O186" s="71" t="str">
        <f>IF(ISBLANK(M186), "", IF(ISBLANK(N186), "Yes", IF(N186 &lt; 'County Names to hide'!$C$2, "No", "Yes")))</f>
        <v/>
      </c>
      <c r="P186" s="4"/>
      <c r="Q186" s="4"/>
      <c r="R186" s="4"/>
      <c r="S186" s="4"/>
      <c r="U186" s="70" t="str">
        <f>IF(Outcomes!M186="","",
   IF(AND(Outcomes!N186&lt;&gt;"",Outcomes!N186&lt;'County Names to hide'!$C$2),0,
      ROUND((MIN(IF(Outcomes!N186="", 'County Names to hide'!$D$2, Outcomes!N186),'County Names to hide'!$D$2)-Outcomes!M186)/30,1)))</f>
        <v/>
      </c>
      <c r="V186" s="69" t="str">
        <f>IF(OR(Outcomes!M186="",Outcomes!M186&gt;'County Names to hide'!$D$2),"",
   IF(Outcomes!N186="","No",
      IF(AND(Outcomes!N186&gt;'County Names to hide'!$C$2,
             Outcomes!N186&lt;'County Names to hide'!$D$2),
         "Yes","No")))</f>
        <v/>
      </c>
    </row>
    <row r="187" spans="3:22" s="1" customFormat="1" x14ac:dyDescent="0.35">
      <c r="C187" s="4"/>
      <c r="L187" s="69" t="str">
        <f t="shared" si="4"/>
        <v>Yes</v>
      </c>
      <c r="M187" s="4"/>
      <c r="N187" s="4"/>
      <c r="O187" s="71" t="str">
        <f>IF(ISBLANK(M187), "", IF(ISBLANK(N187), "Yes", IF(N187 &lt; 'County Names to hide'!$C$2, "No", "Yes")))</f>
        <v/>
      </c>
      <c r="P187" s="4"/>
      <c r="Q187" s="4"/>
      <c r="R187" s="4"/>
      <c r="S187" s="4"/>
      <c r="U187" s="70" t="str">
        <f>IF(Outcomes!M187="","",
   IF(AND(Outcomes!N187&lt;&gt;"",Outcomes!N187&lt;'County Names to hide'!$C$2),0,
      ROUND((MIN(IF(Outcomes!N187="", 'County Names to hide'!$D$2, Outcomes!N187),'County Names to hide'!$D$2)-Outcomes!M187)/30,1)))</f>
        <v/>
      </c>
      <c r="V187" s="69" t="str">
        <f>IF(OR(Outcomes!M187="",Outcomes!M187&gt;'County Names to hide'!$D$2),"",
   IF(Outcomes!N187="","No",
      IF(AND(Outcomes!N187&gt;'County Names to hide'!$C$2,
             Outcomes!N187&lt;'County Names to hide'!$D$2),
         "Yes","No")))</f>
        <v/>
      </c>
    </row>
    <row r="188" spans="3:22" s="1" customFormat="1" x14ac:dyDescent="0.35">
      <c r="C188" s="4"/>
      <c r="L188" s="69" t="str">
        <f t="shared" si="4"/>
        <v>Yes</v>
      </c>
      <c r="M188" s="4"/>
      <c r="N188" s="4"/>
      <c r="O188" s="71" t="str">
        <f>IF(ISBLANK(M188), "", IF(ISBLANK(N188), "Yes", IF(N188 &lt; 'County Names to hide'!$C$2, "No", "Yes")))</f>
        <v/>
      </c>
      <c r="P188" s="4"/>
      <c r="Q188" s="4"/>
      <c r="R188" s="4"/>
      <c r="S188" s="4"/>
      <c r="U188" s="70" t="str">
        <f>IF(Outcomes!M188="","",
   IF(AND(Outcomes!N188&lt;&gt;"",Outcomes!N188&lt;'County Names to hide'!$C$2),0,
      ROUND((MIN(IF(Outcomes!N188="", 'County Names to hide'!$D$2, Outcomes!N188),'County Names to hide'!$D$2)-Outcomes!M188)/30,1)))</f>
        <v/>
      </c>
      <c r="V188" s="69" t="str">
        <f>IF(OR(Outcomes!M188="",Outcomes!M188&gt;'County Names to hide'!$D$2),"",
   IF(Outcomes!N188="","No",
      IF(AND(Outcomes!N188&gt;'County Names to hide'!$C$2,
             Outcomes!N188&lt;'County Names to hide'!$D$2),
         "Yes","No")))</f>
        <v/>
      </c>
    </row>
    <row r="189" spans="3:22" s="1" customFormat="1" x14ac:dyDescent="0.35">
      <c r="C189" s="4"/>
      <c r="L189" s="69" t="str">
        <f t="shared" si="4"/>
        <v>Yes</v>
      </c>
      <c r="M189" s="4"/>
      <c r="N189" s="4"/>
      <c r="O189" s="71" t="str">
        <f>IF(ISBLANK(M189), "", IF(ISBLANK(N189), "Yes", IF(N189 &lt; 'County Names to hide'!$C$2, "No", "Yes")))</f>
        <v/>
      </c>
      <c r="P189" s="4"/>
      <c r="Q189" s="4"/>
      <c r="R189" s="4"/>
      <c r="S189" s="4"/>
      <c r="U189" s="70" t="str">
        <f>IF(Outcomes!M189="","",
   IF(AND(Outcomes!N189&lt;&gt;"",Outcomes!N189&lt;'County Names to hide'!$C$2),0,
      ROUND((MIN(IF(Outcomes!N189="", 'County Names to hide'!$D$2, Outcomes!N189),'County Names to hide'!$D$2)-Outcomes!M189)/30,1)))</f>
        <v/>
      </c>
      <c r="V189" s="69" t="str">
        <f>IF(OR(Outcomes!M189="",Outcomes!M189&gt;'County Names to hide'!$D$2),"",
   IF(Outcomes!N189="","No",
      IF(AND(Outcomes!N189&gt;'County Names to hide'!$C$2,
             Outcomes!N189&lt;'County Names to hide'!$D$2),
         "Yes","No")))</f>
        <v/>
      </c>
    </row>
    <row r="190" spans="3:22" s="1" customFormat="1" x14ac:dyDescent="0.35">
      <c r="C190" s="4"/>
      <c r="L190" s="69" t="str">
        <f t="shared" si="4"/>
        <v>Yes</v>
      </c>
      <c r="M190" s="4"/>
      <c r="N190" s="4"/>
      <c r="O190" s="71" t="str">
        <f>IF(ISBLANK(M190), "", IF(ISBLANK(N190), "Yes", IF(N190 &lt; 'County Names to hide'!$C$2, "No", "Yes")))</f>
        <v/>
      </c>
      <c r="P190" s="4"/>
      <c r="Q190" s="4"/>
      <c r="R190" s="4"/>
      <c r="S190" s="4"/>
      <c r="U190" s="70" t="str">
        <f>IF(Outcomes!M190="","",
   IF(AND(Outcomes!N190&lt;&gt;"",Outcomes!N190&lt;'County Names to hide'!$C$2),0,
      ROUND((MIN(IF(Outcomes!N190="", 'County Names to hide'!$D$2, Outcomes!N190),'County Names to hide'!$D$2)-Outcomes!M190)/30,1)))</f>
        <v/>
      </c>
      <c r="V190" s="69" t="str">
        <f>IF(OR(Outcomes!M190="",Outcomes!M190&gt;'County Names to hide'!$D$2),"",
   IF(Outcomes!N190="","No",
      IF(AND(Outcomes!N190&gt;'County Names to hide'!$C$2,
             Outcomes!N190&lt;'County Names to hide'!$D$2),
         "Yes","No")))</f>
        <v/>
      </c>
    </row>
    <row r="191" spans="3:22" s="1" customFormat="1" x14ac:dyDescent="0.35">
      <c r="C191" s="4"/>
      <c r="L191" s="69" t="str">
        <f t="shared" si="4"/>
        <v>Yes</v>
      </c>
      <c r="M191" s="4"/>
      <c r="N191" s="4"/>
      <c r="O191" s="71" t="str">
        <f>IF(ISBLANK(M191), "", IF(ISBLANK(N191), "Yes", IF(N191 &lt; 'County Names to hide'!$C$2, "No", "Yes")))</f>
        <v/>
      </c>
      <c r="P191" s="4"/>
      <c r="Q191" s="4"/>
      <c r="R191" s="4"/>
      <c r="S191" s="4"/>
      <c r="U191" s="70" t="str">
        <f>IF(Outcomes!M191="","",
   IF(AND(Outcomes!N191&lt;&gt;"",Outcomes!N191&lt;'County Names to hide'!$C$2),0,
      ROUND((MIN(IF(Outcomes!N191="", 'County Names to hide'!$D$2, Outcomes!N191),'County Names to hide'!$D$2)-Outcomes!M191)/30,1)))</f>
        <v/>
      </c>
      <c r="V191" s="69" t="str">
        <f>IF(OR(Outcomes!M191="",Outcomes!M191&gt;'County Names to hide'!$D$2),"",
   IF(Outcomes!N191="","No",
      IF(AND(Outcomes!N191&gt;'County Names to hide'!$C$2,
             Outcomes!N191&lt;'County Names to hide'!$D$2),
         "Yes","No")))</f>
        <v/>
      </c>
    </row>
    <row r="192" spans="3:22" s="1" customFormat="1" x14ac:dyDescent="0.35">
      <c r="C192" s="4"/>
      <c r="L192" s="69" t="str">
        <f t="shared" si="4"/>
        <v>Yes</v>
      </c>
      <c r="M192" s="4"/>
      <c r="N192" s="4"/>
      <c r="O192" s="71" t="str">
        <f>IF(ISBLANK(M192), "", IF(ISBLANK(N192), "Yes", IF(N192 &lt; 'County Names to hide'!$C$2, "No", "Yes")))</f>
        <v/>
      </c>
      <c r="P192" s="4"/>
      <c r="Q192" s="4"/>
      <c r="R192" s="4"/>
      <c r="S192" s="4"/>
      <c r="U192" s="70" t="str">
        <f>IF(Outcomes!M192="","",
   IF(AND(Outcomes!N192&lt;&gt;"",Outcomes!N192&lt;'County Names to hide'!$C$2),0,
      ROUND((MIN(IF(Outcomes!N192="", 'County Names to hide'!$D$2, Outcomes!N192),'County Names to hide'!$D$2)-Outcomes!M192)/30,1)))</f>
        <v/>
      </c>
      <c r="V192" s="69" t="str">
        <f>IF(OR(Outcomes!M192="",Outcomes!M192&gt;'County Names to hide'!$D$2),"",
   IF(Outcomes!N192="","No",
      IF(AND(Outcomes!N192&gt;'County Names to hide'!$C$2,
             Outcomes!N192&lt;'County Names to hide'!$D$2),
         "Yes","No")))</f>
        <v/>
      </c>
    </row>
    <row r="193" spans="3:22" s="1" customFormat="1" x14ac:dyDescent="0.35">
      <c r="C193" s="4"/>
      <c r="L193" s="69" t="str">
        <f t="shared" si="4"/>
        <v>Yes</v>
      </c>
      <c r="M193" s="4"/>
      <c r="N193" s="4"/>
      <c r="O193" s="71" t="str">
        <f>IF(ISBLANK(M193), "", IF(ISBLANK(N193), "Yes", IF(N193 &lt; 'County Names to hide'!$C$2, "No", "Yes")))</f>
        <v/>
      </c>
      <c r="P193" s="4"/>
      <c r="Q193" s="4"/>
      <c r="R193" s="4"/>
      <c r="S193" s="4"/>
      <c r="U193" s="70" t="str">
        <f>IF(Outcomes!M193="","",
   IF(AND(Outcomes!N193&lt;&gt;"",Outcomes!N193&lt;'County Names to hide'!$C$2),0,
      ROUND((MIN(IF(Outcomes!N193="", 'County Names to hide'!$D$2, Outcomes!N193),'County Names to hide'!$D$2)-Outcomes!M193)/30,1)))</f>
        <v/>
      </c>
      <c r="V193" s="69" t="str">
        <f>IF(OR(Outcomes!M193="",Outcomes!M193&gt;'County Names to hide'!$D$2),"",
   IF(Outcomes!N193="","No",
      IF(AND(Outcomes!N193&gt;'County Names to hide'!$C$2,
             Outcomes!N193&lt;'County Names to hide'!$D$2),
         "Yes","No")))</f>
        <v/>
      </c>
    </row>
    <row r="194" spans="3:22" s="1" customFormat="1" x14ac:dyDescent="0.35">
      <c r="C194" s="4"/>
      <c r="L194" s="69" t="str">
        <f t="shared" si="4"/>
        <v>Yes</v>
      </c>
      <c r="M194" s="4"/>
      <c r="N194" s="4"/>
      <c r="O194" s="71" t="str">
        <f>IF(ISBLANK(M194), "", IF(ISBLANK(N194), "Yes", IF(N194 &lt; 'County Names to hide'!$C$2, "No", "Yes")))</f>
        <v/>
      </c>
      <c r="P194" s="4"/>
      <c r="Q194" s="4"/>
      <c r="R194" s="4"/>
      <c r="S194" s="4"/>
      <c r="U194" s="70" t="str">
        <f>IF(Outcomes!M194="","",
   IF(AND(Outcomes!N194&lt;&gt;"",Outcomes!N194&lt;'County Names to hide'!$C$2),0,
      ROUND((MIN(IF(Outcomes!N194="", 'County Names to hide'!$D$2, Outcomes!N194),'County Names to hide'!$D$2)-Outcomes!M194)/30,1)))</f>
        <v/>
      </c>
      <c r="V194" s="69" t="str">
        <f>IF(OR(Outcomes!M194="",Outcomes!M194&gt;'County Names to hide'!$D$2),"",
   IF(Outcomes!N194="","No",
      IF(AND(Outcomes!N194&gt;'County Names to hide'!$C$2,
             Outcomes!N194&lt;'County Names to hide'!$D$2),
         "Yes","No")))</f>
        <v/>
      </c>
    </row>
    <row r="195" spans="3:22" s="1" customFormat="1" x14ac:dyDescent="0.35">
      <c r="C195" s="4"/>
      <c r="L195" s="69" t="str">
        <f t="shared" si="4"/>
        <v>Yes</v>
      </c>
      <c r="M195" s="4"/>
      <c r="N195" s="4"/>
      <c r="O195" s="71" t="str">
        <f>IF(ISBLANK(M195), "", IF(ISBLANK(N195), "Yes", IF(N195 &lt; 'County Names to hide'!$C$2, "No", "Yes")))</f>
        <v/>
      </c>
      <c r="P195" s="4"/>
      <c r="Q195" s="4"/>
      <c r="R195" s="4"/>
      <c r="S195" s="4"/>
      <c r="U195" s="70" t="str">
        <f>IF(Outcomes!M195="","",
   IF(AND(Outcomes!N195&lt;&gt;"",Outcomes!N195&lt;'County Names to hide'!$C$2),0,
      ROUND((MIN(IF(Outcomes!N195="", 'County Names to hide'!$D$2, Outcomes!N195),'County Names to hide'!$D$2)-Outcomes!M195)/30,1)))</f>
        <v/>
      </c>
      <c r="V195" s="69" t="str">
        <f>IF(OR(Outcomes!M195="",Outcomes!M195&gt;'County Names to hide'!$D$2),"",
   IF(Outcomes!N195="","No",
      IF(AND(Outcomes!N195&gt;'County Names to hide'!$C$2,
             Outcomes!N195&lt;'County Names to hide'!$D$2),
         "Yes","No")))</f>
        <v/>
      </c>
    </row>
    <row r="196" spans="3:22" s="1" customFormat="1" x14ac:dyDescent="0.35">
      <c r="C196" s="4"/>
      <c r="L196" s="69" t="str">
        <f t="shared" si="4"/>
        <v>Yes</v>
      </c>
      <c r="M196" s="4"/>
      <c r="N196" s="4"/>
      <c r="O196" s="71" t="str">
        <f>IF(ISBLANK(M196), "", IF(ISBLANK(N196), "Yes", IF(N196 &lt; 'County Names to hide'!$C$2, "No", "Yes")))</f>
        <v/>
      </c>
      <c r="P196" s="4"/>
      <c r="Q196" s="4"/>
      <c r="R196" s="4"/>
      <c r="S196" s="4"/>
      <c r="U196" s="70" t="str">
        <f>IF(Outcomes!M196="","",
   IF(AND(Outcomes!N196&lt;&gt;"",Outcomes!N196&lt;'County Names to hide'!$C$2),0,
      ROUND((MIN(IF(Outcomes!N196="", 'County Names to hide'!$D$2, Outcomes!N196),'County Names to hide'!$D$2)-Outcomes!M196)/30,1)))</f>
        <v/>
      </c>
      <c r="V196" s="69" t="str">
        <f>IF(OR(Outcomes!M196="",Outcomes!M196&gt;'County Names to hide'!$D$2),"",
   IF(Outcomes!N196="","No",
      IF(AND(Outcomes!N196&gt;'County Names to hide'!$C$2,
             Outcomes!N196&lt;'County Names to hide'!$D$2),
         "Yes","No")))</f>
        <v/>
      </c>
    </row>
    <row r="197" spans="3:22" s="1" customFormat="1" x14ac:dyDescent="0.35">
      <c r="C197" s="4"/>
      <c r="L197" s="69" t="str">
        <f t="shared" si="4"/>
        <v>Yes</v>
      </c>
      <c r="M197" s="4"/>
      <c r="N197" s="4"/>
      <c r="O197" s="71" t="str">
        <f>IF(ISBLANK(M197), "", IF(ISBLANK(N197), "Yes", IF(N197 &lt; 'County Names to hide'!$C$2, "No", "Yes")))</f>
        <v/>
      </c>
      <c r="P197" s="4"/>
      <c r="Q197" s="4"/>
      <c r="R197" s="4"/>
      <c r="S197" s="4"/>
      <c r="U197" s="70" t="str">
        <f>IF(Outcomes!M197="","",
   IF(AND(Outcomes!N197&lt;&gt;"",Outcomes!N197&lt;'County Names to hide'!$C$2),0,
      ROUND((MIN(IF(Outcomes!N197="", 'County Names to hide'!$D$2, Outcomes!N197),'County Names to hide'!$D$2)-Outcomes!M197)/30,1)))</f>
        <v/>
      </c>
      <c r="V197" s="69" t="str">
        <f>IF(OR(Outcomes!M197="",Outcomes!M197&gt;'County Names to hide'!$D$2),"",
   IF(Outcomes!N197="","No",
      IF(AND(Outcomes!N197&gt;'County Names to hide'!$C$2,
             Outcomes!N197&lt;'County Names to hide'!$D$2),
         "Yes","No")))</f>
        <v/>
      </c>
    </row>
    <row r="198" spans="3:22" s="1" customFormat="1" x14ac:dyDescent="0.35">
      <c r="C198" s="4"/>
      <c r="L198" s="69" t="str">
        <f t="shared" si="4"/>
        <v>Yes</v>
      </c>
      <c r="M198" s="4"/>
      <c r="N198" s="4"/>
      <c r="O198" s="71" t="str">
        <f>IF(ISBLANK(M198), "", IF(ISBLANK(N198), "Yes", IF(N198 &lt; 'County Names to hide'!$C$2, "No", "Yes")))</f>
        <v/>
      </c>
      <c r="P198" s="4"/>
      <c r="Q198" s="4"/>
      <c r="R198" s="4"/>
      <c r="S198" s="4"/>
      <c r="U198" s="70" t="str">
        <f>IF(Outcomes!M198="","",
   IF(AND(Outcomes!N198&lt;&gt;"",Outcomes!N198&lt;'County Names to hide'!$C$2),0,
      ROUND((MIN(IF(Outcomes!N198="", 'County Names to hide'!$D$2, Outcomes!N198),'County Names to hide'!$D$2)-Outcomes!M198)/30,1)))</f>
        <v/>
      </c>
      <c r="V198" s="69" t="str">
        <f>IF(OR(Outcomes!M198="",Outcomes!M198&gt;'County Names to hide'!$D$2),"",
   IF(Outcomes!N198="","No",
      IF(AND(Outcomes!N198&gt;'County Names to hide'!$C$2,
             Outcomes!N198&lt;'County Names to hide'!$D$2),
         "Yes","No")))</f>
        <v/>
      </c>
    </row>
    <row r="199" spans="3:22" s="1" customFormat="1" x14ac:dyDescent="0.35">
      <c r="C199" s="4"/>
      <c r="L199" s="69" t="str">
        <f t="shared" si="4"/>
        <v>Yes</v>
      </c>
      <c r="M199" s="4"/>
      <c r="N199" s="4"/>
      <c r="O199" s="71" t="str">
        <f>IF(ISBLANK(M199), "", IF(ISBLANK(N199), "Yes", IF(N199 &lt; 'County Names to hide'!$C$2, "No", "Yes")))</f>
        <v/>
      </c>
      <c r="P199" s="4"/>
      <c r="Q199" s="4"/>
      <c r="R199" s="4"/>
      <c r="S199" s="4"/>
      <c r="U199" s="70" t="str">
        <f>IF(Outcomes!M199="","",
   IF(AND(Outcomes!N199&lt;&gt;"",Outcomes!N199&lt;'County Names to hide'!$C$2),0,
      ROUND((MIN(IF(Outcomes!N199="", 'County Names to hide'!$D$2, Outcomes!N199),'County Names to hide'!$D$2)-Outcomes!M199)/30,1)))</f>
        <v/>
      </c>
      <c r="V199" s="69" t="str">
        <f>IF(OR(Outcomes!M199="",Outcomes!M199&gt;'County Names to hide'!$D$2),"",
   IF(Outcomes!N199="","No",
      IF(AND(Outcomes!N199&gt;'County Names to hide'!$C$2,
             Outcomes!N199&lt;'County Names to hide'!$D$2),
         "Yes","No")))</f>
        <v/>
      </c>
    </row>
    <row r="200" spans="3:22" s="1" customFormat="1" x14ac:dyDescent="0.35">
      <c r="C200" s="4"/>
      <c r="L200" s="69" t="str">
        <f t="shared" si="4"/>
        <v>Yes</v>
      </c>
      <c r="M200" s="4"/>
      <c r="N200" s="4"/>
      <c r="O200" s="71" t="str">
        <f>IF(ISBLANK(M200), "", IF(ISBLANK(N200), "Yes", IF(N200 &lt; 'County Names to hide'!$C$2, "No", "Yes")))</f>
        <v/>
      </c>
      <c r="P200" s="4"/>
      <c r="Q200" s="4"/>
      <c r="R200" s="4"/>
      <c r="S200" s="4"/>
      <c r="U200" s="70" t="str">
        <f>IF(Outcomes!M200="","",
   IF(AND(Outcomes!N200&lt;&gt;"",Outcomes!N200&lt;'County Names to hide'!$C$2),0,
      ROUND((MIN(IF(Outcomes!N200="", 'County Names to hide'!$D$2, Outcomes!N200),'County Names to hide'!$D$2)-Outcomes!M200)/30,1)))</f>
        <v/>
      </c>
      <c r="V200" s="69" t="str">
        <f>IF(OR(Outcomes!M200="",Outcomes!M200&gt;'County Names to hide'!$D$2),"",
   IF(Outcomes!N200="","No",
      IF(AND(Outcomes!N200&gt;'County Names to hide'!$C$2,
             Outcomes!N200&lt;'County Names to hide'!$D$2),
         "Yes","No")))</f>
        <v/>
      </c>
    </row>
    <row r="201" spans="3:22" s="1" customFormat="1" x14ac:dyDescent="0.35">
      <c r="C201" s="4"/>
      <c r="L201" s="69" t="str">
        <f t="shared" si="4"/>
        <v>Yes</v>
      </c>
      <c r="M201" s="4"/>
      <c r="N201" s="4"/>
      <c r="O201" s="71" t="str">
        <f>IF(ISBLANK(M201), "", IF(ISBLANK(N201), "Yes", IF(N201 &lt; 'County Names to hide'!$C$2, "No", "Yes")))</f>
        <v/>
      </c>
      <c r="P201" s="4"/>
      <c r="Q201" s="4"/>
      <c r="R201" s="4"/>
      <c r="S201" s="4"/>
      <c r="U201" s="70" t="str">
        <f>IF(Outcomes!M201="","",
   IF(AND(Outcomes!N201&lt;&gt;"",Outcomes!N201&lt;'County Names to hide'!$C$2),0,
      ROUND((MIN(IF(Outcomes!N201="", 'County Names to hide'!$D$2, Outcomes!N201),'County Names to hide'!$D$2)-Outcomes!M201)/30,1)))</f>
        <v/>
      </c>
      <c r="V201" s="69" t="str">
        <f>IF(OR(Outcomes!M201="",Outcomes!M201&gt;'County Names to hide'!$D$2),"",
   IF(Outcomes!N201="","No",
      IF(AND(Outcomes!N201&gt;'County Names to hide'!$C$2,
             Outcomes!N201&lt;'County Names to hide'!$D$2),
         "Yes","No")))</f>
        <v/>
      </c>
    </row>
    <row r="202" spans="3:22" s="1" customFormat="1" x14ac:dyDescent="0.35">
      <c r="C202" s="4"/>
      <c r="L202" s="69" t="str">
        <f t="shared" si="4"/>
        <v>Yes</v>
      </c>
      <c r="M202" s="4"/>
      <c r="N202" s="4"/>
      <c r="O202" s="71" t="str">
        <f>IF(ISBLANK(M202), "", IF(ISBLANK(N202), "Yes", IF(N202 &lt; 'County Names to hide'!$C$2, "No", "Yes")))</f>
        <v/>
      </c>
      <c r="P202" s="4"/>
      <c r="Q202" s="4"/>
      <c r="R202" s="4"/>
      <c r="S202" s="4"/>
      <c r="U202" s="70" t="str">
        <f>IF(Outcomes!M202="","",
   IF(AND(Outcomes!N202&lt;&gt;"",Outcomes!N202&lt;'County Names to hide'!$C$2),0,
      ROUND((MIN(IF(Outcomes!N202="", 'County Names to hide'!$D$2, Outcomes!N202),'County Names to hide'!$D$2)-Outcomes!M202)/30,1)))</f>
        <v/>
      </c>
      <c r="V202" s="69" t="str">
        <f>IF(OR(Outcomes!M202="",Outcomes!M202&gt;'County Names to hide'!$D$2),"",
   IF(Outcomes!N202="","No",
      IF(AND(Outcomes!N202&gt;'County Names to hide'!$C$2,
             Outcomes!N202&lt;'County Names to hide'!$D$2),
         "Yes","No")))</f>
        <v/>
      </c>
    </row>
    <row r="203" spans="3:22" s="1" customFormat="1" x14ac:dyDescent="0.35">
      <c r="C203" s="4"/>
      <c r="L203" s="69" t="str">
        <f t="shared" si="4"/>
        <v>Yes</v>
      </c>
      <c r="M203" s="4"/>
      <c r="N203" s="4"/>
      <c r="O203" s="71" t="str">
        <f>IF(ISBLANK(M203), "", IF(ISBLANK(N203), "Yes", IF(N203 &lt; 'County Names to hide'!$C$2, "No", "Yes")))</f>
        <v/>
      </c>
      <c r="P203" s="4"/>
      <c r="Q203" s="4"/>
      <c r="R203" s="4"/>
      <c r="S203" s="4"/>
      <c r="U203" s="70" t="str">
        <f>IF(Outcomes!M203="","",
   IF(AND(Outcomes!N203&lt;&gt;"",Outcomes!N203&lt;'County Names to hide'!$C$2),0,
      ROUND((MIN(IF(Outcomes!N203="", 'County Names to hide'!$D$2, Outcomes!N203),'County Names to hide'!$D$2)-Outcomes!M203)/30,1)))</f>
        <v/>
      </c>
      <c r="V203" s="69" t="str">
        <f>IF(OR(Outcomes!M203="",Outcomes!M203&gt;'County Names to hide'!$D$2),"",
   IF(Outcomes!N203="","No",
      IF(AND(Outcomes!N203&gt;'County Names to hide'!$C$2,
             Outcomes!N203&lt;'County Names to hide'!$D$2),
         "Yes","No")))</f>
        <v/>
      </c>
    </row>
    <row r="204" spans="3:22" s="1" customFormat="1" x14ac:dyDescent="0.35">
      <c r="C204" s="4"/>
      <c r="L204" s="69" t="str">
        <f t="shared" si="4"/>
        <v>Yes</v>
      </c>
      <c r="M204" s="4"/>
      <c r="N204" s="4"/>
      <c r="O204" s="71" t="str">
        <f>IF(ISBLANK(M204), "", IF(ISBLANK(N204), "Yes", IF(N204 &lt; 'County Names to hide'!$C$2, "No", "Yes")))</f>
        <v/>
      </c>
      <c r="P204" s="4"/>
      <c r="Q204" s="4"/>
      <c r="R204" s="4"/>
      <c r="S204" s="4"/>
      <c r="U204" s="70" t="str">
        <f>IF(Outcomes!M204="","",
   IF(AND(Outcomes!N204&lt;&gt;"",Outcomes!N204&lt;'County Names to hide'!$C$2),0,
      ROUND((MIN(IF(Outcomes!N204="", 'County Names to hide'!$D$2, Outcomes!N204),'County Names to hide'!$D$2)-Outcomes!M204)/30,1)))</f>
        <v/>
      </c>
      <c r="V204" s="69" t="str">
        <f>IF(OR(Outcomes!M204="",Outcomes!M204&gt;'County Names to hide'!$D$2),"",
   IF(Outcomes!N204="","No",
      IF(AND(Outcomes!N204&gt;'County Names to hide'!$C$2,
             Outcomes!N204&lt;'County Names to hide'!$D$2),
         "Yes","No")))</f>
        <v/>
      </c>
    </row>
    <row r="205" spans="3:22" s="1" customFormat="1" x14ac:dyDescent="0.35">
      <c r="C205" s="4"/>
      <c r="L205" s="69" t="str">
        <f t="shared" si="4"/>
        <v>Yes</v>
      </c>
      <c r="M205" s="4"/>
      <c r="N205" s="4"/>
      <c r="O205" s="71" t="str">
        <f>IF(ISBLANK(M205), "", IF(ISBLANK(N205), "Yes", IF(N205 &lt; 'County Names to hide'!$C$2, "No", "Yes")))</f>
        <v/>
      </c>
      <c r="P205" s="4"/>
      <c r="Q205" s="4"/>
      <c r="R205" s="4"/>
      <c r="S205" s="4"/>
      <c r="U205" s="70" t="str">
        <f>IF(Outcomes!M205="","",
   IF(AND(Outcomes!N205&lt;&gt;"",Outcomes!N205&lt;'County Names to hide'!$C$2),0,
      ROUND((MIN(IF(Outcomes!N205="", 'County Names to hide'!$D$2, Outcomes!N205),'County Names to hide'!$D$2)-Outcomes!M205)/30,1)))</f>
        <v/>
      </c>
      <c r="V205" s="69" t="str">
        <f>IF(OR(Outcomes!M205="",Outcomes!M205&gt;'County Names to hide'!$D$2),"",
   IF(Outcomes!N205="","No",
      IF(AND(Outcomes!N205&gt;'County Names to hide'!$C$2,
             Outcomes!N205&lt;'County Names to hide'!$D$2),
         "Yes","No")))</f>
        <v/>
      </c>
    </row>
    <row r="206" spans="3:22" s="1" customFormat="1" x14ac:dyDescent="0.35">
      <c r="C206" s="4"/>
      <c r="L206" s="69" t="str">
        <f t="shared" si="4"/>
        <v>Yes</v>
      </c>
      <c r="M206" s="4"/>
      <c r="N206" s="4"/>
      <c r="O206" s="71" t="str">
        <f>IF(ISBLANK(M206), "", IF(ISBLANK(N206), "Yes", IF(N206 &lt; 'County Names to hide'!$C$2, "No", "Yes")))</f>
        <v/>
      </c>
      <c r="P206" s="4"/>
      <c r="Q206" s="4"/>
      <c r="R206" s="4"/>
      <c r="S206" s="4"/>
      <c r="U206" s="70" t="str">
        <f>IF(Outcomes!M206="","",
   IF(AND(Outcomes!N206&lt;&gt;"",Outcomes!N206&lt;'County Names to hide'!$C$2),0,
      ROUND((MIN(IF(Outcomes!N206="", 'County Names to hide'!$D$2, Outcomes!N206),'County Names to hide'!$D$2)-Outcomes!M206)/30,1)))</f>
        <v/>
      </c>
      <c r="V206" s="69" t="str">
        <f>IF(OR(Outcomes!M206="",Outcomes!M206&gt;'County Names to hide'!$D$2),"",
   IF(Outcomes!N206="","No",
      IF(AND(Outcomes!N206&gt;'County Names to hide'!$C$2,
             Outcomes!N206&lt;'County Names to hide'!$D$2),
         "Yes","No")))</f>
        <v/>
      </c>
    </row>
    <row r="207" spans="3:22" s="1" customFormat="1" x14ac:dyDescent="0.35">
      <c r="C207" s="4"/>
      <c r="L207" s="69" t="str">
        <f t="shared" si="4"/>
        <v>Yes</v>
      </c>
      <c r="M207" s="4"/>
      <c r="N207" s="4"/>
      <c r="O207" s="71" t="str">
        <f>IF(ISBLANK(M207), "", IF(ISBLANK(N207), "Yes", IF(N207 &lt; 'County Names to hide'!$C$2, "No", "Yes")))</f>
        <v/>
      </c>
      <c r="P207" s="4"/>
      <c r="Q207" s="4"/>
      <c r="R207" s="4"/>
      <c r="S207" s="4"/>
      <c r="U207" s="70" t="str">
        <f>IF(Outcomes!M207="","",
   IF(AND(Outcomes!N207&lt;&gt;"",Outcomes!N207&lt;'County Names to hide'!$C$2),0,
      ROUND((MIN(IF(Outcomes!N207="", 'County Names to hide'!$D$2, Outcomes!N207),'County Names to hide'!$D$2)-Outcomes!M207)/30,1)))</f>
        <v/>
      </c>
      <c r="V207" s="69" t="str">
        <f>IF(OR(Outcomes!M207="",Outcomes!M207&gt;'County Names to hide'!$D$2),"",
   IF(Outcomes!N207="","No",
      IF(AND(Outcomes!N207&gt;'County Names to hide'!$C$2,
             Outcomes!N207&lt;'County Names to hide'!$D$2),
         "Yes","No")))</f>
        <v/>
      </c>
    </row>
    <row r="208" spans="3:22" s="1" customFormat="1" x14ac:dyDescent="0.35">
      <c r="C208" s="4"/>
      <c r="L208" s="69" t="str">
        <f t="shared" si="4"/>
        <v>Yes</v>
      </c>
      <c r="M208" s="4"/>
      <c r="N208" s="4"/>
      <c r="O208" s="71" t="str">
        <f>IF(ISBLANK(M208), "", IF(ISBLANK(N208), "Yes", IF(N208 &lt; 'County Names to hide'!$C$2, "No", "Yes")))</f>
        <v/>
      </c>
      <c r="P208" s="4"/>
      <c r="Q208" s="4"/>
      <c r="R208" s="4"/>
      <c r="S208" s="4"/>
      <c r="U208" s="70" t="str">
        <f>IF(Outcomes!M208="","",
   IF(AND(Outcomes!N208&lt;&gt;"",Outcomes!N208&lt;'County Names to hide'!$C$2),0,
      ROUND((MIN(IF(Outcomes!N208="", 'County Names to hide'!$D$2, Outcomes!N208),'County Names to hide'!$D$2)-Outcomes!M208)/30,1)))</f>
        <v/>
      </c>
      <c r="V208" s="69" t="str">
        <f>IF(OR(Outcomes!M208="",Outcomes!M208&gt;'County Names to hide'!$D$2),"",
   IF(Outcomes!N208="","No",
      IF(AND(Outcomes!N208&gt;'County Names to hide'!$C$2,
             Outcomes!N208&lt;'County Names to hide'!$D$2),
         "Yes","No")))</f>
        <v/>
      </c>
    </row>
    <row r="209" spans="3:22" s="1" customFormat="1" x14ac:dyDescent="0.35">
      <c r="C209" s="4"/>
      <c r="L209" s="69" t="str">
        <f t="shared" si="4"/>
        <v>Yes</v>
      </c>
      <c r="M209" s="4"/>
      <c r="N209" s="4"/>
      <c r="O209" s="71" t="str">
        <f>IF(ISBLANK(M209), "", IF(ISBLANK(N209), "Yes", IF(N209 &lt; 'County Names to hide'!$C$2, "No", "Yes")))</f>
        <v/>
      </c>
      <c r="P209" s="4"/>
      <c r="Q209" s="4"/>
      <c r="R209" s="4"/>
      <c r="S209" s="4"/>
      <c r="U209" s="70" t="str">
        <f>IF(Outcomes!M209="","",
   IF(AND(Outcomes!N209&lt;&gt;"",Outcomes!N209&lt;'County Names to hide'!$C$2),0,
      ROUND((MIN(IF(Outcomes!N209="", 'County Names to hide'!$D$2, Outcomes!N209),'County Names to hide'!$D$2)-Outcomes!M209)/30,1)))</f>
        <v/>
      </c>
      <c r="V209" s="69" t="str">
        <f>IF(OR(Outcomes!M209="",Outcomes!M209&gt;'County Names to hide'!$D$2),"",
   IF(Outcomes!N209="","No",
      IF(AND(Outcomes!N209&gt;'County Names to hide'!$C$2,
             Outcomes!N209&lt;'County Names to hide'!$D$2),
         "Yes","No")))</f>
        <v/>
      </c>
    </row>
    <row r="210" spans="3:22" s="1" customFormat="1" x14ac:dyDescent="0.35">
      <c r="C210" s="4"/>
      <c r="L210" s="69" t="str">
        <f t="shared" si="4"/>
        <v>Yes</v>
      </c>
      <c r="M210" s="4"/>
      <c r="N210" s="4"/>
      <c r="O210" s="71" t="str">
        <f>IF(ISBLANK(M210), "", IF(ISBLANK(N210), "Yes", IF(N210 &lt; 'County Names to hide'!$C$2, "No", "Yes")))</f>
        <v/>
      </c>
      <c r="P210" s="4"/>
      <c r="Q210" s="4"/>
      <c r="R210" s="4"/>
      <c r="S210" s="4"/>
      <c r="U210" s="70" t="str">
        <f>IF(Outcomes!M210="","",
   IF(AND(Outcomes!N210&lt;&gt;"",Outcomes!N210&lt;'County Names to hide'!$C$2),0,
      ROUND((MIN(IF(Outcomes!N210="", 'County Names to hide'!$D$2, Outcomes!N210),'County Names to hide'!$D$2)-Outcomes!M210)/30,1)))</f>
        <v/>
      </c>
      <c r="V210" s="69" t="str">
        <f>IF(OR(Outcomes!M210="",Outcomes!M210&gt;'County Names to hide'!$D$2),"",
   IF(Outcomes!N210="","No",
      IF(AND(Outcomes!N210&gt;'County Names to hide'!$C$2,
             Outcomes!N210&lt;'County Names to hide'!$D$2),
         "Yes","No")))</f>
        <v/>
      </c>
    </row>
    <row r="211" spans="3:22" s="1" customFormat="1" x14ac:dyDescent="0.35">
      <c r="C211" s="4"/>
      <c r="L211" s="69" t="str">
        <f t="shared" si="4"/>
        <v>Yes</v>
      </c>
      <c r="M211" s="4"/>
      <c r="N211" s="4"/>
      <c r="O211" s="71" t="str">
        <f>IF(ISBLANK(M211), "", IF(ISBLANK(N211), "Yes", IF(N211 &lt; 'County Names to hide'!$C$2, "No", "Yes")))</f>
        <v/>
      </c>
      <c r="P211" s="4"/>
      <c r="Q211" s="4"/>
      <c r="R211" s="4"/>
      <c r="S211" s="4"/>
      <c r="U211" s="70" t="str">
        <f>IF(Outcomes!M211="","",
   IF(AND(Outcomes!N211&lt;&gt;"",Outcomes!N211&lt;'County Names to hide'!$C$2),0,
      ROUND((MIN(IF(Outcomes!N211="", 'County Names to hide'!$D$2, Outcomes!N211),'County Names to hide'!$D$2)-Outcomes!M211)/30,1)))</f>
        <v/>
      </c>
      <c r="V211" s="69" t="str">
        <f>IF(OR(Outcomes!M211="",Outcomes!M211&gt;'County Names to hide'!$D$2),"",
   IF(Outcomes!N211="","No",
      IF(AND(Outcomes!N211&gt;'County Names to hide'!$C$2,
             Outcomes!N211&lt;'County Names to hide'!$D$2),
         "Yes","No")))</f>
        <v/>
      </c>
    </row>
    <row r="212" spans="3:22" s="1" customFormat="1" x14ac:dyDescent="0.35">
      <c r="C212" s="4"/>
      <c r="L212" s="69" t="str">
        <f t="shared" si="4"/>
        <v>Yes</v>
      </c>
      <c r="M212" s="4"/>
      <c r="N212" s="4"/>
      <c r="O212" s="71" t="str">
        <f>IF(ISBLANK(M212), "", IF(ISBLANK(N212), "Yes", IF(N212 &lt; 'County Names to hide'!$C$2, "No", "Yes")))</f>
        <v/>
      </c>
      <c r="P212" s="4"/>
      <c r="Q212" s="4"/>
      <c r="R212" s="4"/>
      <c r="S212" s="4"/>
      <c r="U212" s="70" t="str">
        <f>IF(Outcomes!M212="","",
   IF(AND(Outcomes!N212&lt;&gt;"",Outcomes!N212&lt;'County Names to hide'!$C$2),0,
      ROUND((MIN(IF(Outcomes!N212="", 'County Names to hide'!$D$2, Outcomes!N212),'County Names to hide'!$D$2)-Outcomes!M212)/30,1)))</f>
        <v/>
      </c>
      <c r="V212" s="69" t="str">
        <f>IF(OR(Outcomes!M212="",Outcomes!M212&gt;'County Names to hide'!$D$2),"",
   IF(Outcomes!N212="","No",
      IF(AND(Outcomes!N212&gt;'County Names to hide'!$C$2,
             Outcomes!N212&lt;'County Names to hide'!$D$2),
         "Yes","No")))</f>
        <v/>
      </c>
    </row>
    <row r="213" spans="3:22" s="1" customFormat="1" x14ac:dyDescent="0.35">
      <c r="C213" s="4"/>
      <c r="L213" s="69" t="str">
        <f t="shared" si="4"/>
        <v>Yes</v>
      </c>
      <c r="M213" s="4"/>
      <c r="N213" s="4"/>
      <c r="O213" s="71" t="str">
        <f>IF(ISBLANK(M213), "", IF(ISBLANK(N213), "Yes", IF(N213 &lt; 'County Names to hide'!$C$2, "No", "Yes")))</f>
        <v/>
      </c>
      <c r="P213" s="4"/>
      <c r="Q213" s="4"/>
      <c r="R213" s="4"/>
      <c r="S213" s="4"/>
      <c r="U213" s="70" t="str">
        <f>IF(Outcomes!M213="","",
   IF(AND(Outcomes!N213&lt;&gt;"",Outcomes!N213&lt;'County Names to hide'!$C$2),0,
      ROUND((MIN(IF(Outcomes!N213="", 'County Names to hide'!$D$2, Outcomes!N213),'County Names to hide'!$D$2)-Outcomes!M213)/30,1)))</f>
        <v/>
      </c>
      <c r="V213" s="69" t="str">
        <f>IF(OR(Outcomes!M213="",Outcomes!M213&gt;'County Names to hide'!$D$2),"",
   IF(Outcomes!N213="","No",
      IF(AND(Outcomes!N213&gt;'County Names to hide'!$C$2,
             Outcomes!N213&lt;'County Names to hide'!$D$2),
         "Yes","No")))</f>
        <v/>
      </c>
    </row>
    <row r="214" spans="3:22" s="1" customFormat="1" x14ac:dyDescent="0.35">
      <c r="C214" s="4"/>
      <c r="L214" s="69" t="str">
        <f t="shared" si="4"/>
        <v>Yes</v>
      </c>
      <c r="M214" s="4"/>
      <c r="N214" s="4"/>
      <c r="O214" s="71" t="str">
        <f>IF(ISBLANK(M214), "", IF(ISBLANK(N214), "Yes", IF(N214 &lt; 'County Names to hide'!$C$2, "No", "Yes")))</f>
        <v/>
      </c>
      <c r="P214" s="4"/>
      <c r="Q214" s="4"/>
      <c r="R214" s="4"/>
      <c r="S214" s="4"/>
      <c r="U214" s="70" t="str">
        <f>IF(Outcomes!M214="","",
   IF(AND(Outcomes!N214&lt;&gt;"",Outcomes!N214&lt;'County Names to hide'!$C$2),0,
      ROUND((MIN(IF(Outcomes!N214="", 'County Names to hide'!$D$2, Outcomes!N214),'County Names to hide'!$D$2)-Outcomes!M214)/30,1)))</f>
        <v/>
      </c>
      <c r="V214" s="69" t="str">
        <f>IF(OR(Outcomes!M214="",Outcomes!M214&gt;'County Names to hide'!$D$2),"",
   IF(Outcomes!N214="","No",
      IF(AND(Outcomes!N214&gt;'County Names to hide'!$C$2,
             Outcomes!N214&lt;'County Names to hide'!$D$2),
         "Yes","No")))</f>
        <v/>
      </c>
    </row>
    <row r="215" spans="3:22" s="1" customFormat="1" x14ac:dyDescent="0.35">
      <c r="C215" s="4"/>
      <c r="L215" s="69" t="str">
        <f t="shared" si="4"/>
        <v>Yes</v>
      </c>
      <c r="M215" s="4"/>
      <c r="N215" s="4"/>
      <c r="O215" s="71" t="str">
        <f>IF(ISBLANK(M215), "", IF(ISBLANK(N215), "Yes", IF(N215 &lt; 'County Names to hide'!$C$2, "No", "Yes")))</f>
        <v/>
      </c>
      <c r="P215" s="4"/>
      <c r="Q215" s="4"/>
      <c r="R215" s="4"/>
      <c r="S215" s="4"/>
      <c r="U215" s="70" t="str">
        <f>IF(Outcomes!M215="","",
   IF(AND(Outcomes!N215&lt;&gt;"",Outcomes!N215&lt;'County Names to hide'!$C$2),0,
      ROUND((MIN(IF(Outcomes!N215="", 'County Names to hide'!$D$2, Outcomes!N215),'County Names to hide'!$D$2)-Outcomes!M215)/30,1)))</f>
        <v/>
      </c>
      <c r="V215" s="69" t="str">
        <f>IF(OR(Outcomes!M215="",Outcomes!M215&gt;'County Names to hide'!$D$2),"",
   IF(Outcomes!N215="","No",
      IF(AND(Outcomes!N215&gt;'County Names to hide'!$C$2,
             Outcomes!N215&lt;'County Names to hide'!$D$2),
         "Yes","No")))</f>
        <v/>
      </c>
    </row>
    <row r="216" spans="3:22" s="1" customFormat="1" x14ac:dyDescent="0.35">
      <c r="C216" s="4"/>
      <c r="L216" s="69" t="str">
        <f t="shared" si="4"/>
        <v>Yes</v>
      </c>
      <c r="M216" s="4"/>
      <c r="N216" s="4"/>
      <c r="O216" s="71" t="str">
        <f>IF(ISBLANK(M216), "", IF(ISBLANK(N216), "Yes", IF(N216 &lt; 'County Names to hide'!$C$2, "No", "Yes")))</f>
        <v/>
      </c>
      <c r="P216" s="4"/>
      <c r="Q216" s="4"/>
      <c r="R216" s="4"/>
      <c r="S216" s="4"/>
      <c r="U216" s="70" t="str">
        <f>IF(Outcomes!M216="","",
   IF(AND(Outcomes!N216&lt;&gt;"",Outcomes!N216&lt;'County Names to hide'!$C$2),0,
      ROUND((MIN(IF(Outcomes!N216="", 'County Names to hide'!$D$2, Outcomes!N216),'County Names to hide'!$D$2)-Outcomes!M216)/30,1)))</f>
        <v/>
      </c>
      <c r="V216" s="69" t="str">
        <f>IF(OR(Outcomes!M216="",Outcomes!M216&gt;'County Names to hide'!$D$2),"",
   IF(Outcomes!N216="","No",
      IF(AND(Outcomes!N216&gt;'County Names to hide'!$C$2,
             Outcomes!N216&lt;'County Names to hide'!$D$2),
         "Yes","No")))</f>
        <v/>
      </c>
    </row>
    <row r="217" spans="3:22" s="1" customFormat="1" x14ac:dyDescent="0.35">
      <c r="C217" s="4"/>
      <c r="L217" s="69" t="str">
        <f t="shared" si="4"/>
        <v>Yes</v>
      </c>
      <c r="M217" s="4"/>
      <c r="N217" s="4"/>
      <c r="O217" s="71" t="str">
        <f>IF(ISBLANK(M217), "", IF(ISBLANK(N217), "Yes", IF(N217 &lt; 'County Names to hide'!$C$2, "No", "Yes")))</f>
        <v/>
      </c>
      <c r="P217" s="4"/>
      <c r="Q217" s="4"/>
      <c r="R217" s="4"/>
      <c r="S217" s="4"/>
      <c r="U217" s="70" t="str">
        <f>IF(Outcomes!M217="","",
   IF(AND(Outcomes!N217&lt;&gt;"",Outcomes!N217&lt;'County Names to hide'!$C$2),0,
      ROUND((MIN(IF(Outcomes!N217="", 'County Names to hide'!$D$2, Outcomes!N217),'County Names to hide'!$D$2)-Outcomes!M217)/30,1)))</f>
        <v/>
      </c>
      <c r="V217" s="69" t="str">
        <f>IF(OR(Outcomes!M217="",Outcomes!M217&gt;'County Names to hide'!$D$2),"",
   IF(Outcomes!N217="","No",
      IF(AND(Outcomes!N217&gt;'County Names to hide'!$C$2,
             Outcomes!N217&lt;'County Names to hide'!$D$2),
         "Yes","No")))</f>
        <v/>
      </c>
    </row>
    <row r="218" spans="3:22" s="1" customFormat="1" x14ac:dyDescent="0.35">
      <c r="C218" s="4"/>
      <c r="L218" s="69" t="str">
        <f t="shared" si="4"/>
        <v>Yes</v>
      </c>
      <c r="M218" s="4"/>
      <c r="N218" s="4"/>
      <c r="O218" s="71" t="str">
        <f>IF(ISBLANK(M218), "", IF(ISBLANK(N218), "Yes", IF(N218 &lt; 'County Names to hide'!$C$2, "No", "Yes")))</f>
        <v/>
      </c>
      <c r="P218" s="4"/>
      <c r="Q218" s="4"/>
      <c r="R218" s="4"/>
      <c r="S218" s="4"/>
      <c r="U218" s="70" t="str">
        <f>IF(Outcomes!M218="","",
   IF(AND(Outcomes!N218&lt;&gt;"",Outcomes!N218&lt;'County Names to hide'!$C$2),0,
      ROUND((MIN(IF(Outcomes!N218="", 'County Names to hide'!$D$2, Outcomes!N218),'County Names to hide'!$D$2)-Outcomes!M218)/30,1)))</f>
        <v/>
      </c>
      <c r="V218" s="69" t="str">
        <f>IF(OR(Outcomes!M218="",Outcomes!M218&gt;'County Names to hide'!$D$2),"",
   IF(Outcomes!N218="","No",
      IF(AND(Outcomes!N218&gt;'County Names to hide'!$C$2,
             Outcomes!N218&lt;'County Names to hide'!$D$2),
         "Yes","No")))</f>
        <v/>
      </c>
    </row>
    <row r="219" spans="3:22" s="1" customFormat="1" x14ac:dyDescent="0.35">
      <c r="C219" s="4"/>
      <c r="L219" s="69" t="str">
        <f t="shared" si="4"/>
        <v>Yes</v>
      </c>
      <c r="M219" s="4"/>
      <c r="N219" s="4"/>
      <c r="O219" s="71" t="str">
        <f>IF(ISBLANK(M219), "", IF(ISBLANK(N219), "Yes", IF(N219 &lt; 'County Names to hide'!$C$2, "No", "Yes")))</f>
        <v/>
      </c>
      <c r="P219" s="4"/>
      <c r="Q219" s="4"/>
      <c r="R219" s="4"/>
      <c r="S219" s="4"/>
      <c r="U219" s="70" t="str">
        <f>IF(Outcomes!M219="","",
   IF(AND(Outcomes!N219&lt;&gt;"",Outcomes!N219&lt;'County Names to hide'!$C$2),0,
      ROUND((MIN(IF(Outcomes!N219="", 'County Names to hide'!$D$2, Outcomes!N219),'County Names to hide'!$D$2)-Outcomes!M219)/30,1)))</f>
        <v/>
      </c>
      <c r="V219" s="69" t="str">
        <f>IF(OR(Outcomes!M219="",Outcomes!M219&gt;'County Names to hide'!$D$2),"",
   IF(Outcomes!N219="","No",
      IF(AND(Outcomes!N219&gt;'County Names to hide'!$C$2,
             Outcomes!N219&lt;'County Names to hide'!$D$2),
         "Yes","No")))</f>
        <v/>
      </c>
    </row>
    <row r="220" spans="3:22" s="1" customFormat="1" x14ac:dyDescent="0.35">
      <c r="C220" s="4"/>
      <c r="L220" s="69" t="str">
        <f t="shared" si="4"/>
        <v>Yes</v>
      </c>
      <c r="M220" s="4"/>
      <c r="N220" s="4"/>
      <c r="O220" s="71" t="str">
        <f>IF(ISBLANK(M220), "", IF(ISBLANK(N220), "Yes", IF(N220 &lt; 'County Names to hide'!$C$2, "No", "Yes")))</f>
        <v/>
      </c>
      <c r="P220" s="4"/>
      <c r="Q220" s="4"/>
      <c r="R220" s="4"/>
      <c r="S220" s="4"/>
      <c r="U220" s="70" t="str">
        <f>IF(Outcomes!M220="","",
   IF(AND(Outcomes!N220&lt;&gt;"",Outcomes!N220&lt;'County Names to hide'!$C$2),0,
      ROUND((MIN(IF(Outcomes!N220="", 'County Names to hide'!$D$2, Outcomes!N220),'County Names to hide'!$D$2)-Outcomes!M220)/30,1)))</f>
        <v/>
      </c>
      <c r="V220" s="69" t="str">
        <f>IF(OR(Outcomes!M220="",Outcomes!M220&gt;'County Names to hide'!$D$2),"",
   IF(Outcomes!N220="","No",
      IF(AND(Outcomes!N220&gt;'County Names to hide'!$C$2,
             Outcomes!N220&lt;'County Names to hide'!$D$2),
         "Yes","No")))</f>
        <v/>
      </c>
    </row>
    <row r="221" spans="3:22" s="1" customFormat="1" x14ac:dyDescent="0.35">
      <c r="C221" s="4"/>
      <c r="L221" s="69" t="str">
        <f t="shared" si="4"/>
        <v>Yes</v>
      </c>
      <c r="M221" s="4"/>
      <c r="N221" s="4"/>
      <c r="O221" s="71" t="str">
        <f>IF(ISBLANK(M221), "", IF(ISBLANK(N221), "Yes", IF(N221 &lt; 'County Names to hide'!$C$2, "No", "Yes")))</f>
        <v/>
      </c>
      <c r="P221" s="4"/>
      <c r="Q221" s="4"/>
      <c r="R221" s="4"/>
      <c r="S221" s="4"/>
      <c r="U221" s="70" t="str">
        <f>IF(Outcomes!M221="","",
   IF(AND(Outcomes!N221&lt;&gt;"",Outcomes!N221&lt;'County Names to hide'!$C$2),0,
      ROUND((MIN(IF(Outcomes!N221="", 'County Names to hide'!$D$2, Outcomes!N221),'County Names to hide'!$D$2)-Outcomes!M221)/30,1)))</f>
        <v/>
      </c>
      <c r="V221" s="69" t="str">
        <f>IF(OR(Outcomes!M221="",Outcomes!M221&gt;'County Names to hide'!$D$2),"",
   IF(Outcomes!N221="","No",
      IF(AND(Outcomes!N221&gt;'County Names to hide'!$C$2,
             Outcomes!N221&lt;'County Names to hide'!$D$2),
         "Yes","No")))</f>
        <v/>
      </c>
    </row>
    <row r="222" spans="3:22" s="1" customFormat="1" x14ac:dyDescent="0.35">
      <c r="C222" s="4"/>
      <c r="L222" s="69" t="str">
        <f t="shared" si="4"/>
        <v>Yes</v>
      </c>
      <c r="M222" s="4"/>
      <c r="N222" s="4"/>
      <c r="O222" s="71" t="str">
        <f>IF(ISBLANK(M222), "", IF(ISBLANK(N222), "Yes", IF(N222 &lt; 'County Names to hide'!$C$2, "No", "Yes")))</f>
        <v/>
      </c>
      <c r="P222" s="4"/>
      <c r="Q222" s="4"/>
      <c r="R222" s="4"/>
      <c r="S222" s="4"/>
      <c r="U222" s="70" t="str">
        <f>IF(Outcomes!M222="","",
   IF(AND(Outcomes!N222&lt;&gt;"",Outcomes!N222&lt;'County Names to hide'!$C$2),0,
      ROUND((MIN(IF(Outcomes!N222="", 'County Names to hide'!$D$2, Outcomes!N222),'County Names to hide'!$D$2)-Outcomes!M222)/30,1)))</f>
        <v/>
      </c>
      <c r="V222" s="69" t="str">
        <f>IF(OR(Outcomes!M222="",Outcomes!M222&gt;'County Names to hide'!$D$2),"",
   IF(Outcomes!N222="","No",
      IF(AND(Outcomes!N222&gt;'County Names to hide'!$C$2,
             Outcomes!N222&lt;'County Names to hide'!$D$2),
         "Yes","No")))</f>
        <v/>
      </c>
    </row>
    <row r="223" spans="3:22" s="1" customFormat="1" x14ac:dyDescent="0.35">
      <c r="C223" s="4"/>
      <c r="L223" s="69" t="str">
        <f t="shared" si="4"/>
        <v>Yes</v>
      </c>
      <c r="M223" s="4"/>
      <c r="N223" s="4"/>
      <c r="O223" s="71" t="str">
        <f>IF(ISBLANK(M223), "", IF(ISBLANK(N223), "Yes", IF(N223 &lt; 'County Names to hide'!$C$2, "No", "Yes")))</f>
        <v/>
      </c>
      <c r="P223" s="4"/>
      <c r="Q223" s="4"/>
      <c r="R223" s="4"/>
      <c r="S223" s="4"/>
      <c r="U223" s="70" t="str">
        <f>IF(Outcomes!M223="","",
   IF(AND(Outcomes!N223&lt;&gt;"",Outcomes!N223&lt;'County Names to hide'!$C$2),0,
      ROUND((MIN(IF(Outcomes!N223="", 'County Names to hide'!$D$2, Outcomes!N223),'County Names to hide'!$D$2)-Outcomes!M223)/30,1)))</f>
        <v/>
      </c>
      <c r="V223" s="69" t="str">
        <f>IF(OR(Outcomes!M223="",Outcomes!M223&gt;'County Names to hide'!$D$2),"",
   IF(Outcomes!N223="","No",
      IF(AND(Outcomes!N223&gt;'County Names to hide'!$C$2,
             Outcomes!N223&lt;'County Names to hide'!$D$2),
         "Yes","No")))</f>
        <v/>
      </c>
    </row>
    <row r="224" spans="3:22" s="1" customFormat="1" x14ac:dyDescent="0.35">
      <c r="C224" s="4"/>
      <c r="L224" s="69" t="str">
        <f t="shared" si="4"/>
        <v>Yes</v>
      </c>
      <c r="M224" s="4"/>
      <c r="N224" s="4"/>
      <c r="O224" s="71" t="str">
        <f>IF(ISBLANK(M224), "", IF(ISBLANK(N224), "Yes", IF(N224 &lt; 'County Names to hide'!$C$2, "No", "Yes")))</f>
        <v/>
      </c>
      <c r="P224" s="4"/>
      <c r="Q224" s="4"/>
      <c r="R224" s="4"/>
      <c r="S224" s="4"/>
      <c r="U224" s="70" t="str">
        <f>IF(Outcomes!M224="","",
   IF(AND(Outcomes!N224&lt;&gt;"",Outcomes!N224&lt;'County Names to hide'!$C$2),0,
      ROUND((MIN(IF(Outcomes!N224="", 'County Names to hide'!$D$2, Outcomes!N224),'County Names to hide'!$D$2)-Outcomes!M224)/30,1)))</f>
        <v/>
      </c>
      <c r="V224" s="69" t="str">
        <f>IF(OR(Outcomes!M224="",Outcomes!M224&gt;'County Names to hide'!$D$2),"",
   IF(Outcomes!N224="","No",
      IF(AND(Outcomes!N224&gt;'County Names to hide'!$C$2,
             Outcomes!N224&lt;'County Names to hide'!$D$2),
         "Yes","No")))</f>
        <v/>
      </c>
    </row>
    <row r="225" spans="3:22" s="1" customFormat="1" x14ac:dyDescent="0.35">
      <c r="C225" s="4"/>
      <c r="L225" s="69" t="str">
        <f t="shared" si="4"/>
        <v>Yes</v>
      </c>
      <c r="M225" s="4"/>
      <c r="N225" s="4"/>
      <c r="O225" s="71" t="str">
        <f>IF(ISBLANK(M225), "", IF(ISBLANK(N225), "Yes", IF(N225 &lt; 'County Names to hide'!$C$2, "No", "Yes")))</f>
        <v/>
      </c>
      <c r="P225" s="4"/>
      <c r="Q225" s="4"/>
      <c r="R225" s="4"/>
      <c r="S225" s="4"/>
      <c r="U225" s="70" t="str">
        <f>IF(Outcomes!M225="","",
   IF(AND(Outcomes!N225&lt;&gt;"",Outcomes!N225&lt;'County Names to hide'!$C$2),0,
      ROUND((MIN(IF(Outcomes!N225="", 'County Names to hide'!$D$2, Outcomes!N225),'County Names to hide'!$D$2)-Outcomes!M225)/30,1)))</f>
        <v/>
      </c>
      <c r="V225" s="69" t="str">
        <f>IF(OR(Outcomes!M225="",Outcomes!M225&gt;'County Names to hide'!$D$2),"",
   IF(Outcomes!N225="","No",
      IF(AND(Outcomes!N225&gt;'County Names to hide'!$C$2,
             Outcomes!N225&lt;'County Names to hide'!$D$2),
         "Yes","No")))</f>
        <v/>
      </c>
    </row>
    <row r="226" spans="3:22" s="1" customFormat="1" x14ac:dyDescent="0.35">
      <c r="C226" s="4"/>
      <c r="L226" s="69" t="str">
        <f t="shared" si="4"/>
        <v>Yes</v>
      </c>
      <c r="M226" s="4"/>
      <c r="N226" s="4"/>
      <c r="O226" s="71" t="str">
        <f>IF(ISBLANK(M226), "", IF(ISBLANK(N226), "Yes", IF(N226 &lt; 'County Names to hide'!$C$2, "No", "Yes")))</f>
        <v/>
      </c>
      <c r="P226" s="4"/>
      <c r="Q226" s="4"/>
      <c r="R226" s="4"/>
      <c r="S226" s="4"/>
      <c r="U226" s="70" t="str">
        <f>IF(Outcomes!M226="","",
   IF(AND(Outcomes!N226&lt;&gt;"",Outcomes!N226&lt;'County Names to hide'!$C$2),0,
      ROUND((MIN(IF(Outcomes!N226="", 'County Names to hide'!$D$2, Outcomes!N226),'County Names to hide'!$D$2)-Outcomes!M226)/30,1)))</f>
        <v/>
      </c>
      <c r="V226" s="69" t="str">
        <f>IF(OR(Outcomes!M226="",Outcomes!M226&gt;'County Names to hide'!$D$2),"",
   IF(Outcomes!N226="","No",
      IF(AND(Outcomes!N226&gt;'County Names to hide'!$C$2,
             Outcomes!N226&lt;'County Names to hide'!$D$2),
         "Yes","No")))</f>
        <v/>
      </c>
    </row>
    <row r="227" spans="3:22" s="1" customFormat="1" x14ac:dyDescent="0.35">
      <c r="C227" s="4"/>
      <c r="L227" s="69" t="str">
        <f t="shared" si="4"/>
        <v>Yes</v>
      </c>
      <c r="M227" s="4"/>
      <c r="N227" s="4"/>
      <c r="O227" s="71" t="str">
        <f>IF(ISBLANK(M227), "", IF(ISBLANK(N227), "Yes", IF(N227 &lt; 'County Names to hide'!$C$2, "No", "Yes")))</f>
        <v/>
      </c>
      <c r="P227" s="4"/>
      <c r="Q227" s="4"/>
      <c r="R227" s="4"/>
      <c r="S227" s="4"/>
      <c r="U227" s="70" t="str">
        <f>IF(Outcomes!M227="","",
   IF(AND(Outcomes!N227&lt;&gt;"",Outcomes!N227&lt;'County Names to hide'!$C$2),0,
      ROUND((MIN(IF(Outcomes!N227="", 'County Names to hide'!$D$2, Outcomes!N227),'County Names to hide'!$D$2)-Outcomes!M227)/30,1)))</f>
        <v/>
      </c>
      <c r="V227" s="69" t="str">
        <f>IF(OR(Outcomes!M227="",Outcomes!M227&gt;'County Names to hide'!$D$2),"",
   IF(Outcomes!N227="","No",
      IF(AND(Outcomes!N227&gt;'County Names to hide'!$C$2,
             Outcomes!N227&lt;'County Names to hide'!$D$2),
         "Yes","No")))</f>
        <v/>
      </c>
    </row>
    <row r="228" spans="3:22" s="1" customFormat="1" x14ac:dyDescent="0.35">
      <c r="C228" s="4"/>
      <c r="L228" s="69" t="str">
        <f t="shared" si="4"/>
        <v>Yes</v>
      </c>
      <c r="M228" s="4"/>
      <c r="N228" s="4"/>
      <c r="O228" s="71" t="str">
        <f>IF(ISBLANK(M228), "", IF(ISBLANK(N228), "Yes", IF(N228 &lt; 'County Names to hide'!$C$2, "No", "Yes")))</f>
        <v/>
      </c>
      <c r="P228" s="4"/>
      <c r="Q228" s="4"/>
      <c r="R228" s="4"/>
      <c r="S228" s="4"/>
      <c r="U228" s="70" t="str">
        <f>IF(Outcomes!M228="","",
   IF(AND(Outcomes!N228&lt;&gt;"",Outcomes!N228&lt;'County Names to hide'!$C$2),0,
      ROUND((MIN(IF(Outcomes!N228="", 'County Names to hide'!$D$2, Outcomes!N228),'County Names to hide'!$D$2)-Outcomes!M228)/30,1)))</f>
        <v/>
      </c>
      <c r="V228" s="69" t="str">
        <f>IF(OR(Outcomes!M228="",Outcomes!M228&gt;'County Names to hide'!$D$2),"",
   IF(Outcomes!N228="","No",
      IF(AND(Outcomes!N228&gt;'County Names to hide'!$C$2,
             Outcomes!N228&lt;'County Names to hide'!$D$2),
         "Yes","No")))</f>
        <v/>
      </c>
    </row>
    <row r="229" spans="3:22" s="1" customFormat="1" x14ac:dyDescent="0.35">
      <c r="C229" s="4"/>
      <c r="L229" s="69" t="str">
        <f t="shared" ref="L229:L292" si="5">IF(COUNTIF(F230:K230, "Yes")&gt;0, "No", "Yes")</f>
        <v>Yes</v>
      </c>
      <c r="M229" s="4"/>
      <c r="N229" s="4"/>
      <c r="O229" s="71" t="str">
        <f>IF(ISBLANK(M229), "", IF(ISBLANK(N229), "Yes", IF(N229 &lt; 'County Names to hide'!$C$2, "No", "Yes")))</f>
        <v/>
      </c>
      <c r="P229" s="4"/>
      <c r="Q229" s="4"/>
      <c r="R229" s="4"/>
      <c r="S229" s="4"/>
      <c r="U229" s="70" t="str">
        <f>IF(Outcomes!M229="","",
   IF(AND(Outcomes!N229&lt;&gt;"",Outcomes!N229&lt;'County Names to hide'!$C$2),0,
      ROUND((MIN(IF(Outcomes!N229="", 'County Names to hide'!$D$2, Outcomes!N229),'County Names to hide'!$D$2)-Outcomes!M229)/30,1)))</f>
        <v/>
      </c>
      <c r="V229" s="69" t="str">
        <f>IF(OR(Outcomes!M229="",Outcomes!M229&gt;'County Names to hide'!$D$2),"",
   IF(Outcomes!N229="","No",
      IF(AND(Outcomes!N229&gt;'County Names to hide'!$C$2,
             Outcomes!N229&lt;'County Names to hide'!$D$2),
         "Yes","No")))</f>
        <v/>
      </c>
    </row>
    <row r="230" spans="3:22" s="1" customFormat="1" x14ac:dyDescent="0.35">
      <c r="C230" s="4"/>
      <c r="L230" s="69" t="str">
        <f t="shared" si="5"/>
        <v>Yes</v>
      </c>
      <c r="M230" s="4"/>
      <c r="N230" s="4"/>
      <c r="O230" s="71" t="str">
        <f>IF(ISBLANK(M230), "", IF(ISBLANK(N230), "Yes", IF(N230 &lt; 'County Names to hide'!$C$2, "No", "Yes")))</f>
        <v/>
      </c>
      <c r="P230" s="4"/>
      <c r="Q230" s="4"/>
      <c r="R230" s="4"/>
      <c r="S230" s="4"/>
      <c r="U230" s="70" t="str">
        <f>IF(Outcomes!M230="","",
   IF(AND(Outcomes!N230&lt;&gt;"",Outcomes!N230&lt;'County Names to hide'!$C$2),0,
      ROUND((MIN(IF(Outcomes!N230="", 'County Names to hide'!$D$2, Outcomes!N230),'County Names to hide'!$D$2)-Outcomes!M230)/30,1)))</f>
        <v/>
      </c>
      <c r="V230" s="69" t="str">
        <f>IF(OR(Outcomes!M230="",Outcomes!M230&gt;'County Names to hide'!$D$2),"",
   IF(Outcomes!N230="","No",
      IF(AND(Outcomes!N230&gt;'County Names to hide'!$C$2,
             Outcomes!N230&lt;'County Names to hide'!$D$2),
         "Yes","No")))</f>
        <v/>
      </c>
    </row>
    <row r="231" spans="3:22" s="1" customFormat="1" x14ac:dyDescent="0.35">
      <c r="C231" s="4"/>
      <c r="L231" s="69" t="str">
        <f t="shared" si="5"/>
        <v>Yes</v>
      </c>
      <c r="M231" s="4"/>
      <c r="N231" s="4"/>
      <c r="O231" s="71" t="str">
        <f>IF(ISBLANK(M231), "", IF(ISBLANK(N231), "Yes", IF(N231 &lt; 'County Names to hide'!$C$2, "No", "Yes")))</f>
        <v/>
      </c>
      <c r="P231" s="4"/>
      <c r="Q231" s="4"/>
      <c r="R231" s="4"/>
      <c r="S231" s="4"/>
      <c r="U231" s="70" t="str">
        <f>IF(Outcomes!M231="","",
   IF(AND(Outcomes!N231&lt;&gt;"",Outcomes!N231&lt;'County Names to hide'!$C$2),0,
      ROUND((MIN(IF(Outcomes!N231="", 'County Names to hide'!$D$2, Outcomes!N231),'County Names to hide'!$D$2)-Outcomes!M231)/30,1)))</f>
        <v/>
      </c>
      <c r="V231" s="69" t="str">
        <f>IF(OR(Outcomes!M231="",Outcomes!M231&gt;'County Names to hide'!$D$2),"",
   IF(Outcomes!N231="","No",
      IF(AND(Outcomes!N231&gt;'County Names to hide'!$C$2,
             Outcomes!N231&lt;'County Names to hide'!$D$2),
         "Yes","No")))</f>
        <v/>
      </c>
    </row>
    <row r="232" spans="3:22" s="1" customFormat="1" x14ac:dyDescent="0.35">
      <c r="C232" s="4"/>
      <c r="L232" s="69" t="str">
        <f t="shared" si="5"/>
        <v>Yes</v>
      </c>
      <c r="M232" s="4"/>
      <c r="N232" s="4"/>
      <c r="O232" s="71" t="str">
        <f>IF(ISBLANK(M232), "", IF(ISBLANK(N232), "Yes", IF(N232 &lt; 'County Names to hide'!$C$2, "No", "Yes")))</f>
        <v/>
      </c>
      <c r="P232" s="4"/>
      <c r="Q232" s="4"/>
      <c r="R232" s="4"/>
      <c r="S232" s="4"/>
      <c r="U232" s="70" t="str">
        <f>IF(Outcomes!M232="","",
   IF(AND(Outcomes!N232&lt;&gt;"",Outcomes!N232&lt;'County Names to hide'!$C$2),0,
      ROUND((MIN(IF(Outcomes!N232="", 'County Names to hide'!$D$2, Outcomes!N232),'County Names to hide'!$D$2)-Outcomes!M232)/30,1)))</f>
        <v/>
      </c>
      <c r="V232" s="69" t="str">
        <f>IF(OR(Outcomes!M232="",Outcomes!M232&gt;'County Names to hide'!$D$2),"",
   IF(Outcomes!N232="","No",
      IF(AND(Outcomes!N232&gt;'County Names to hide'!$C$2,
             Outcomes!N232&lt;'County Names to hide'!$D$2),
         "Yes","No")))</f>
        <v/>
      </c>
    </row>
    <row r="233" spans="3:22" s="1" customFormat="1" x14ac:dyDescent="0.35">
      <c r="C233" s="4"/>
      <c r="L233" s="69" t="str">
        <f t="shared" si="5"/>
        <v>Yes</v>
      </c>
      <c r="M233" s="4"/>
      <c r="N233" s="4"/>
      <c r="O233" s="71" t="str">
        <f>IF(ISBLANK(M233), "", IF(ISBLANK(N233), "Yes", IF(N233 &lt; 'County Names to hide'!$C$2, "No", "Yes")))</f>
        <v/>
      </c>
      <c r="P233" s="4"/>
      <c r="Q233" s="4"/>
      <c r="R233" s="4"/>
      <c r="S233" s="4"/>
      <c r="U233" s="70" t="str">
        <f>IF(Outcomes!M233="","",
   IF(AND(Outcomes!N233&lt;&gt;"",Outcomes!N233&lt;'County Names to hide'!$C$2),0,
      ROUND((MIN(IF(Outcomes!N233="", 'County Names to hide'!$D$2, Outcomes!N233),'County Names to hide'!$D$2)-Outcomes!M233)/30,1)))</f>
        <v/>
      </c>
      <c r="V233" s="69" t="str">
        <f>IF(OR(Outcomes!M233="",Outcomes!M233&gt;'County Names to hide'!$D$2),"",
   IF(Outcomes!N233="","No",
      IF(AND(Outcomes!N233&gt;'County Names to hide'!$C$2,
             Outcomes!N233&lt;'County Names to hide'!$D$2),
         "Yes","No")))</f>
        <v/>
      </c>
    </row>
    <row r="234" spans="3:22" s="1" customFormat="1" x14ac:dyDescent="0.35">
      <c r="C234" s="4"/>
      <c r="L234" s="69" t="str">
        <f t="shared" si="5"/>
        <v>Yes</v>
      </c>
      <c r="M234" s="4"/>
      <c r="N234" s="4"/>
      <c r="O234" s="71" t="str">
        <f>IF(ISBLANK(M234), "", IF(ISBLANK(N234), "Yes", IF(N234 &lt; 'County Names to hide'!$C$2, "No", "Yes")))</f>
        <v/>
      </c>
      <c r="P234" s="4"/>
      <c r="Q234" s="4"/>
      <c r="R234" s="4"/>
      <c r="S234" s="4"/>
      <c r="U234" s="70" t="str">
        <f>IF(Outcomes!M234="","",
   IF(AND(Outcomes!N234&lt;&gt;"",Outcomes!N234&lt;'County Names to hide'!$C$2),0,
      ROUND((MIN(IF(Outcomes!N234="", 'County Names to hide'!$D$2, Outcomes!N234),'County Names to hide'!$D$2)-Outcomes!M234)/30,1)))</f>
        <v/>
      </c>
      <c r="V234" s="69" t="str">
        <f>IF(OR(Outcomes!M234="",Outcomes!M234&gt;'County Names to hide'!$D$2),"",
   IF(Outcomes!N234="","No",
      IF(AND(Outcomes!N234&gt;'County Names to hide'!$C$2,
             Outcomes!N234&lt;'County Names to hide'!$D$2),
         "Yes","No")))</f>
        <v/>
      </c>
    </row>
    <row r="235" spans="3:22" s="1" customFormat="1" x14ac:dyDescent="0.35">
      <c r="C235" s="4"/>
      <c r="L235" s="69" t="str">
        <f t="shared" si="5"/>
        <v>Yes</v>
      </c>
      <c r="M235" s="4"/>
      <c r="N235" s="4"/>
      <c r="O235" s="71" t="str">
        <f>IF(ISBLANK(M235), "", IF(ISBLANK(N235), "Yes", IF(N235 &lt; 'County Names to hide'!$C$2, "No", "Yes")))</f>
        <v/>
      </c>
      <c r="P235" s="4"/>
      <c r="Q235" s="4"/>
      <c r="R235" s="4"/>
      <c r="S235" s="4"/>
      <c r="U235" s="70" t="str">
        <f>IF(Outcomes!M235="","",
   IF(AND(Outcomes!N235&lt;&gt;"",Outcomes!N235&lt;'County Names to hide'!$C$2),0,
      ROUND((MIN(IF(Outcomes!N235="", 'County Names to hide'!$D$2, Outcomes!N235),'County Names to hide'!$D$2)-Outcomes!M235)/30,1)))</f>
        <v/>
      </c>
      <c r="V235" s="69" t="str">
        <f>IF(OR(Outcomes!M235="",Outcomes!M235&gt;'County Names to hide'!$D$2),"",
   IF(Outcomes!N235="","No",
      IF(AND(Outcomes!N235&gt;'County Names to hide'!$C$2,
             Outcomes!N235&lt;'County Names to hide'!$D$2),
         "Yes","No")))</f>
        <v/>
      </c>
    </row>
    <row r="236" spans="3:22" s="1" customFormat="1" x14ac:dyDescent="0.35">
      <c r="C236" s="4"/>
      <c r="L236" s="69" t="str">
        <f t="shared" si="5"/>
        <v>Yes</v>
      </c>
      <c r="M236" s="4"/>
      <c r="N236" s="4"/>
      <c r="O236" s="71" t="str">
        <f>IF(ISBLANK(M236), "", IF(ISBLANK(N236), "Yes", IF(N236 &lt; 'County Names to hide'!$C$2, "No", "Yes")))</f>
        <v/>
      </c>
      <c r="P236" s="4"/>
      <c r="Q236" s="4"/>
      <c r="R236" s="4"/>
      <c r="S236" s="4"/>
      <c r="U236" s="70" t="str">
        <f>IF(Outcomes!M236="","",
   IF(AND(Outcomes!N236&lt;&gt;"",Outcomes!N236&lt;'County Names to hide'!$C$2),0,
      ROUND((MIN(IF(Outcomes!N236="", 'County Names to hide'!$D$2, Outcomes!N236),'County Names to hide'!$D$2)-Outcomes!M236)/30,1)))</f>
        <v/>
      </c>
      <c r="V236" s="69" t="str">
        <f>IF(OR(Outcomes!M236="",Outcomes!M236&gt;'County Names to hide'!$D$2),"",
   IF(Outcomes!N236="","No",
      IF(AND(Outcomes!N236&gt;'County Names to hide'!$C$2,
             Outcomes!N236&lt;'County Names to hide'!$D$2),
         "Yes","No")))</f>
        <v/>
      </c>
    </row>
    <row r="237" spans="3:22" s="1" customFormat="1" x14ac:dyDescent="0.35">
      <c r="C237" s="4"/>
      <c r="L237" s="69" t="str">
        <f t="shared" si="5"/>
        <v>Yes</v>
      </c>
      <c r="M237" s="4"/>
      <c r="N237" s="4"/>
      <c r="O237" s="71" t="str">
        <f>IF(ISBLANK(M237), "", IF(ISBLANK(N237), "Yes", IF(N237 &lt; 'County Names to hide'!$C$2, "No", "Yes")))</f>
        <v/>
      </c>
      <c r="P237" s="4"/>
      <c r="Q237" s="4"/>
      <c r="R237" s="4"/>
      <c r="S237" s="4"/>
      <c r="U237" s="70" t="str">
        <f>IF(Outcomes!M237="","",
   IF(AND(Outcomes!N237&lt;&gt;"",Outcomes!N237&lt;'County Names to hide'!$C$2),0,
      ROUND((MIN(IF(Outcomes!N237="", 'County Names to hide'!$D$2, Outcomes!N237),'County Names to hide'!$D$2)-Outcomes!M237)/30,1)))</f>
        <v/>
      </c>
      <c r="V237" s="69" t="str">
        <f>IF(OR(Outcomes!M237="",Outcomes!M237&gt;'County Names to hide'!$D$2),"",
   IF(Outcomes!N237="","No",
      IF(AND(Outcomes!N237&gt;'County Names to hide'!$C$2,
             Outcomes!N237&lt;'County Names to hide'!$D$2),
         "Yes","No")))</f>
        <v/>
      </c>
    </row>
    <row r="238" spans="3:22" s="1" customFormat="1" x14ac:dyDescent="0.35">
      <c r="C238" s="4"/>
      <c r="L238" s="69" t="str">
        <f t="shared" si="5"/>
        <v>Yes</v>
      </c>
      <c r="M238" s="4"/>
      <c r="N238" s="4"/>
      <c r="O238" s="71" t="str">
        <f>IF(ISBLANK(M238), "", IF(ISBLANK(N238), "Yes", IF(N238 &lt; 'County Names to hide'!$C$2, "No", "Yes")))</f>
        <v/>
      </c>
      <c r="P238" s="4"/>
      <c r="Q238" s="4"/>
      <c r="R238" s="4"/>
      <c r="S238" s="4"/>
      <c r="U238" s="70" t="str">
        <f>IF(Outcomes!M238="","",
   IF(AND(Outcomes!N238&lt;&gt;"",Outcomes!N238&lt;'County Names to hide'!$C$2),0,
      ROUND((MIN(IF(Outcomes!N238="", 'County Names to hide'!$D$2, Outcomes!N238),'County Names to hide'!$D$2)-Outcomes!M238)/30,1)))</f>
        <v/>
      </c>
      <c r="V238" s="69" t="str">
        <f>IF(OR(Outcomes!M238="",Outcomes!M238&gt;'County Names to hide'!$D$2),"",
   IF(Outcomes!N238="","No",
      IF(AND(Outcomes!N238&gt;'County Names to hide'!$C$2,
             Outcomes!N238&lt;'County Names to hide'!$D$2),
         "Yes","No")))</f>
        <v/>
      </c>
    </row>
    <row r="239" spans="3:22" s="1" customFormat="1" x14ac:dyDescent="0.35">
      <c r="C239" s="4"/>
      <c r="L239" s="69" t="str">
        <f t="shared" si="5"/>
        <v>Yes</v>
      </c>
      <c r="M239" s="4"/>
      <c r="N239" s="4"/>
      <c r="O239" s="71" t="str">
        <f>IF(ISBLANK(M239), "", IF(ISBLANK(N239), "Yes", IF(N239 &lt; 'County Names to hide'!$C$2, "No", "Yes")))</f>
        <v/>
      </c>
      <c r="P239" s="4"/>
      <c r="Q239" s="4"/>
      <c r="R239" s="4"/>
      <c r="S239" s="4"/>
      <c r="U239" s="70" t="str">
        <f>IF(Outcomes!M239="","",
   IF(AND(Outcomes!N239&lt;&gt;"",Outcomes!N239&lt;'County Names to hide'!$C$2),0,
      ROUND((MIN(IF(Outcomes!N239="", 'County Names to hide'!$D$2, Outcomes!N239),'County Names to hide'!$D$2)-Outcomes!M239)/30,1)))</f>
        <v/>
      </c>
      <c r="V239" s="69" t="str">
        <f>IF(OR(Outcomes!M239="",Outcomes!M239&gt;'County Names to hide'!$D$2),"",
   IF(Outcomes!N239="","No",
      IF(AND(Outcomes!N239&gt;'County Names to hide'!$C$2,
             Outcomes!N239&lt;'County Names to hide'!$D$2),
         "Yes","No")))</f>
        <v/>
      </c>
    </row>
    <row r="240" spans="3:22" s="1" customFormat="1" x14ac:dyDescent="0.35">
      <c r="C240" s="4"/>
      <c r="L240" s="69" t="str">
        <f t="shared" si="5"/>
        <v>Yes</v>
      </c>
      <c r="M240" s="4"/>
      <c r="N240" s="4"/>
      <c r="O240" s="71" t="str">
        <f>IF(ISBLANK(M240), "", IF(ISBLANK(N240), "Yes", IF(N240 &lt; 'County Names to hide'!$C$2, "No", "Yes")))</f>
        <v/>
      </c>
      <c r="P240" s="4"/>
      <c r="Q240" s="4"/>
      <c r="R240" s="4"/>
      <c r="S240" s="4"/>
      <c r="U240" s="70" t="str">
        <f>IF(Outcomes!M240="","",
   IF(AND(Outcomes!N240&lt;&gt;"",Outcomes!N240&lt;'County Names to hide'!$C$2),0,
      ROUND((MIN(IF(Outcomes!N240="", 'County Names to hide'!$D$2, Outcomes!N240),'County Names to hide'!$D$2)-Outcomes!M240)/30,1)))</f>
        <v/>
      </c>
      <c r="V240" s="69" t="str">
        <f>IF(OR(Outcomes!M240="",Outcomes!M240&gt;'County Names to hide'!$D$2),"",
   IF(Outcomes!N240="","No",
      IF(AND(Outcomes!N240&gt;'County Names to hide'!$C$2,
             Outcomes!N240&lt;'County Names to hide'!$D$2),
         "Yes","No")))</f>
        <v/>
      </c>
    </row>
    <row r="241" spans="3:22" s="1" customFormat="1" x14ac:dyDescent="0.35">
      <c r="C241" s="4"/>
      <c r="L241" s="69" t="str">
        <f t="shared" si="5"/>
        <v>Yes</v>
      </c>
      <c r="M241" s="4"/>
      <c r="N241" s="4"/>
      <c r="O241" s="71" t="str">
        <f>IF(ISBLANK(M241), "", IF(ISBLANK(N241), "Yes", IF(N241 &lt; 'County Names to hide'!$C$2, "No", "Yes")))</f>
        <v/>
      </c>
      <c r="P241" s="4"/>
      <c r="Q241" s="4"/>
      <c r="R241" s="4"/>
      <c r="S241" s="4"/>
      <c r="U241" s="70" t="str">
        <f>IF(Outcomes!M241="","",
   IF(AND(Outcomes!N241&lt;&gt;"",Outcomes!N241&lt;'County Names to hide'!$C$2),0,
      ROUND((MIN(IF(Outcomes!N241="", 'County Names to hide'!$D$2, Outcomes!N241),'County Names to hide'!$D$2)-Outcomes!M241)/30,1)))</f>
        <v/>
      </c>
      <c r="V241" s="69" t="str">
        <f>IF(OR(Outcomes!M241="",Outcomes!M241&gt;'County Names to hide'!$D$2),"",
   IF(Outcomes!N241="","No",
      IF(AND(Outcomes!N241&gt;'County Names to hide'!$C$2,
             Outcomes!N241&lt;'County Names to hide'!$D$2),
         "Yes","No")))</f>
        <v/>
      </c>
    </row>
    <row r="242" spans="3:22" s="1" customFormat="1" x14ac:dyDescent="0.35">
      <c r="C242" s="4"/>
      <c r="L242" s="69" t="str">
        <f t="shared" si="5"/>
        <v>Yes</v>
      </c>
      <c r="M242" s="4"/>
      <c r="N242" s="4"/>
      <c r="O242" s="71" t="str">
        <f>IF(ISBLANK(M242), "", IF(ISBLANK(N242), "Yes", IF(N242 &lt; 'County Names to hide'!$C$2, "No", "Yes")))</f>
        <v/>
      </c>
      <c r="P242" s="4"/>
      <c r="Q242" s="4"/>
      <c r="R242" s="4"/>
      <c r="S242" s="4"/>
      <c r="U242" s="70" t="str">
        <f>IF(Outcomes!M242="","",
   IF(AND(Outcomes!N242&lt;&gt;"",Outcomes!N242&lt;'County Names to hide'!$C$2),0,
      ROUND((MIN(IF(Outcomes!N242="", 'County Names to hide'!$D$2, Outcomes!N242),'County Names to hide'!$D$2)-Outcomes!M242)/30,1)))</f>
        <v/>
      </c>
      <c r="V242" s="69" t="str">
        <f>IF(OR(Outcomes!M242="",Outcomes!M242&gt;'County Names to hide'!$D$2),"",
   IF(Outcomes!N242="","No",
      IF(AND(Outcomes!N242&gt;'County Names to hide'!$C$2,
             Outcomes!N242&lt;'County Names to hide'!$D$2),
         "Yes","No")))</f>
        <v/>
      </c>
    </row>
    <row r="243" spans="3:22" s="1" customFormat="1" x14ac:dyDescent="0.35">
      <c r="C243" s="4"/>
      <c r="L243" s="69" t="str">
        <f t="shared" si="5"/>
        <v>Yes</v>
      </c>
      <c r="M243" s="4"/>
      <c r="N243" s="4"/>
      <c r="O243" s="71" t="str">
        <f>IF(ISBLANK(M243), "", IF(ISBLANK(N243), "Yes", IF(N243 &lt; 'County Names to hide'!$C$2, "No", "Yes")))</f>
        <v/>
      </c>
      <c r="P243" s="4"/>
      <c r="Q243" s="4"/>
      <c r="R243" s="4"/>
      <c r="S243" s="4"/>
      <c r="U243" s="70" t="str">
        <f>IF(Outcomes!M243="","",
   IF(AND(Outcomes!N243&lt;&gt;"",Outcomes!N243&lt;'County Names to hide'!$C$2),0,
      ROUND((MIN(IF(Outcomes!N243="", 'County Names to hide'!$D$2, Outcomes!N243),'County Names to hide'!$D$2)-Outcomes!M243)/30,1)))</f>
        <v/>
      </c>
      <c r="V243" s="69" t="str">
        <f>IF(OR(Outcomes!M243="",Outcomes!M243&gt;'County Names to hide'!$D$2),"",
   IF(Outcomes!N243="","No",
      IF(AND(Outcomes!N243&gt;'County Names to hide'!$C$2,
             Outcomes!N243&lt;'County Names to hide'!$D$2),
         "Yes","No")))</f>
        <v/>
      </c>
    </row>
    <row r="244" spans="3:22" s="1" customFormat="1" x14ac:dyDescent="0.35">
      <c r="C244" s="4"/>
      <c r="L244" s="69" t="str">
        <f t="shared" si="5"/>
        <v>Yes</v>
      </c>
      <c r="M244" s="4"/>
      <c r="N244" s="4"/>
      <c r="O244" s="71" t="str">
        <f>IF(ISBLANK(M244), "", IF(ISBLANK(N244), "Yes", IF(N244 &lt; 'County Names to hide'!$C$2, "No", "Yes")))</f>
        <v/>
      </c>
      <c r="P244" s="4"/>
      <c r="Q244" s="4"/>
      <c r="R244" s="4"/>
      <c r="S244" s="4"/>
      <c r="U244" s="70" t="str">
        <f>IF(Outcomes!M244="","",
   IF(AND(Outcomes!N244&lt;&gt;"",Outcomes!N244&lt;'County Names to hide'!$C$2),0,
      ROUND((MIN(IF(Outcomes!N244="", 'County Names to hide'!$D$2, Outcomes!N244),'County Names to hide'!$D$2)-Outcomes!M244)/30,1)))</f>
        <v/>
      </c>
      <c r="V244" s="69" t="str">
        <f>IF(OR(Outcomes!M244="",Outcomes!M244&gt;'County Names to hide'!$D$2),"",
   IF(Outcomes!N244="","No",
      IF(AND(Outcomes!N244&gt;'County Names to hide'!$C$2,
             Outcomes!N244&lt;'County Names to hide'!$D$2),
         "Yes","No")))</f>
        <v/>
      </c>
    </row>
    <row r="245" spans="3:22" s="1" customFormat="1" x14ac:dyDescent="0.35">
      <c r="C245" s="4"/>
      <c r="L245" s="69" t="str">
        <f t="shared" si="5"/>
        <v>Yes</v>
      </c>
      <c r="M245" s="4"/>
      <c r="N245" s="4"/>
      <c r="O245" s="71" t="str">
        <f>IF(ISBLANK(M245), "", IF(ISBLANK(N245), "Yes", IF(N245 &lt; 'County Names to hide'!$C$2, "No", "Yes")))</f>
        <v/>
      </c>
      <c r="P245" s="4"/>
      <c r="Q245" s="4"/>
      <c r="R245" s="4"/>
      <c r="S245" s="4"/>
      <c r="U245" s="70" t="str">
        <f>IF(Outcomes!M245="","",
   IF(AND(Outcomes!N245&lt;&gt;"",Outcomes!N245&lt;'County Names to hide'!$C$2),0,
      ROUND((MIN(IF(Outcomes!N245="", 'County Names to hide'!$D$2, Outcomes!N245),'County Names to hide'!$D$2)-Outcomes!M245)/30,1)))</f>
        <v/>
      </c>
      <c r="V245" s="69" t="str">
        <f>IF(OR(Outcomes!M245="",Outcomes!M245&gt;'County Names to hide'!$D$2),"",
   IF(Outcomes!N245="","No",
      IF(AND(Outcomes!N245&gt;'County Names to hide'!$C$2,
             Outcomes!N245&lt;'County Names to hide'!$D$2),
         "Yes","No")))</f>
        <v/>
      </c>
    </row>
    <row r="246" spans="3:22" s="1" customFormat="1" x14ac:dyDescent="0.35">
      <c r="C246" s="4"/>
      <c r="L246" s="69" t="str">
        <f t="shared" si="5"/>
        <v>Yes</v>
      </c>
      <c r="M246" s="4"/>
      <c r="N246" s="4"/>
      <c r="O246" s="71" t="str">
        <f>IF(ISBLANK(M246), "", IF(ISBLANK(N246), "Yes", IF(N246 &lt; 'County Names to hide'!$C$2, "No", "Yes")))</f>
        <v/>
      </c>
      <c r="P246" s="4"/>
      <c r="Q246" s="4"/>
      <c r="R246" s="4"/>
      <c r="S246" s="4"/>
      <c r="U246" s="70" t="str">
        <f>IF(Outcomes!M246="","",
   IF(AND(Outcomes!N246&lt;&gt;"",Outcomes!N246&lt;'County Names to hide'!$C$2),0,
      ROUND((MIN(IF(Outcomes!N246="", 'County Names to hide'!$D$2, Outcomes!N246),'County Names to hide'!$D$2)-Outcomes!M246)/30,1)))</f>
        <v/>
      </c>
      <c r="V246" s="69" t="str">
        <f>IF(OR(Outcomes!M246="",Outcomes!M246&gt;'County Names to hide'!$D$2),"",
   IF(Outcomes!N246="","No",
      IF(AND(Outcomes!N246&gt;'County Names to hide'!$C$2,
             Outcomes!N246&lt;'County Names to hide'!$D$2),
         "Yes","No")))</f>
        <v/>
      </c>
    </row>
    <row r="247" spans="3:22" s="1" customFormat="1" x14ac:dyDescent="0.35">
      <c r="C247" s="4"/>
      <c r="L247" s="69" t="str">
        <f t="shared" si="5"/>
        <v>Yes</v>
      </c>
      <c r="M247" s="4"/>
      <c r="N247" s="4"/>
      <c r="O247" s="71" t="str">
        <f>IF(ISBLANK(M247), "", IF(ISBLANK(N247), "Yes", IF(N247 &lt; 'County Names to hide'!$C$2, "No", "Yes")))</f>
        <v/>
      </c>
      <c r="P247" s="4"/>
      <c r="Q247" s="4"/>
      <c r="R247" s="4"/>
      <c r="S247" s="4"/>
      <c r="U247" s="70" t="str">
        <f>IF(Outcomes!M247="","",
   IF(AND(Outcomes!N247&lt;&gt;"",Outcomes!N247&lt;'County Names to hide'!$C$2),0,
      ROUND((MIN(IF(Outcomes!N247="", 'County Names to hide'!$D$2, Outcomes!N247),'County Names to hide'!$D$2)-Outcomes!M247)/30,1)))</f>
        <v/>
      </c>
      <c r="V247" s="69" t="str">
        <f>IF(OR(Outcomes!M247="",Outcomes!M247&gt;'County Names to hide'!$D$2),"",
   IF(Outcomes!N247="","No",
      IF(AND(Outcomes!N247&gt;'County Names to hide'!$C$2,
             Outcomes!N247&lt;'County Names to hide'!$D$2),
         "Yes","No")))</f>
        <v/>
      </c>
    </row>
    <row r="248" spans="3:22" s="1" customFormat="1" x14ac:dyDescent="0.35">
      <c r="C248" s="4"/>
      <c r="L248" s="69" t="str">
        <f t="shared" si="5"/>
        <v>Yes</v>
      </c>
      <c r="M248" s="4"/>
      <c r="N248" s="4"/>
      <c r="O248" s="71" t="str">
        <f>IF(ISBLANK(M248), "", IF(ISBLANK(N248), "Yes", IF(N248 &lt; 'County Names to hide'!$C$2, "No", "Yes")))</f>
        <v/>
      </c>
      <c r="P248" s="4"/>
      <c r="Q248" s="4"/>
      <c r="R248" s="4"/>
      <c r="S248" s="4"/>
      <c r="U248" s="70" t="str">
        <f>IF(Outcomes!M248="","",
   IF(AND(Outcomes!N248&lt;&gt;"",Outcomes!N248&lt;'County Names to hide'!$C$2),0,
      ROUND((MIN(IF(Outcomes!N248="", 'County Names to hide'!$D$2, Outcomes!N248),'County Names to hide'!$D$2)-Outcomes!M248)/30,1)))</f>
        <v/>
      </c>
      <c r="V248" s="69" t="str">
        <f>IF(OR(Outcomes!M248="",Outcomes!M248&gt;'County Names to hide'!$D$2),"",
   IF(Outcomes!N248="","No",
      IF(AND(Outcomes!N248&gt;'County Names to hide'!$C$2,
             Outcomes!N248&lt;'County Names to hide'!$D$2),
         "Yes","No")))</f>
        <v/>
      </c>
    </row>
    <row r="249" spans="3:22" s="1" customFormat="1" x14ac:dyDescent="0.35">
      <c r="C249" s="4"/>
      <c r="L249" s="69" t="str">
        <f t="shared" si="5"/>
        <v>Yes</v>
      </c>
      <c r="M249" s="4"/>
      <c r="N249" s="4"/>
      <c r="O249" s="71" t="str">
        <f>IF(ISBLANK(M249), "", IF(ISBLANK(N249), "Yes", IF(N249 &lt; 'County Names to hide'!$C$2, "No", "Yes")))</f>
        <v/>
      </c>
      <c r="P249" s="4"/>
      <c r="Q249" s="4"/>
      <c r="R249" s="4"/>
      <c r="S249" s="4"/>
      <c r="U249" s="70" t="str">
        <f>IF(Outcomes!M249="","",
   IF(AND(Outcomes!N249&lt;&gt;"",Outcomes!N249&lt;'County Names to hide'!$C$2),0,
      ROUND((MIN(IF(Outcomes!N249="", 'County Names to hide'!$D$2, Outcomes!N249),'County Names to hide'!$D$2)-Outcomes!M249)/30,1)))</f>
        <v/>
      </c>
      <c r="V249" s="69" t="str">
        <f>IF(OR(Outcomes!M249="",Outcomes!M249&gt;'County Names to hide'!$D$2),"",
   IF(Outcomes!N249="","No",
      IF(AND(Outcomes!N249&gt;'County Names to hide'!$C$2,
             Outcomes!N249&lt;'County Names to hide'!$D$2),
         "Yes","No")))</f>
        <v/>
      </c>
    </row>
    <row r="250" spans="3:22" s="1" customFormat="1" x14ac:dyDescent="0.35">
      <c r="C250" s="4"/>
      <c r="L250" s="69" t="str">
        <f t="shared" si="5"/>
        <v>Yes</v>
      </c>
      <c r="M250" s="4"/>
      <c r="N250" s="4"/>
      <c r="O250" s="71" t="str">
        <f>IF(ISBLANK(M250), "", IF(ISBLANK(N250), "Yes", IF(N250 &lt; 'County Names to hide'!$C$2, "No", "Yes")))</f>
        <v/>
      </c>
      <c r="P250" s="4"/>
      <c r="Q250" s="4"/>
      <c r="R250" s="4"/>
      <c r="S250" s="4"/>
      <c r="U250" s="70" t="str">
        <f>IF(Outcomes!M250="","",
   IF(AND(Outcomes!N250&lt;&gt;"",Outcomes!N250&lt;'County Names to hide'!$C$2),0,
      ROUND((MIN(IF(Outcomes!N250="", 'County Names to hide'!$D$2, Outcomes!N250),'County Names to hide'!$D$2)-Outcomes!M250)/30,1)))</f>
        <v/>
      </c>
      <c r="V250" s="69" t="str">
        <f>IF(OR(Outcomes!M250="",Outcomes!M250&gt;'County Names to hide'!$D$2),"",
   IF(Outcomes!N250="","No",
      IF(AND(Outcomes!N250&gt;'County Names to hide'!$C$2,
             Outcomes!N250&lt;'County Names to hide'!$D$2),
         "Yes","No")))</f>
        <v/>
      </c>
    </row>
    <row r="251" spans="3:22" s="1" customFormat="1" x14ac:dyDescent="0.35">
      <c r="C251" s="4"/>
      <c r="L251" s="69" t="str">
        <f t="shared" si="5"/>
        <v>Yes</v>
      </c>
      <c r="M251" s="4"/>
      <c r="N251" s="4"/>
      <c r="O251" s="71" t="str">
        <f>IF(ISBLANK(M251), "", IF(ISBLANK(N251), "Yes", IF(N251 &lt; 'County Names to hide'!$C$2, "No", "Yes")))</f>
        <v/>
      </c>
      <c r="P251" s="4"/>
      <c r="Q251" s="4"/>
      <c r="R251" s="4"/>
      <c r="S251" s="4"/>
      <c r="U251" s="70" t="str">
        <f>IF(Outcomes!M251="","",
   IF(AND(Outcomes!N251&lt;&gt;"",Outcomes!N251&lt;'County Names to hide'!$C$2),0,
      ROUND((MIN(IF(Outcomes!N251="", 'County Names to hide'!$D$2, Outcomes!N251),'County Names to hide'!$D$2)-Outcomes!M251)/30,1)))</f>
        <v/>
      </c>
      <c r="V251" s="69" t="str">
        <f>IF(OR(Outcomes!M251="",Outcomes!M251&gt;'County Names to hide'!$D$2),"",
   IF(Outcomes!N251="","No",
      IF(AND(Outcomes!N251&gt;'County Names to hide'!$C$2,
             Outcomes!N251&lt;'County Names to hide'!$D$2),
         "Yes","No")))</f>
        <v/>
      </c>
    </row>
    <row r="252" spans="3:22" s="1" customFormat="1" x14ac:dyDescent="0.35">
      <c r="C252" s="4"/>
      <c r="L252" s="69" t="str">
        <f t="shared" si="5"/>
        <v>Yes</v>
      </c>
      <c r="M252" s="4"/>
      <c r="N252" s="4"/>
      <c r="O252" s="71" t="str">
        <f>IF(ISBLANK(M252), "", IF(ISBLANK(N252), "Yes", IF(N252 &lt; 'County Names to hide'!$C$2, "No", "Yes")))</f>
        <v/>
      </c>
      <c r="P252" s="4"/>
      <c r="Q252" s="4"/>
      <c r="R252" s="4"/>
      <c r="S252" s="4"/>
      <c r="U252" s="70" t="str">
        <f>IF(Outcomes!M252="","",
   IF(AND(Outcomes!N252&lt;&gt;"",Outcomes!N252&lt;'County Names to hide'!$C$2),0,
      ROUND((MIN(IF(Outcomes!N252="", 'County Names to hide'!$D$2, Outcomes!N252),'County Names to hide'!$D$2)-Outcomes!M252)/30,1)))</f>
        <v/>
      </c>
      <c r="V252" s="69" t="str">
        <f>IF(OR(Outcomes!M252="",Outcomes!M252&gt;'County Names to hide'!$D$2),"",
   IF(Outcomes!N252="","No",
      IF(AND(Outcomes!N252&gt;'County Names to hide'!$C$2,
             Outcomes!N252&lt;'County Names to hide'!$D$2),
         "Yes","No")))</f>
        <v/>
      </c>
    </row>
    <row r="253" spans="3:22" s="1" customFormat="1" x14ac:dyDescent="0.35">
      <c r="C253" s="4"/>
      <c r="L253" s="69" t="str">
        <f t="shared" si="5"/>
        <v>Yes</v>
      </c>
      <c r="M253" s="4"/>
      <c r="N253" s="4"/>
      <c r="O253" s="71" t="str">
        <f>IF(ISBLANK(M253), "", IF(ISBLANK(N253), "Yes", IF(N253 &lt; 'County Names to hide'!$C$2, "No", "Yes")))</f>
        <v/>
      </c>
      <c r="P253" s="4"/>
      <c r="Q253" s="4"/>
      <c r="R253" s="4"/>
      <c r="S253" s="4"/>
      <c r="U253" s="70" t="str">
        <f>IF(Outcomes!M253="","",
   IF(AND(Outcomes!N253&lt;&gt;"",Outcomes!N253&lt;'County Names to hide'!$C$2),0,
      ROUND((MIN(IF(Outcomes!N253="", 'County Names to hide'!$D$2, Outcomes!N253),'County Names to hide'!$D$2)-Outcomes!M253)/30,1)))</f>
        <v/>
      </c>
      <c r="V253" s="69" t="str">
        <f>IF(OR(Outcomes!M253="",Outcomes!M253&gt;'County Names to hide'!$D$2),"",
   IF(Outcomes!N253="","No",
      IF(AND(Outcomes!N253&gt;'County Names to hide'!$C$2,
             Outcomes!N253&lt;'County Names to hide'!$D$2),
         "Yes","No")))</f>
        <v/>
      </c>
    </row>
    <row r="254" spans="3:22" s="1" customFormat="1" x14ac:dyDescent="0.35">
      <c r="C254" s="4"/>
      <c r="L254" s="69" t="str">
        <f t="shared" si="5"/>
        <v>Yes</v>
      </c>
      <c r="M254" s="4"/>
      <c r="N254" s="4"/>
      <c r="O254" s="71" t="str">
        <f>IF(ISBLANK(M254), "", IF(ISBLANK(N254), "Yes", IF(N254 &lt; 'County Names to hide'!$C$2, "No", "Yes")))</f>
        <v/>
      </c>
      <c r="P254" s="4"/>
      <c r="Q254" s="4"/>
      <c r="R254" s="4"/>
      <c r="S254" s="4"/>
      <c r="U254" s="70" t="str">
        <f>IF(Outcomes!M254="","",
   IF(AND(Outcomes!N254&lt;&gt;"",Outcomes!N254&lt;'County Names to hide'!$C$2),0,
      ROUND((MIN(IF(Outcomes!N254="", 'County Names to hide'!$D$2, Outcomes!N254),'County Names to hide'!$D$2)-Outcomes!M254)/30,1)))</f>
        <v/>
      </c>
      <c r="V254" s="69" t="str">
        <f>IF(OR(Outcomes!M254="",Outcomes!M254&gt;'County Names to hide'!$D$2),"",
   IF(Outcomes!N254="","No",
      IF(AND(Outcomes!N254&gt;'County Names to hide'!$C$2,
             Outcomes!N254&lt;'County Names to hide'!$D$2),
         "Yes","No")))</f>
        <v/>
      </c>
    </row>
    <row r="255" spans="3:22" s="1" customFormat="1" x14ac:dyDescent="0.35">
      <c r="C255" s="4"/>
      <c r="L255" s="69" t="str">
        <f t="shared" si="5"/>
        <v>Yes</v>
      </c>
      <c r="M255" s="4"/>
      <c r="N255" s="4"/>
      <c r="O255" s="71" t="str">
        <f>IF(ISBLANK(M255), "", IF(ISBLANK(N255), "Yes", IF(N255 &lt; 'County Names to hide'!$C$2, "No", "Yes")))</f>
        <v/>
      </c>
      <c r="P255" s="4"/>
      <c r="Q255" s="4"/>
      <c r="R255" s="4"/>
      <c r="S255" s="4"/>
      <c r="U255" s="70" t="str">
        <f>IF(Outcomes!M255="","",
   IF(AND(Outcomes!N255&lt;&gt;"",Outcomes!N255&lt;'County Names to hide'!$C$2),0,
      ROUND((MIN(IF(Outcomes!N255="", 'County Names to hide'!$D$2, Outcomes!N255),'County Names to hide'!$D$2)-Outcomes!M255)/30,1)))</f>
        <v/>
      </c>
      <c r="V255" s="69" t="str">
        <f>IF(OR(Outcomes!M255="",Outcomes!M255&gt;'County Names to hide'!$D$2),"",
   IF(Outcomes!N255="","No",
      IF(AND(Outcomes!N255&gt;'County Names to hide'!$C$2,
             Outcomes!N255&lt;'County Names to hide'!$D$2),
         "Yes","No")))</f>
        <v/>
      </c>
    </row>
    <row r="256" spans="3:22" s="1" customFormat="1" x14ac:dyDescent="0.35">
      <c r="C256" s="4"/>
      <c r="L256" s="69" t="str">
        <f t="shared" si="5"/>
        <v>Yes</v>
      </c>
      <c r="M256" s="4"/>
      <c r="N256" s="4"/>
      <c r="O256" s="71" t="str">
        <f>IF(ISBLANK(M256), "", IF(ISBLANK(N256), "Yes", IF(N256 &lt; 'County Names to hide'!$C$2, "No", "Yes")))</f>
        <v/>
      </c>
      <c r="P256" s="4"/>
      <c r="Q256" s="4"/>
      <c r="R256" s="4"/>
      <c r="S256" s="4"/>
      <c r="U256" s="70" t="str">
        <f>IF(Outcomes!M256="","",
   IF(AND(Outcomes!N256&lt;&gt;"",Outcomes!N256&lt;'County Names to hide'!$C$2),0,
      ROUND((MIN(IF(Outcomes!N256="", 'County Names to hide'!$D$2, Outcomes!N256),'County Names to hide'!$D$2)-Outcomes!M256)/30,1)))</f>
        <v/>
      </c>
      <c r="V256" s="69" t="str">
        <f>IF(OR(Outcomes!M256="",Outcomes!M256&gt;'County Names to hide'!$D$2),"",
   IF(Outcomes!N256="","No",
      IF(AND(Outcomes!N256&gt;'County Names to hide'!$C$2,
             Outcomes!N256&lt;'County Names to hide'!$D$2),
         "Yes","No")))</f>
        <v/>
      </c>
    </row>
    <row r="257" spans="3:22" s="1" customFormat="1" x14ac:dyDescent="0.35">
      <c r="C257" s="4"/>
      <c r="L257" s="69" t="str">
        <f t="shared" si="5"/>
        <v>Yes</v>
      </c>
      <c r="M257" s="4"/>
      <c r="N257" s="4"/>
      <c r="O257" s="71" t="str">
        <f>IF(ISBLANK(M257), "", IF(ISBLANK(N257), "Yes", IF(N257 &lt; 'County Names to hide'!$C$2, "No", "Yes")))</f>
        <v/>
      </c>
      <c r="P257" s="4"/>
      <c r="Q257" s="4"/>
      <c r="R257" s="4"/>
      <c r="S257" s="4"/>
      <c r="U257" s="70" t="str">
        <f>IF(Outcomes!M257="","",
   IF(AND(Outcomes!N257&lt;&gt;"",Outcomes!N257&lt;'County Names to hide'!$C$2),0,
      ROUND((MIN(IF(Outcomes!N257="", 'County Names to hide'!$D$2, Outcomes!N257),'County Names to hide'!$D$2)-Outcomes!M257)/30,1)))</f>
        <v/>
      </c>
      <c r="V257" s="69" t="str">
        <f>IF(OR(Outcomes!M257="",Outcomes!M257&gt;'County Names to hide'!$D$2),"",
   IF(Outcomes!N257="","No",
      IF(AND(Outcomes!N257&gt;'County Names to hide'!$C$2,
             Outcomes!N257&lt;'County Names to hide'!$D$2),
         "Yes","No")))</f>
        <v/>
      </c>
    </row>
    <row r="258" spans="3:22" s="1" customFormat="1" x14ac:dyDescent="0.35">
      <c r="C258" s="4"/>
      <c r="L258" s="69" t="str">
        <f t="shared" si="5"/>
        <v>Yes</v>
      </c>
      <c r="M258" s="4"/>
      <c r="N258" s="4"/>
      <c r="O258" s="71" t="str">
        <f>IF(ISBLANK(M258), "", IF(ISBLANK(N258), "Yes", IF(N258 &lt; 'County Names to hide'!$C$2, "No", "Yes")))</f>
        <v/>
      </c>
      <c r="P258" s="4"/>
      <c r="Q258" s="4"/>
      <c r="R258" s="4"/>
      <c r="S258" s="4"/>
      <c r="U258" s="70" t="str">
        <f>IF(Outcomes!M258="","",
   IF(AND(Outcomes!N258&lt;&gt;"",Outcomes!N258&lt;'County Names to hide'!$C$2),0,
      ROUND((MIN(IF(Outcomes!N258="", 'County Names to hide'!$D$2, Outcomes!N258),'County Names to hide'!$D$2)-Outcomes!M258)/30,1)))</f>
        <v/>
      </c>
      <c r="V258" s="69" t="str">
        <f>IF(OR(Outcomes!M258="",Outcomes!M258&gt;'County Names to hide'!$D$2),"",
   IF(Outcomes!N258="","No",
      IF(AND(Outcomes!N258&gt;'County Names to hide'!$C$2,
             Outcomes!N258&lt;'County Names to hide'!$D$2),
         "Yes","No")))</f>
        <v/>
      </c>
    </row>
    <row r="259" spans="3:22" s="1" customFormat="1" x14ac:dyDescent="0.35">
      <c r="C259" s="4"/>
      <c r="L259" s="69" t="str">
        <f t="shared" si="5"/>
        <v>Yes</v>
      </c>
      <c r="M259" s="4"/>
      <c r="N259" s="4"/>
      <c r="O259" s="71" t="str">
        <f>IF(ISBLANK(M259), "", IF(ISBLANK(N259), "Yes", IF(N259 &lt; 'County Names to hide'!$C$2, "No", "Yes")))</f>
        <v/>
      </c>
      <c r="P259" s="4"/>
      <c r="Q259" s="4"/>
      <c r="R259" s="4"/>
      <c r="S259" s="4"/>
      <c r="U259" s="70" t="str">
        <f>IF(Outcomes!M259="","",
   IF(AND(Outcomes!N259&lt;&gt;"",Outcomes!N259&lt;'County Names to hide'!$C$2),0,
      ROUND((MIN(IF(Outcomes!N259="", 'County Names to hide'!$D$2, Outcomes!N259),'County Names to hide'!$D$2)-Outcomes!M259)/30,1)))</f>
        <v/>
      </c>
      <c r="V259" s="69" t="str">
        <f>IF(OR(Outcomes!M259="",Outcomes!M259&gt;'County Names to hide'!$D$2),"",
   IF(Outcomes!N259="","No",
      IF(AND(Outcomes!N259&gt;'County Names to hide'!$C$2,
             Outcomes!N259&lt;'County Names to hide'!$D$2),
         "Yes","No")))</f>
        <v/>
      </c>
    </row>
    <row r="260" spans="3:22" s="1" customFormat="1" x14ac:dyDescent="0.35">
      <c r="C260" s="4"/>
      <c r="L260" s="69" t="str">
        <f t="shared" si="5"/>
        <v>Yes</v>
      </c>
      <c r="M260" s="4"/>
      <c r="N260" s="4"/>
      <c r="O260" s="71" t="str">
        <f>IF(ISBLANK(M260), "", IF(ISBLANK(N260), "Yes", IF(N260 &lt; 'County Names to hide'!$C$2, "No", "Yes")))</f>
        <v/>
      </c>
      <c r="P260" s="4"/>
      <c r="Q260" s="4"/>
      <c r="R260" s="4"/>
      <c r="S260" s="4"/>
      <c r="U260" s="70" t="str">
        <f>IF(Outcomes!M260="","",
   IF(AND(Outcomes!N260&lt;&gt;"",Outcomes!N260&lt;'County Names to hide'!$C$2),0,
      ROUND((MIN(IF(Outcomes!N260="", 'County Names to hide'!$D$2, Outcomes!N260),'County Names to hide'!$D$2)-Outcomes!M260)/30,1)))</f>
        <v/>
      </c>
      <c r="V260" s="69" t="str">
        <f>IF(OR(Outcomes!M260="",Outcomes!M260&gt;'County Names to hide'!$D$2),"",
   IF(Outcomes!N260="","No",
      IF(AND(Outcomes!N260&gt;'County Names to hide'!$C$2,
             Outcomes!N260&lt;'County Names to hide'!$D$2),
         "Yes","No")))</f>
        <v/>
      </c>
    </row>
    <row r="261" spans="3:22" s="1" customFormat="1" x14ac:dyDescent="0.35">
      <c r="C261" s="4"/>
      <c r="L261" s="69" t="str">
        <f t="shared" si="5"/>
        <v>Yes</v>
      </c>
      <c r="M261" s="4"/>
      <c r="N261" s="4"/>
      <c r="O261" s="71" t="str">
        <f>IF(ISBLANK(M261), "", IF(ISBLANK(N261), "Yes", IF(N261 &lt; 'County Names to hide'!$C$2, "No", "Yes")))</f>
        <v/>
      </c>
      <c r="P261" s="4"/>
      <c r="Q261" s="4"/>
      <c r="R261" s="4"/>
      <c r="S261" s="4"/>
      <c r="U261" s="70" t="str">
        <f>IF(Outcomes!M261="","",
   IF(AND(Outcomes!N261&lt;&gt;"",Outcomes!N261&lt;'County Names to hide'!$C$2),0,
      ROUND((MIN(IF(Outcomes!N261="", 'County Names to hide'!$D$2, Outcomes!N261),'County Names to hide'!$D$2)-Outcomes!M261)/30,1)))</f>
        <v/>
      </c>
      <c r="V261" s="69" t="str">
        <f>IF(OR(Outcomes!M261="",Outcomes!M261&gt;'County Names to hide'!$D$2),"",
   IF(Outcomes!N261="","No",
      IF(AND(Outcomes!N261&gt;'County Names to hide'!$C$2,
             Outcomes!N261&lt;'County Names to hide'!$D$2),
         "Yes","No")))</f>
        <v/>
      </c>
    </row>
    <row r="262" spans="3:22" s="1" customFormat="1" x14ac:dyDescent="0.35">
      <c r="C262" s="4"/>
      <c r="L262" s="69" t="str">
        <f t="shared" si="5"/>
        <v>Yes</v>
      </c>
      <c r="M262" s="4"/>
      <c r="N262" s="4"/>
      <c r="O262" s="71" t="str">
        <f>IF(ISBLANK(M262), "", IF(ISBLANK(N262), "Yes", IF(N262 &lt; 'County Names to hide'!$C$2, "No", "Yes")))</f>
        <v/>
      </c>
      <c r="P262" s="4"/>
      <c r="Q262" s="4"/>
      <c r="R262" s="4"/>
      <c r="S262" s="4"/>
      <c r="U262" s="70" t="str">
        <f>IF(Outcomes!M262="","",
   IF(AND(Outcomes!N262&lt;&gt;"",Outcomes!N262&lt;'County Names to hide'!$C$2),0,
      ROUND((MIN(IF(Outcomes!N262="", 'County Names to hide'!$D$2, Outcomes!N262),'County Names to hide'!$D$2)-Outcomes!M262)/30,1)))</f>
        <v/>
      </c>
      <c r="V262" s="69" t="str">
        <f>IF(OR(Outcomes!M262="",Outcomes!M262&gt;'County Names to hide'!$D$2),"",
   IF(Outcomes!N262="","No",
      IF(AND(Outcomes!N262&gt;'County Names to hide'!$C$2,
             Outcomes!N262&lt;'County Names to hide'!$D$2),
         "Yes","No")))</f>
        <v/>
      </c>
    </row>
    <row r="263" spans="3:22" s="1" customFormat="1" x14ac:dyDescent="0.35">
      <c r="C263" s="4"/>
      <c r="L263" s="69" t="str">
        <f t="shared" si="5"/>
        <v>Yes</v>
      </c>
      <c r="M263" s="4"/>
      <c r="N263" s="4"/>
      <c r="O263" s="71" t="str">
        <f>IF(ISBLANK(M263), "", IF(ISBLANK(N263), "Yes", IF(N263 &lt; 'County Names to hide'!$C$2, "No", "Yes")))</f>
        <v/>
      </c>
      <c r="P263" s="4"/>
      <c r="Q263" s="4"/>
      <c r="R263" s="4"/>
      <c r="S263" s="4"/>
      <c r="U263" s="70" t="str">
        <f>IF(Outcomes!M263="","",
   IF(AND(Outcomes!N263&lt;&gt;"",Outcomes!N263&lt;'County Names to hide'!$C$2),0,
      ROUND((MIN(IF(Outcomes!N263="", 'County Names to hide'!$D$2, Outcomes!N263),'County Names to hide'!$D$2)-Outcomes!M263)/30,1)))</f>
        <v/>
      </c>
      <c r="V263" s="69" t="str">
        <f>IF(OR(Outcomes!M263="",Outcomes!M263&gt;'County Names to hide'!$D$2),"",
   IF(Outcomes!N263="","No",
      IF(AND(Outcomes!N263&gt;'County Names to hide'!$C$2,
             Outcomes!N263&lt;'County Names to hide'!$D$2),
         "Yes","No")))</f>
        <v/>
      </c>
    </row>
    <row r="264" spans="3:22" s="1" customFormat="1" x14ac:dyDescent="0.35">
      <c r="C264" s="4"/>
      <c r="L264" s="69" t="str">
        <f t="shared" si="5"/>
        <v>Yes</v>
      </c>
      <c r="M264" s="4"/>
      <c r="N264" s="4"/>
      <c r="O264" s="71" t="str">
        <f>IF(ISBLANK(M264), "", IF(ISBLANK(N264), "Yes", IF(N264 &lt; 'County Names to hide'!$C$2, "No", "Yes")))</f>
        <v/>
      </c>
      <c r="P264" s="4"/>
      <c r="Q264" s="4"/>
      <c r="R264" s="4"/>
      <c r="S264" s="4"/>
      <c r="U264" s="70" t="str">
        <f>IF(Outcomes!M264="","",
   IF(AND(Outcomes!N264&lt;&gt;"",Outcomes!N264&lt;'County Names to hide'!$C$2),0,
      ROUND((MIN(IF(Outcomes!N264="", 'County Names to hide'!$D$2, Outcomes!N264),'County Names to hide'!$D$2)-Outcomes!M264)/30,1)))</f>
        <v/>
      </c>
      <c r="V264" s="69" t="str">
        <f>IF(OR(Outcomes!M264="",Outcomes!M264&gt;'County Names to hide'!$D$2),"",
   IF(Outcomes!N264="","No",
      IF(AND(Outcomes!N264&gt;'County Names to hide'!$C$2,
             Outcomes!N264&lt;'County Names to hide'!$D$2),
         "Yes","No")))</f>
        <v/>
      </c>
    </row>
    <row r="265" spans="3:22" s="1" customFormat="1" x14ac:dyDescent="0.35">
      <c r="C265" s="4"/>
      <c r="L265" s="69" t="str">
        <f t="shared" si="5"/>
        <v>Yes</v>
      </c>
      <c r="M265" s="4"/>
      <c r="N265" s="4"/>
      <c r="O265" s="71" t="str">
        <f>IF(ISBLANK(M265), "", IF(ISBLANK(N265), "Yes", IF(N265 &lt; 'County Names to hide'!$C$2, "No", "Yes")))</f>
        <v/>
      </c>
      <c r="P265" s="4"/>
      <c r="Q265" s="4"/>
      <c r="R265" s="4"/>
      <c r="S265" s="4"/>
      <c r="U265" s="70" t="str">
        <f>IF(Outcomes!M265="","",
   IF(AND(Outcomes!N265&lt;&gt;"",Outcomes!N265&lt;'County Names to hide'!$C$2),0,
      ROUND((MIN(IF(Outcomes!N265="", 'County Names to hide'!$D$2, Outcomes!N265),'County Names to hide'!$D$2)-Outcomes!M265)/30,1)))</f>
        <v/>
      </c>
      <c r="V265" s="69" t="str">
        <f>IF(OR(Outcomes!M265="",Outcomes!M265&gt;'County Names to hide'!$D$2),"",
   IF(Outcomes!N265="","No",
      IF(AND(Outcomes!N265&gt;'County Names to hide'!$C$2,
             Outcomes!N265&lt;'County Names to hide'!$D$2),
         "Yes","No")))</f>
        <v/>
      </c>
    </row>
    <row r="266" spans="3:22" s="1" customFormat="1" x14ac:dyDescent="0.35">
      <c r="C266" s="4"/>
      <c r="L266" s="69" t="str">
        <f t="shared" si="5"/>
        <v>Yes</v>
      </c>
      <c r="M266" s="4"/>
      <c r="N266" s="4"/>
      <c r="O266" s="71" t="str">
        <f>IF(ISBLANK(M266), "", IF(ISBLANK(N266), "Yes", IF(N266 &lt; 'County Names to hide'!$C$2, "No", "Yes")))</f>
        <v/>
      </c>
      <c r="P266" s="4"/>
      <c r="Q266" s="4"/>
      <c r="R266" s="4"/>
      <c r="S266" s="4"/>
      <c r="U266" s="70" t="str">
        <f>IF(Outcomes!M266="","",
   IF(AND(Outcomes!N266&lt;&gt;"",Outcomes!N266&lt;'County Names to hide'!$C$2),0,
      ROUND((MIN(IF(Outcomes!N266="", 'County Names to hide'!$D$2, Outcomes!N266),'County Names to hide'!$D$2)-Outcomes!M266)/30,1)))</f>
        <v/>
      </c>
      <c r="V266" s="69" t="str">
        <f>IF(OR(Outcomes!M266="",Outcomes!M266&gt;'County Names to hide'!$D$2),"",
   IF(Outcomes!N266="","No",
      IF(AND(Outcomes!N266&gt;'County Names to hide'!$C$2,
             Outcomes!N266&lt;'County Names to hide'!$D$2),
         "Yes","No")))</f>
        <v/>
      </c>
    </row>
    <row r="267" spans="3:22" s="1" customFormat="1" x14ac:dyDescent="0.35">
      <c r="C267" s="4"/>
      <c r="L267" s="69" t="str">
        <f t="shared" si="5"/>
        <v>Yes</v>
      </c>
      <c r="M267" s="4"/>
      <c r="N267" s="4"/>
      <c r="O267" s="71" t="str">
        <f>IF(ISBLANK(M267), "", IF(ISBLANK(N267), "Yes", IF(N267 &lt; 'County Names to hide'!$C$2, "No", "Yes")))</f>
        <v/>
      </c>
      <c r="P267" s="4"/>
      <c r="Q267" s="4"/>
      <c r="R267" s="4"/>
      <c r="S267" s="4"/>
      <c r="U267" s="70" t="str">
        <f>IF(Outcomes!M267="","",
   IF(AND(Outcomes!N267&lt;&gt;"",Outcomes!N267&lt;'County Names to hide'!$C$2),0,
      ROUND((MIN(IF(Outcomes!N267="", 'County Names to hide'!$D$2, Outcomes!N267),'County Names to hide'!$D$2)-Outcomes!M267)/30,1)))</f>
        <v/>
      </c>
      <c r="V267" s="69" t="str">
        <f>IF(OR(Outcomes!M267="",Outcomes!M267&gt;'County Names to hide'!$D$2),"",
   IF(Outcomes!N267="","No",
      IF(AND(Outcomes!N267&gt;'County Names to hide'!$C$2,
             Outcomes!N267&lt;'County Names to hide'!$D$2),
         "Yes","No")))</f>
        <v/>
      </c>
    </row>
    <row r="268" spans="3:22" s="1" customFormat="1" x14ac:dyDescent="0.35">
      <c r="C268" s="4"/>
      <c r="L268" s="69" t="str">
        <f t="shared" si="5"/>
        <v>Yes</v>
      </c>
      <c r="M268" s="4"/>
      <c r="N268" s="4"/>
      <c r="O268" s="71" t="str">
        <f>IF(ISBLANK(M268), "", IF(ISBLANK(N268), "Yes", IF(N268 &lt; 'County Names to hide'!$C$2, "No", "Yes")))</f>
        <v/>
      </c>
      <c r="P268" s="4"/>
      <c r="Q268" s="4"/>
      <c r="R268" s="4"/>
      <c r="S268" s="4"/>
      <c r="U268" s="70" t="str">
        <f>IF(Outcomes!M268="","",
   IF(AND(Outcomes!N268&lt;&gt;"",Outcomes!N268&lt;'County Names to hide'!$C$2),0,
      ROUND((MIN(IF(Outcomes!N268="", 'County Names to hide'!$D$2, Outcomes!N268),'County Names to hide'!$D$2)-Outcomes!M268)/30,1)))</f>
        <v/>
      </c>
      <c r="V268" s="69" t="str">
        <f>IF(OR(Outcomes!M268="",Outcomes!M268&gt;'County Names to hide'!$D$2),"",
   IF(Outcomes!N268="","No",
      IF(AND(Outcomes!N268&gt;'County Names to hide'!$C$2,
             Outcomes!N268&lt;'County Names to hide'!$D$2),
         "Yes","No")))</f>
        <v/>
      </c>
    </row>
    <row r="269" spans="3:22" s="1" customFormat="1" x14ac:dyDescent="0.35">
      <c r="C269" s="4"/>
      <c r="L269" s="69" t="str">
        <f t="shared" si="5"/>
        <v>Yes</v>
      </c>
      <c r="M269" s="4"/>
      <c r="N269" s="4"/>
      <c r="O269" s="71" t="str">
        <f>IF(ISBLANK(M269), "", IF(ISBLANK(N269), "Yes", IF(N269 &lt; 'County Names to hide'!$C$2, "No", "Yes")))</f>
        <v/>
      </c>
      <c r="P269" s="4"/>
      <c r="Q269" s="4"/>
      <c r="R269" s="4"/>
      <c r="S269" s="4"/>
      <c r="U269" s="70" t="str">
        <f>IF(Outcomes!M269="","",
   IF(AND(Outcomes!N269&lt;&gt;"",Outcomes!N269&lt;'County Names to hide'!$C$2),0,
      ROUND((MIN(IF(Outcomes!N269="", 'County Names to hide'!$D$2, Outcomes!N269),'County Names to hide'!$D$2)-Outcomes!M269)/30,1)))</f>
        <v/>
      </c>
      <c r="V269" s="69" t="str">
        <f>IF(OR(Outcomes!M269="",Outcomes!M269&gt;'County Names to hide'!$D$2),"",
   IF(Outcomes!N269="","No",
      IF(AND(Outcomes!N269&gt;'County Names to hide'!$C$2,
             Outcomes!N269&lt;'County Names to hide'!$D$2),
         "Yes","No")))</f>
        <v/>
      </c>
    </row>
    <row r="270" spans="3:22" s="1" customFormat="1" x14ac:dyDescent="0.35">
      <c r="C270" s="4"/>
      <c r="L270" s="69" t="str">
        <f t="shared" si="5"/>
        <v>Yes</v>
      </c>
      <c r="M270" s="4"/>
      <c r="N270" s="4"/>
      <c r="O270" s="71" t="str">
        <f>IF(ISBLANK(M270), "", IF(ISBLANK(N270), "Yes", IF(N270 &lt; 'County Names to hide'!$C$2, "No", "Yes")))</f>
        <v/>
      </c>
      <c r="P270" s="4"/>
      <c r="Q270" s="4"/>
      <c r="R270" s="4"/>
      <c r="S270" s="4"/>
      <c r="U270" s="70" t="str">
        <f>IF(Outcomes!M270="","",
   IF(AND(Outcomes!N270&lt;&gt;"",Outcomes!N270&lt;'County Names to hide'!$C$2),0,
      ROUND((MIN(IF(Outcomes!N270="", 'County Names to hide'!$D$2, Outcomes!N270),'County Names to hide'!$D$2)-Outcomes!M270)/30,1)))</f>
        <v/>
      </c>
      <c r="V270" s="69" t="str">
        <f>IF(OR(Outcomes!M270="",Outcomes!M270&gt;'County Names to hide'!$D$2),"",
   IF(Outcomes!N270="","No",
      IF(AND(Outcomes!N270&gt;'County Names to hide'!$C$2,
             Outcomes!N270&lt;'County Names to hide'!$D$2),
         "Yes","No")))</f>
        <v/>
      </c>
    </row>
    <row r="271" spans="3:22" s="1" customFormat="1" x14ac:dyDescent="0.35">
      <c r="C271" s="4"/>
      <c r="L271" s="69" t="str">
        <f t="shared" si="5"/>
        <v>Yes</v>
      </c>
      <c r="M271" s="4"/>
      <c r="N271" s="4"/>
      <c r="O271" s="71" t="str">
        <f>IF(ISBLANK(M271), "", IF(ISBLANK(N271), "Yes", IF(N271 &lt; 'County Names to hide'!$C$2, "No", "Yes")))</f>
        <v/>
      </c>
      <c r="P271" s="4"/>
      <c r="Q271" s="4"/>
      <c r="R271" s="4"/>
      <c r="S271" s="4"/>
      <c r="U271" s="70" t="str">
        <f>IF(Outcomes!M271="","",
   IF(AND(Outcomes!N271&lt;&gt;"",Outcomes!N271&lt;'County Names to hide'!$C$2),0,
      ROUND((MIN(IF(Outcomes!N271="", 'County Names to hide'!$D$2, Outcomes!N271),'County Names to hide'!$D$2)-Outcomes!M271)/30,1)))</f>
        <v/>
      </c>
      <c r="V271" s="69" t="str">
        <f>IF(OR(Outcomes!M271="",Outcomes!M271&gt;'County Names to hide'!$D$2),"",
   IF(Outcomes!N271="","No",
      IF(AND(Outcomes!N271&gt;'County Names to hide'!$C$2,
             Outcomes!N271&lt;'County Names to hide'!$D$2),
         "Yes","No")))</f>
        <v/>
      </c>
    </row>
    <row r="272" spans="3:22" s="1" customFormat="1" x14ac:dyDescent="0.35">
      <c r="C272" s="4"/>
      <c r="L272" s="69" t="str">
        <f t="shared" si="5"/>
        <v>Yes</v>
      </c>
      <c r="M272" s="4"/>
      <c r="N272" s="4"/>
      <c r="O272" s="71" t="str">
        <f>IF(ISBLANK(M272), "", IF(ISBLANK(N272), "Yes", IF(N272 &lt; 'County Names to hide'!$C$2, "No", "Yes")))</f>
        <v/>
      </c>
      <c r="P272" s="4"/>
      <c r="Q272" s="4"/>
      <c r="R272" s="4"/>
      <c r="S272" s="4"/>
      <c r="U272" s="70" t="str">
        <f>IF(Outcomes!M272="","",
   IF(AND(Outcomes!N272&lt;&gt;"",Outcomes!N272&lt;'County Names to hide'!$C$2),0,
      ROUND((MIN(IF(Outcomes!N272="", 'County Names to hide'!$D$2, Outcomes!N272),'County Names to hide'!$D$2)-Outcomes!M272)/30,1)))</f>
        <v/>
      </c>
      <c r="V272" s="69" t="str">
        <f>IF(OR(Outcomes!M272="",Outcomes!M272&gt;'County Names to hide'!$D$2),"",
   IF(Outcomes!N272="","No",
      IF(AND(Outcomes!N272&gt;'County Names to hide'!$C$2,
             Outcomes!N272&lt;'County Names to hide'!$D$2),
         "Yes","No")))</f>
        <v/>
      </c>
    </row>
    <row r="273" spans="3:22" s="1" customFormat="1" x14ac:dyDescent="0.35">
      <c r="C273" s="4"/>
      <c r="L273" s="69" t="str">
        <f t="shared" si="5"/>
        <v>Yes</v>
      </c>
      <c r="M273" s="4"/>
      <c r="N273" s="4"/>
      <c r="O273" s="71" t="str">
        <f>IF(ISBLANK(M273), "", IF(ISBLANK(N273), "Yes", IF(N273 &lt; 'County Names to hide'!$C$2, "No", "Yes")))</f>
        <v/>
      </c>
      <c r="P273" s="4"/>
      <c r="Q273" s="4"/>
      <c r="R273" s="4"/>
      <c r="S273" s="4"/>
      <c r="U273" s="70" t="str">
        <f>IF(Outcomes!M273="","",
   IF(AND(Outcomes!N273&lt;&gt;"",Outcomes!N273&lt;'County Names to hide'!$C$2),0,
      ROUND((MIN(IF(Outcomes!N273="", 'County Names to hide'!$D$2, Outcomes!N273),'County Names to hide'!$D$2)-Outcomes!M273)/30,1)))</f>
        <v/>
      </c>
      <c r="V273" s="69" t="str">
        <f>IF(OR(Outcomes!M273="",Outcomes!M273&gt;'County Names to hide'!$D$2),"",
   IF(Outcomes!N273="","No",
      IF(AND(Outcomes!N273&gt;'County Names to hide'!$C$2,
             Outcomes!N273&lt;'County Names to hide'!$D$2),
         "Yes","No")))</f>
        <v/>
      </c>
    </row>
    <row r="274" spans="3:22" s="1" customFormat="1" x14ac:dyDescent="0.35">
      <c r="C274" s="4"/>
      <c r="L274" s="69" t="str">
        <f t="shared" si="5"/>
        <v>Yes</v>
      </c>
      <c r="M274" s="4"/>
      <c r="N274" s="4"/>
      <c r="O274" s="71" t="str">
        <f>IF(ISBLANK(M274), "", IF(ISBLANK(N274), "Yes", IF(N274 &lt; 'County Names to hide'!$C$2, "No", "Yes")))</f>
        <v/>
      </c>
      <c r="P274" s="4"/>
      <c r="Q274" s="4"/>
      <c r="R274" s="4"/>
      <c r="S274" s="4"/>
      <c r="U274" s="70" t="str">
        <f>IF(Outcomes!M274="","",
   IF(AND(Outcomes!N274&lt;&gt;"",Outcomes!N274&lt;'County Names to hide'!$C$2),0,
      ROUND((MIN(IF(Outcomes!N274="", 'County Names to hide'!$D$2, Outcomes!N274),'County Names to hide'!$D$2)-Outcomes!M274)/30,1)))</f>
        <v/>
      </c>
      <c r="V274" s="69" t="str">
        <f>IF(OR(Outcomes!M274="",Outcomes!M274&gt;'County Names to hide'!$D$2),"",
   IF(Outcomes!N274="","No",
      IF(AND(Outcomes!N274&gt;'County Names to hide'!$C$2,
             Outcomes!N274&lt;'County Names to hide'!$D$2),
         "Yes","No")))</f>
        <v/>
      </c>
    </row>
    <row r="275" spans="3:22" s="1" customFormat="1" x14ac:dyDescent="0.35">
      <c r="C275" s="4"/>
      <c r="L275" s="69" t="str">
        <f t="shared" si="5"/>
        <v>Yes</v>
      </c>
      <c r="M275" s="4"/>
      <c r="N275" s="4"/>
      <c r="O275" s="71" t="str">
        <f>IF(ISBLANK(M275), "", IF(ISBLANK(N275), "Yes", IF(N275 &lt; 'County Names to hide'!$C$2, "No", "Yes")))</f>
        <v/>
      </c>
      <c r="P275" s="4"/>
      <c r="Q275" s="4"/>
      <c r="R275" s="4"/>
      <c r="S275" s="4"/>
      <c r="U275" s="70" t="str">
        <f>IF(Outcomes!M275="","",
   IF(AND(Outcomes!N275&lt;&gt;"",Outcomes!N275&lt;'County Names to hide'!$C$2),0,
      ROUND((MIN(IF(Outcomes!N275="", 'County Names to hide'!$D$2, Outcomes!N275),'County Names to hide'!$D$2)-Outcomes!M275)/30,1)))</f>
        <v/>
      </c>
      <c r="V275" s="69" t="str">
        <f>IF(OR(Outcomes!M275="",Outcomes!M275&gt;'County Names to hide'!$D$2),"",
   IF(Outcomes!N275="","No",
      IF(AND(Outcomes!N275&gt;'County Names to hide'!$C$2,
             Outcomes!N275&lt;'County Names to hide'!$D$2),
         "Yes","No")))</f>
        <v/>
      </c>
    </row>
    <row r="276" spans="3:22" s="1" customFormat="1" x14ac:dyDescent="0.35">
      <c r="C276" s="4"/>
      <c r="L276" s="69" t="str">
        <f t="shared" si="5"/>
        <v>Yes</v>
      </c>
      <c r="M276" s="4"/>
      <c r="N276" s="4"/>
      <c r="O276" s="71" t="str">
        <f>IF(ISBLANK(M276), "", IF(ISBLANK(N276), "Yes", IF(N276 &lt; 'County Names to hide'!$C$2, "No", "Yes")))</f>
        <v/>
      </c>
      <c r="P276" s="4"/>
      <c r="Q276" s="4"/>
      <c r="R276" s="4"/>
      <c r="S276" s="4"/>
      <c r="U276" s="70" t="str">
        <f>IF(Outcomes!M276="","",
   IF(AND(Outcomes!N276&lt;&gt;"",Outcomes!N276&lt;'County Names to hide'!$C$2),0,
      ROUND((MIN(IF(Outcomes!N276="", 'County Names to hide'!$D$2, Outcomes!N276),'County Names to hide'!$D$2)-Outcomes!M276)/30,1)))</f>
        <v/>
      </c>
      <c r="V276" s="69" t="str">
        <f>IF(OR(Outcomes!M276="",Outcomes!M276&gt;'County Names to hide'!$D$2),"",
   IF(Outcomes!N276="","No",
      IF(AND(Outcomes!N276&gt;'County Names to hide'!$C$2,
             Outcomes!N276&lt;'County Names to hide'!$D$2),
         "Yes","No")))</f>
        <v/>
      </c>
    </row>
    <row r="277" spans="3:22" s="1" customFormat="1" x14ac:dyDescent="0.35">
      <c r="C277" s="4"/>
      <c r="L277" s="69" t="str">
        <f t="shared" si="5"/>
        <v>Yes</v>
      </c>
      <c r="M277" s="4"/>
      <c r="N277" s="4"/>
      <c r="O277" s="71" t="str">
        <f>IF(ISBLANK(M277), "", IF(ISBLANK(N277), "Yes", IF(N277 &lt; 'County Names to hide'!$C$2, "No", "Yes")))</f>
        <v/>
      </c>
      <c r="P277" s="4"/>
      <c r="Q277" s="4"/>
      <c r="R277" s="4"/>
      <c r="S277" s="4"/>
      <c r="U277" s="70" t="str">
        <f>IF(Outcomes!M277="","",
   IF(AND(Outcomes!N277&lt;&gt;"",Outcomes!N277&lt;'County Names to hide'!$C$2),0,
      ROUND((MIN(IF(Outcomes!N277="", 'County Names to hide'!$D$2, Outcomes!N277),'County Names to hide'!$D$2)-Outcomes!M277)/30,1)))</f>
        <v/>
      </c>
      <c r="V277" s="69" t="str">
        <f>IF(OR(Outcomes!M277="",Outcomes!M277&gt;'County Names to hide'!$D$2),"",
   IF(Outcomes!N277="","No",
      IF(AND(Outcomes!N277&gt;'County Names to hide'!$C$2,
             Outcomes!N277&lt;'County Names to hide'!$D$2),
         "Yes","No")))</f>
        <v/>
      </c>
    </row>
    <row r="278" spans="3:22" s="1" customFormat="1" x14ac:dyDescent="0.35">
      <c r="C278" s="4"/>
      <c r="L278" s="69" t="str">
        <f t="shared" si="5"/>
        <v>Yes</v>
      </c>
      <c r="M278" s="4"/>
      <c r="N278" s="4"/>
      <c r="O278" s="71" t="str">
        <f>IF(ISBLANK(M278), "", IF(ISBLANK(N278), "Yes", IF(N278 &lt; 'County Names to hide'!$C$2, "No", "Yes")))</f>
        <v/>
      </c>
      <c r="P278" s="4"/>
      <c r="Q278" s="4"/>
      <c r="R278" s="4"/>
      <c r="S278" s="4"/>
      <c r="U278" s="70" t="str">
        <f>IF(Outcomes!M278="","",
   IF(AND(Outcomes!N278&lt;&gt;"",Outcomes!N278&lt;'County Names to hide'!$C$2),0,
      ROUND((MIN(IF(Outcomes!N278="", 'County Names to hide'!$D$2, Outcomes!N278),'County Names to hide'!$D$2)-Outcomes!M278)/30,1)))</f>
        <v/>
      </c>
      <c r="V278" s="69" t="str">
        <f>IF(OR(Outcomes!M278="",Outcomes!M278&gt;'County Names to hide'!$D$2),"",
   IF(Outcomes!N278="","No",
      IF(AND(Outcomes!N278&gt;'County Names to hide'!$C$2,
             Outcomes!N278&lt;'County Names to hide'!$D$2),
         "Yes","No")))</f>
        <v/>
      </c>
    </row>
    <row r="279" spans="3:22" s="1" customFormat="1" x14ac:dyDescent="0.35">
      <c r="C279" s="4"/>
      <c r="L279" s="69" t="str">
        <f t="shared" si="5"/>
        <v>Yes</v>
      </c>
      <c r="M279" s="4"/>
      <c r="N279" s="4"/>
      <c r="O279" s="71" t="str">
        <f>IF(ISBLANK(M279), "", IF(ISBLANK(N279), "Yes", IF(N279 &lt; 'County Names to hide'!$C$2, "No", "Yes")))</f>
        <v/>
      </c>
      <c r="P279" s="4"/>
      <c r="Q279" s="4"/>
      <c r="R279" s="4"/>
      <c r="S279" s="4"/>
      <c r="U279" s="70" t="str">
        <f>IF(Outcomes!M279="","",
   IF(AND(Outcomes!N279&lt;&gt;"",Outcomes!N279&lt;'County Names to hide'!$C$2),0,
      ROUND((MIN(IF(Outcomes!N279="", 'County Names to hide'!$D$2, Outcomes!N279),'County Names to hide'!$D$2)-Outcomes!M279)/30,1)))</f>
        <v/>
      </c>
      <c r="V279" s="69" t="str">
        <f>IF(OR(Outcomes!M279="",Outcomes!M279&gt;'County Names to hide'!$D$2),"",
   IF(Outcomes!N279="","No",
      IF(AND(Outcomes!N279&gt;'County Names to hide'!$C$2,
             Outcomes!N279&lt;'County Names to hide'!$D$2),
         "Yes","No")))</f>
        <v/>
      </c>
    </row>
    <row r="280" spans="3:22" s="1" customFormat="1" x14ac:dyDescent="0.35">
      <c r="C280" s="4"/>
      <c r="L280" s="69" t="str">
        <f t="shared" si="5"/>
        <v>Yes</v>
      </c>
      <c r="M280" s="4"/>
      <c r="N280" s="4"/>
      <c r="O280" s="71" t="str">
        <f>IF(ISBLANK(M280), "", IF(ISBLANK(N280), "Yes", IF(N280 &lt; 'County Names to hide'!$C$2, "No", "Yes")))</f>
        <v/>
      </c>
      <c r="P280" s="4"/>
      <c r="Q280" s="4"/>
      <c r="R280" s="4"/>
      <c r="S280" s="4"/>
      <c r="U280" s="70" t="str">
        <f>IF(Outcomes!M280="","",
   IF(AND(Outcomes!N280&lt;&gt;"",Outcomes!N280&lt;'County Names to hide'!$C$2),0,
      ROUND((MIN(IF(Outcomes!N280="", 'County Names to hide'!$D$2, Outcomes!N280),'County Names to hide'!$D$2)-Outcomes!M280)/30,1)))</f>
        <v/>
      </c>
      <c r="V280" s="69" t="str">
        <f>IF(OR(Outcomes!M280="",Outcomes!M280&gt;'County Names to hide'!$D$2),"",
   IF(Outcomes!N280="","No",
      IF(AND(Outcomes!N280&gt;'County Names to hide'!$C$2,
             Outcomes!N280&lt;'County Names to hide'!$D$2),
         "Yes","No")))</f>
        <v/>
      </c>
    </row>
    <row r="281" spans="3:22" s="1" customFormat="1" x14ac:dyDescent="0.35">
      <c r="C281" s="4"/>
      <c r="L281" s="69" t="str">
        <f t="shared" si="5"/>
        <v>Yes</v>
      </c>
      <c r="M281" s="4"/>
      <c r="N281" s="4"/>
      <c r="O281" s="71" t="str">
        <f>IF(ISBLANK(M281), "", IF(ISBLANK(N281), "Yes", IF(N281 &lt; 'County Names to hide'!$C$2, "No", "Yes")))</f>
        <v/>
      </c>
      <c r="P281" s="4"/>
      <c r="Q281" s="4"/>
      <c r="R281" s="4"/>
      <c r="S281" s="4"/>
      <c r="U281" s="70" t="str">
        <f>IF(Outcomes!M281="","",
   IF(AND(Outcomes!N281&lt;&gt;"",Outcomes!N281&lt;'County Names to hide'!$C$2),0,
      ROUND((MIN(IF(Outcomes!N281="", 'County Names to hide'!$D$2, Outcomes!N281),'County Names to hide'!$D$2)-Outcomes!M281)/30,1)))</f>
        <v/>
      </c>
      <c r="V281" s="69" t="str">
        <f>IF(OR(Outcomes!M281="",Outcomes!M281&gt;'County Names to hide'!$D$2),"",
   IF(Outcomes!N281="","No",
      IF(AND(Outcomes!N281&gt;'County Names to hide'!$C$2,
             Outcomes!N281&lt;'County Names to hide'!$D$2),
         "Yes","No")))</f>
        <v/>
      </c>
    </row>
    <row r="282" spans="3:22" s="1" customFormat="1" x14ac:dyDescent="0.35">
      <c r="C282" s="4"/>
      <c r="L282" s="69" t="str">
        <f t="shared" si="5"/>
        <v>Yes</v>
      </c>
      <c r="M282" s="4"/>
      <c r="N282" s="4"/>
      <c r="O282" s="71" t="str">
        <f>IF(ISBLANK(M282), "", IF(ISBLANK(N282), "Yes", IF(N282 &lt; 'County Names to hide'!$C$2, "No", "Yes")))</f>
        <v/>
      </c>
      <c r="P282" s="4"/>
      <c r="Q282" s="4"/>
      <c r="R282" s="4"/>
      <c r="S282" s="4"/>
      <c r="U282" s="70" t="str">
        <f>IF(Outcomes!M282="","",
   IF(AND(Outcomes!N282&lt;&gt;"",Outcomes!N282&lt;'County Names to hide'!$C$2),0,
      ROUND((MIN(IF(Outcomes!N282="", 'County Names to hide'!$D$2, Outcomes!N282),'County Names to hide'!$D$2)-Outcomes!M282)/30,1)))</f>
        <v/>
      </c>
      <c r="V282" s="69" t="str">
        <f>IF(OR(Outcomes!M282="",Outcomes!M282&gt;'County Names to hide'!$D$2),"",
   IF(Outcomes!N282="","No",
      IF(AND(Outcomes!N282&gt;'County Names to hide'!$C$2,
             Outcomes!N282&lt;'County Names to hide'!$D$2),
         "Yes","No")))</f>
        <v/>
      </c>
    </row>
    <row r="283" spans="3:22" s="1" customFormat="1" x14ac:dyDescent="0.35">
      <c r="C283" s="4"/>
      <c r="L283" s="69" t="str">
        <f t="shared" si="5"/>
        <v>Yes</v>
      </c>
      <c r="M283" s="4"/>
      <c r="N283" s="4"/>
      <c r="O283" s="71" t="str">
        <f>IF(ISBLANK(M283), "", IF(ISBLANK(N283), "Yes", IF(N283 &lt; 'County Names to hide'!$C$2, "No", "Yes")))</f>
        <v/>
      </c>
      <c r="P283" s="4"/>
      <c r="Q283" s="4"/>
      <c r="R283" s="4"/>
      <c r="S283" s="4"/>
      <c r="U283" s="70" t="str">
        <f>IF(Outcomes!M283="","",
   IF(AND(Outcomes!N283&lt;&gt;"",Outcomes!N283&lt;'County Names to hide'!$C$2),0,
      ROUND((MIN(IF(Outcomes!N283="", 'County Names to hide'!$D$2, Outcomes!N283),'County Names to hide'!$D$2)-Outcomes!M283)/30,1)))</f>
        <v/>
      </c>
      <c r="V283" s="69" t="str">
        <f>IF(OR(Outcomes!M283="",Outcomes!M283&gt;'County Names to hide'!$D$2),"",
   IF(Outcomes!N283="","No",
      IF(AND(Outcomes!N283&gt;'County Names to hide'!$C$2,
             Outcomes!N283&lt;'County Names to hide'!$D$2),
         "Yes","No")))</f>
        <v/>
      </c>
    </row>
    <row r="284" spans="3:22" s="1" customFormat="1" x14ac:dyDescent="0.35">
      <c r="C284" s="4"/>
      <c r="L284" s="69" t="str">
        <f t="shared" si="5"/>
        <v>Yes</v>
      </c>
      <c r="M284" s="4"/>
      <c r="N284" s="4"/>
      <c r="O284" s="71" t="str">
        <f>IF(ISBLANK(M284), "", IF(ISBLANK(N284), "Yes", IF(N284 &lt; 'County Names to hide'!$C$2, "No", "Yes")))</f>
        <v/>
      </c>
      <c r="P284" s="4"/>
      <c r="Q284" s="4"/>
      <c r="R284" s="4"/>
      <c r="S284" s="4"/>
      <c r="U284" s="70" t="str">
        <f>IF(Outcomes!M284="","",
   IF(AND(Outcomes!N284&lt;&gt;"",Outcomes!N284&lt;'County Names to hide'!$C$2),0,
      ROUND((MIN(IF(Outcomes!N284="", 'County Names to hide'!$D$2, Outcomes!N284),'County Names to hide'!$D$2)-Outcomes!M284)/30,1)))</f>
        <v/>
      </c>
      <c r="V284" s="69" t="str">
        <f>IF(OR(Outcomes!M284="",Outcomes!M284&gt;'County Names to hide'!$D$2),"",
   IF(Outcomes!N284="","No",
      IF(AND(Outcomes!N284&gt;'County Names to hide'!$C$2,
             Outcomes!N284&lt;'County Names to hide'!$D$2),
         "Yes","No")))</f>
        <v/>
      </c>
    </row>
    <row r="285" spans="3:22" s="1" customFormat="1" x14ac:dyDescent="0.35">
      <c r="C285" s="4"/>
      <c r="L285" s="69" t="str">
        <f t="shared" si="5"/>
        <v>Yes</v>
      </c>
      <c r="M285" s="4"/>
      <c r="N285" s="4"/>
      <c r="O285" s="71" t="str">
        <f>IF(ISBLANK(M285), "", IF(ISBLANK(N285), "Yes", IF(N285 &lt; 'County Names to hide'!$C$2, "No", "Yes")))</f>
        <v/>
      </c>
      <c r="P285" s="4"/>
      <c r="Q285" s="4"/>
      <c r="R285" s="4"/>
      <c r="S285" s="4"/>
      <c r="U285" s="70" t="str">
        <f>IF(Outcomes!M285="","",
   IF(AND(Outcomes!N285&lt;&gt;"",Outcomes!N285&lt;'County Names to hide'!$C$2),0,
      ROUND((MIN(IF(Outcomes!N285="", 'County Names to hide'!$D$2, Outcomes!N285),'County Names to hide'!$D$2)-Outcomes!M285)/30,1)))</f>
        <v/>
      </c>
      <c r="V285" s="69" t="str">
        <f>IF(OR(Outcomes!M285="",Outcomes!M285&gt;'County Names to hide'!$D$2),"",
   IF(Outcomes!N285="","No",
      IF(AND(Outcomes!N285&gt;'County Names to hide'!$C$2,
             Outcomes!N285&lt;'County Names to hide'!$D$2),
         "Yes","No")))</f>
        <v/>
      </c>
    </row>
    <row r="286" spans="3:22" s="1" customFormat="1" x14ac:dyDescent="0.35">
      <c r="C286" s="4"/>
      <c r="L286" s="69" t="str">
        <f t="shared" si="5"/>
        <v>Yes</v>
      </c>
      <c r="M286" s="4"/>
      <c r="N286" s="4"/>
      <c r="O286" s="71" t="str">
        <f>IF(ISBLANK(M286), "", IF(ISBLANK(N286), "Yes", IF(N286 &lt; 'County Names to hide'!$C$2, "No", "Yes")))</f>
        <v/>
      </c>
      <c r="P286" s="4"/>
      <c r="Q286" s="4"/>
      <c r="R286" s="4"/>
      <c r="S286" s="4"/>
      <c r="U286" s="70" t="str">
        <f>IF(Outcomes!M286="","",
   IF(AND(Outcomes!N286&lt;&gt;"",Outcomes!N286&lt;'County Names to hide'!$C$2),0,
      ROUND((MIN(IF(Outcomes!N286="", 'County Names to hide'!$D$2, Outcomes!N286),'County Names to hide'!$D$2)-Outcomes!M286)/30,1)))</f>
        <v/>
      </c>
      <c r="V286" s="69" t="str">
        <f>IF(OR(Outcomes!M286="",Outcomes!M286&gt;'County Names to hide'!$D$2),"",
   IF(Outcomes!N286="","No",
      IF(AND(Outcomes!N286&gt;'County Names to hide'!$C$2,
             Outcomes!N286&lt;'County Names to hide'!$D$2),
         "Yes","No")))</f>
        <v/>
      </c>
    </row>
    <row r="287" spans="3:22" s="1" customFormat="1" x14ac:dyDescent="0.35">
      <c r="C287" s="4"/>
      <c r="L287" s="69" t="str">
        <f t="shared" si="5"/>
        <v>Yes</v>
      </c>
      <c r="M287" s="4"/>
      <c r="N287" s="4"/>
      <c r="O287" s="71" t="str">
        <f>IF(ISBLANK(M287), "", IF(ISBLANK(N287), "Yes", IF(N287 &lt; 'County Names to hide'!$C$2, "No", "Yes")))</f>
        <v/>
      </c>
      <c r="P287" s="4"/>
      <c r="Q287" s="4"/>
      <c r="R287" s="4"/>
      <c r="S287" s="4"/>
      <c r="U287" s="70" t="str">
        <f>IF(Outcomes!M287="","",
   IF(AND(Outcomes!N287&lt;&gt;"",Outcomes!N287&lt;'County Names to hide'!$C$2),0,
      ROUND((MIN(IF(Outcomes!N287="", 'County Names to hide'!$D$2, Outcomes!N287),'County Names to hide'!$D$2)-Outcomes!M287)/30,1)))</f>
        <v/>
      </c>
      <c r="V287" s="69" t="str">
        <f>IF(OR(Outcomes!M287="",Outcomes!M287&gt;'County Names to hide'!$D$2),"",
   IF(Outcomes!N287="","No",
      IF(AND(Outcomes!N287&gt;'County Names to hide'!$C$2,
             Outcomes!N287&lt;'County Names to hide'!$D$2),
         "Yes","No")))</f>
        <v/>
      </c>
    </row>
    <row r="288" spans="3:22" s="1" customFormat="1" x14ac:dyDescent="0.35">
      <c r="C288" s="4"/>
      <c r="L288" s="69" t="str">
        <f t="shared" si="5"/>
        <v>Yes</v>
      </c>
      <c r="M288" s="4"/>
      <c r="N288" s="4"/>
      <c r="O288" s="71" t="str">
        <f>IF(ISBLANK(M288), "", IF(ISBLANK(N288), "Yes", IF(N288 &lt; 'County Names to hide'!$C$2, "No", "Yes")))</f>
        <v/>
      </c>
      <c r="P288" s="4"/>
      <c r="Q288" s="4"/>
      <c r="R288" s="4"/>
      <c r="S288" s="4"/>
      <c r="U288" s="70" t="str">
        <f>IF(Outcomes!M288="","",
   IF(AND(Outcomes!N288&lt;&gt;"",Outcomes!N288&lt;'County Names to hide'!$C$2),0,
      ROUND((MIN(IF(Outcomes!N288="", 'County Names to hide'!$D$2, Outcomes!N288),'County Names to hide'!$D$2)-Outcomes!M288)/30,1)))</f>
        <v/>
      </c>
      <c r="V288" s="69" t="str">
        <f>IF(OR(Outcomes!M288="",Outcomes!M288&gt;'County Names to hide'!$D$2),"",
   IF(Outcomes!N288="","No",
      IF(AND(Outcomes!N288&gt;'County Names to hide'!$C$2,
             Outcomes!N288&lt;'County Names to hide'!$D$2),
         "Yes","No")))</f>
        <v/>
      </c>
    </row>
    <row r="289" spans="3:22" s="1" customFormat="1" x14ac:dyDescent="0.35">
      <c r="C289" s="4"/>
      <c r="L289" s="69" t="str">
        <f t="shared" si="5"/>
        <v>Yes</v>
      </c>
      <c r="M289" s="4"/>
      <c r="N289" s="4"/>
      <c r="O289" s="71" t="str">
        <f>IF(ISBLANK(M289), "", IF(ISBLANK(N289), "Yes", IF(N289 &lt; 'County Names to hide'!$C$2, "No", "Yes")))</f>
        <v/>
      </c>
      <c r="P289" s="4"/>
      <c r="Q289" s="4"/>
      <c r="R289" s="4"/>
      <c r="S289" s="4"/>
      <c r="U289" s="70" t="str">
        <f>IF(Outcomes!M289="","",
   IF(AND(Outcomes!N289&lt;&gt;"",Outcomes!N289&lt;'County Names to hide'!$C$2),0,
      ROUND((MIN(IF(Outcomes!N289="", 'County Names to hide'!$D$2, Outcomes!N289),'County Names to hide'!$D$2)-Outcomes!M289)/30,1)))</f>
        <v/>
      </c>
      <c r="V289" s="69" t="str">
        <f>IF(OR(Outcomes!M289="",Outcomes!M289&gt;'County Names to hide'!$D$2),"",
   IF(Outcomes!N289="","No",
      IF(AND(Outcomes!N289&gt;'County Names to hide'!$C$2,
             Outcomes!N289&lt;'County Names to hide'!$D$2),
         "Yes","No")))</f>
        <v/>
      </c>
    </row>
    <row r="290" spans="3:22" s="1" customFormat="1" x14ac:dyDescent="0.35">
      <c r="C290" s="4"/>
      <c r="L290" s="69" t="str">
        <f t="shared" si="5"/>
        <v>Yes</v>
      </c>
      <c r="M290" s="4"/>
      <c r="N290" s="4"/>
      <c r="O290" s="71" t="str">
        <f>IF(ISBLANK(M290), "", IF(ISBLANK(N290), "Yes", IF(N290 &lt; 'County Names to hide'!$C$2, "No", "Yes")))</f>
        <v/>
      </c>
      <c r="P290" s="4"/>
      <c r="Q290" s="4"/>
      <c r="R290" s="4"/>
      <c r="S290" s="4"/>
      <c r="U290" s="70" t="str">
        <f>IF(Outcomes!M290="","",
   IF(AND(Outcomes!N290&lt;&gt;"",Outcomes!N290&lt;'County Names to hide'!$C$2),0,
      ROUND((MIN(IF(Outcomes!N290="", 'County Names to hide'!$D$2, Outcomes!N290),'County Names to hide'!$D$2)-Outcomes!M290)/30,1)))</f>
        <v/>
      </c>
      <c r="V290" s="69" t="str">
        <f>IF(OR(Outcomes!M290="",Outcomes!M290&gt;'County Names to hide'!$D$2),"",
   IF(Outcomes!N290="","No",
      IF(AND(Outcomes!N290&gt;'County Names to hide'!$C$2,
             Outcomes!N290&lt;'County Names to hide'!$D$2),
         "Yes","No")))</f>
        <v/>
      </c>
    </row>
    <row r="291" spans="3:22" s="1" customFormat="1" x14ac:dyDescent="0.35">
      <c r="C291" s="4"/>
      <c r="L291" s="69" t="str">
        <f t="shared" si="5"/>
        <v>Yes</v>
      </c>
      <c r="M291" s="4"/>
      <c r="N291" s="4"/>
      <c r="O291" s="71" t="str">
        <f>IF(ISBLANK(M291), "", IF(ISBLANK(N291), "Yes", IF(N291 &lt; 'County Names to hide'!$C$2, "No", "Yes")))</f>
        <v/>
      </c>
      <c r="P291" s="4"/>
      <c r="Q291" s="4"/>
      <c r="R291" s="4"/>
      <c r="S291" s="4"/>
      <c r="U291" s="70" t="str">
        <f>IF(Outcomes!M291="","",
   IF(AND(Outcomes!N291&lt;&gt;"",Outcomes!N291&lt;'County Names to hide'!$C$2),0,
      ROUND((MIN(IF(Outcomes!N291="", 'County Names to hide'!$D$2, Outcomes!N291),'County Names to hide'!$D$2)-Outcomes!M291)/30,1)))</f>
        <v/>
      </c>
      <c r="V291" s="69" t="str">
        <f>IF(OR(Outcomes!M291="",Outcomes!M291&gt;'County Names to hide'!$D$2),"",
   IF(Outcomes!N291="","No",
      IF(AND(Outcomes!N291&gt;'County Names to hide'!$C$2,
             Outcomes!N291&lt;'County Names to hide'!$D$2),
         "Yes","No")))</f>
        <v/>
      </c>
    </row>
    <row r="292" spans="3:22" s="1" customFormat="1" x14ac:dyDescent="0.35">
      <c r="C292" s="4"/>
      <c r="L292" s="69" t="str">
        <f t="shared" si="5"/>
        <v>Yes</v>
      </c>
      <c r="M292" s="4"/>
      <c r="N292" s="4"/>
      <c r="O292" s="71" t="str">
        <f>IF(ISBLANK(M292), "", IF(ISBLANK(N292), "Yes", IF(N292 &lt; 'County Names to hide'!$C$2, "No", "Yes")))</f>
        <v/>
      </c>
      <c r="P292" s="4"/>
      <c r="Q292" s="4"/>
      <c r="R292" s="4"/>
      <c r="S292" s="4"/>
      <c r="U292" s="70" t="str">
        <f>IF(Outcomes!M292="","",
   IF(AND(Outcomes!N292&lt;&gt;"",Outcomes!N292&lt;'County Names to hide'!$C$2),0,
      ROUND((MIN(IF(Outcomes!N292="", 'County Names to hide'!$D$2, Outcomes!N292),'County Names to hide'!$D$2)-Outcomes!M292)/30,1)))</f>
        <v/>
      </c>
      <c r="V292" s="69" t="str">
        <f>IF(OR(Outcomes!M292="",Outcomes!M292&gt;'County Names to hide'!$D$2),"",
   IF(Outcomes!N292="","No",
      IF(AND(Outcomes!N292&gt;'County Names to hide'!$C$2,
             Outcomes!N292&lt;'County Names to hide'!$D$2),
         "Yes","No")))</f>
        <v/>
      </c>
    </row>
    <row r="293" spans="3:22" s="1" customFormat="1" x14ac:dyDescent="0.35">
      <c r="C293" s="4"/>
      <c r="L293" s="69" t="str">
        <f t="shared" ref="L293:L356" si="6">IF(COUNTIF(F294:K294, "Yes")&gt;0, "No", "Yes")</f>
        <v>Yes</v>
      </c>
      <c r="M293" s="4"/>
      <c r="N293" s="4"/>
      <c r="O293" s="71" t="str">
        <f>IF(ISBLANK(M293), "", IF(ISBLANK(N293), "Yes", IF(N293 &lt; 'County Names to hide'!$C$2, "No", "Yes")))</f>
        <v/>
      </c>
      <c r="P293" s="4"/>
      <c r="Q293" s="4"/>
      <c r="R293" s="4"/>
      <c r="S293" s="4"/>
      <c r="U293" s="70" t="str">
        <f>IF(Outcomes!M293="","",
   IF(AND(Outcomes!N293&lt;&gt;"",Outcomes!N293&lt;'County Names to hide'!$C$2),0,
      ROUND((MIN(IF(Outcomes!N293="", 'County Names to hide'!$D$2, Outcomes!N293),'County Names to hide'!$D$2)-Outcomes!M293)/30,1)))</f>
        <v/>
      </c>
      <c r="V293" s="69" t="str">
        <f>IF(OR(Outcomes!M293="",Outcomes!M293&gt;'County Names to hide'!$D$2),"",
   IF(Outcomes!N293="","No",
      IF(AND(Outcomes!N293&gt;'County Names to hide'!$C$2,
             Outcomes!N293&lt;'County Names to hide'!$D$2),
         "Yes","No")))</f>
        <v/>
      </c>
    </row>
    <row r="294" spans="3:22" s="1" customFormat="1" x14ac:dyDescent="0.35">
      <c r="C294" s="4"/>
      <c r="L294" s="69" t="str">
        <f t="shared" si="6"/>
        <v>Yes</v>
      </c>
      <c r="M294" s="4"/>
      <c r="N294" s="4"/>
      <c r="O294" s="71" t="str">
        <f>IF(ISBLANK(M294), "", IF(ISBLANK(N294), "Yes", IF(N294 &lt; 'County Names to hide'!$C$2, "No", "Yes")))</f>
        <v/>
      </c>
      <c r="P294" s="4"/>
      <c r="Q294" s="4"/>
      <c r="R294" s="4"/>
      <c r="S294" s="4"/>
      <c r="U294" s="70" t="str">
        <f>IF(Outcomes!M294="","",
   IF(AND(Outcomes!N294&lt;&gt;"",Outcomes!N294&lt;'County Names to hide'!$C$2),0,
      ROUND((MIN(IF(Outcomes!N294="", 'County Names to hide'!$D$2, Outcomes!N294),'County Names to hide'!$D$2)-Outcomes!M294)/30,1)))</f>
        <v/>
      </c>
      <c r="V294" s="69" t="str">
        <f>IF(OR(Outcomes!M294="",Outcomes!M294&gt;'County Names to hide'!$D$2),"",
   IF(Outcomes!N294="","No",
      IF(AND(Outcomes!N294&gt;'County Names to hide'!$C$2,
             Outcomes!N294&lt;'County Names to hide'!$D$2),
         "Yes","No")))</f>
        <v/>
      </c>
    </row>
    <row r="295" spans="3:22" s="1" customFormat="1" x14ac:dyDescent="0.35">
      <c r="C295" s="4"/>
      <c r="L295" s="69" t="str">
        <f t="shared" si="6"/>
        <v>Yes</v>
      </c>
      <c r="M295" s="4"/>
      <c r="N295" s="4"/>
      <c r="O295" s="71" t="str">
        <f>IF(ISBLANK(M295), "", IF(ISBLANK(N295), "Yes", IF(N295 &lt; 'County Names to hide'!$C$2, "No", "Yes")))</f>
        <v/>
      </c>
      <c r="P295" s="4"/>
      <c r="Q295" s="4"/>
      <c r="R295" s="4"/>
      <c r="S295" s="4"/>
      <c r="U295" s="70" t="str">
        <f>IF(Outcomes!M295="","",
   IF(AND(Outcomes!N295&lt;&gt;"",Outcomes!N295&lt;'County Names to hide'!$C$2),0,
      ROUND((MIN(IF(Outcomes!N295="", 'County Names to hide'!$D$2, Outcomes!N295),'County Names to hide'!$D$2)-Outcomes!M295)/30,1)))</f>
        <v/>
      </c>
      <c r="V295" s="69" t="str">
        <f>IF(OR(Outcomes!M295="",Outcomes!M295&gt;'County Names to hide'!$D$2),"",
   IF(Outcomes!N295="","No",
      IF(AND(Outcomes!N295&gt;'County Names to hide'!$C$2,
             Outcomes!N295&lt;'County Names to hide'!$D$2),
         "Yes","No")))</f>
        <v/>
      </c>
    </row>
    <row r="296" spans="3:22" s="1" customFormat="1" x14ac:dyDescent="0.35">
      <c r="C296" s="4"/>
      <c r="L296" s="69" t="str">
        <f t="shared" si="6"/>
        <v>Yes</v>
      </c>
      <c r="M296" s="4"/>
      <c r="N296" s="4"/>
      <c r="O296" s="71" t="str">
        <f>IF(ISBLANK(M296), "", IF(ISBLANK(N296), "Yes", IF(N296 &lt; 'County Names to hide'!$C$2, "No", "Yes")))</f>
        <v/>
      </c>
      <c r="P296" s="4"/>
      <c r="Q296" s="4"/>
      <c r="R296" s="4"/>
      <c r="S296" s="4"/>
      <c r="U296" s="70" t="str">
        <f>IF(Outcomes!M296="","",
   IF(AND(Outcomes!N296&lt;&gt;"",Outcomes!N296&lt;'County Names to hide'!$C$2),0,
      ROUND((MIN(IF(Outcomes!N296="", 'County Names to hide'!$D$2, Outcomes!N296),'County Names to hide'!$D$2)-Outcomes!M296)/30,1)))</f>
        <v/>
      </c>
      <c r="V296" s="69" t="str">
        <f>IF(OR(Outcomes!M296="",Outcomes!M296&gt;'County Names to hide'!$D$2),"",
   IF(Outcomes!N296="","No",
      IF(AND(Outcomes!N296&gt;'County Names to hide'!$C$2,
             Outcomes!N296&lt;'County Names to hide'!$D$2),
         "Yes","No")))</f>
        <v/>
      </c>
    </row>
    <row r="297" spans="3:22" s="1" customFormat="1" x14ac:dyDescent="0.35">
      <c r="C297" s="4"/>
      <c r="L297" s="69" t="str">
        <f t="shared" si="6"/>
        <v>Yes</v>
      </c>
      <c r="M297" s="4"/>
      <c r="N297" s="4"/>
      <c r="O297" s="71" t="str">
        <f>IF(ISBLANK(M297), "", IF(ISBLANK(N297), "Yes", IF(N297 &lt; 'County Names to hide'!$C$2, "No", "Yes")))</f>
        <v/>
      </c>
      <c r="P297" s="4"/>
      <c r="Q297" s="4"/>
      <c r="R297" s="4"/>
      <c r="S297" s="4"/>
      <c r="U297" s="70" t="str">
        <f>IF(Outcomes!M297="","",
   IF(AND(Outcomes!N297&lt;&gt;"",Outcomes!N297&lt;'County Names to hide'!$C$2),0,
      ROUND((MIN(IF(Outcomes!N297="", 'County Names to hide'!$D$2, Outcomes!N297),'County Names to hide'!$D$2)-Outcomes!M297)/30,1)))</f>
        <v/>
      </c>
      <c r="V297" s="69" t="str">
        <f>IF(OR(Outcomes!M297="",Outcomes!M297&gt;'County Names to hide'!$D$2),"",
   IF(Outcomes!N297="","No",
      IF(AND(Outcomes!N297&gt;'County Names to hide'!$C$2,
             Outcomes!N297&lt;'County Names to hide'!$D$2),
         "Yes","No")))</f>
        <v/>
      </c>
    </row>
    <row r="298" spans="3:22" s="1" customFormat="1" x14ac:dyDescent="0.35">
      <c r="C298" s="4"/>
      <c r="L298" s="69" t="str">
        <f t="shared" si="6"/>
        <v>Yes</v>
      </c>
      <c r="M298" s="4"/>
      <c r="N298" s="4"/>
      <c r="O298" s="71" t="str">
        <f>IF(ISBLANK(M298), "", IF(ISBLANK(N298), "Yes", IF(N298 &lt; 'County Names to hide'!$C$2, "No", "Yes")))</f>
        <v/>
      </c>
      <c r="P298" s="4"/>
      <c r="Q298" s="4"/>
      <c r="R298" s="4"/>
      <c r="S298" s="4"/>
      <c r="U298" s="70" t="str">
        <f>IF(Outcomes!M298="","",
   IF(AND(Outcomes!N298&lt;&gt;"",Outcomes!N298&lt;'County Names to hide'!$C$2),0,
      ROUND((MIN(IF(Outcomes!N298="", 'County Names to hide'!$D$2, Outcomes!N298),'County Names to hide'!$D$2)-Outcomes!M298)/30,1)))</f>
        <v/>
      </c>
      <c r="V298" s="69" t="str">
        <f>IF(OR(Outcomes!M298="",Outcomes!M298&gt;'County Names to hide'!$D$2),"",
   IF(Outcomes!N298="","No",
      IF(AND(Outcomes!N298&gt;'County Names to hide'!$C$2,
             Outcomes!N298&lt;'County Names to hide'!$D$2),
         "Yes","No")))</f>
        <v/>
      </c>
    </row>
    <row r="299" spans="3:22" s="1" customFormat="1" x14ac:dyDescent="0.35">
      <c r="C299" s="4"/>
      <c r="L299" s="69" t="str">
        <f t="shared" si="6"/>
        <v>Yes</v>
      </c>
      <c r="M299" s="4"/>
      <c r="N299" s="4"/>
      <c r="O299" s="71" t="str">
        <f>IF(ISBLANK(M299), "", IF(ISBLANK(N299), "Yes", IF(N299 &lt; 'County Names to hide'!$C$2, "No", "Yes")))</f>
        <v/>
      </c>
      <c r="P299" s="4"/>
      <c r="Q299" s="4"/>
      <c r="R299" s="4"/>
      <c r="S299" s="4"/>
      <c r="U299" s="70" t="str">
        <f>IF(Outcomes!M299="","",
   IF(AND(Outcomes!N299&lt;&gt;"",Outcomes!N299&lt;'County Names to hide'!$C$2),0,
      ROUND((MIN(IF(Outcomes!N299="", 'County Names to hide'!$D$2, Outcomes!N299),'County Names to hide'!$D$2)-Outcomes!M299)/30,1)))</f>
        <v/>
      </c>
      <c r="V299" s="69" t="str">
        <f>IF(OR(Outcomes!M299="",Outcomes!M299&gt;'County Names to hide'!$D$2),"",
   IF(Outcomes!N299="","No",
      IF(AND(Outcomes!N299&gt;'County Names to hide'!$C$2,
             Outcomes!N299&lt;'County Names to hide'!$D$2),
         "Yes","No")))</f>
        <v/>
      </c>
    </row>
    <row r="300" spans="3:22" s="1" customFormat="1" x14ac:dyDescent="0.35">
      <c r="C300" s="4"/>
      <c r="L300" s="69" t="str">
        <f t="shared" si="6"/>
        <v>Yes</v>
      </c>
      <c r="M300" s="4"/>
      <c r="N300" s="4"/>
      <c r="O300" s="71" t="str">
        <f>IF(ISBLANK(M300), "", IF(ISBLANK(N300), "Yes", IF(N300 &lt; 'County Names to hide'!$C$2, "No", "Yes")))</f>
        <v/>
      </c>
      <c r="P300" s="4"/>
      <c r="Q300" s="4"/>
      <c r="R300" s="4"/>
      <c r="S300" s="4"/>
      <c r="U300" s="70" t="str">
        <f>IF(Outcomes!M300="","",
   IF(AND(Outcomes!N300&lt;&gt;"",Outcomes!N300&lt;'County Names to hide'!$C$2),0,
      ROUND((MIN(IF(Outcomes!N300="", 'County Names to hide'!$D$2, Outcomes!N300),'County Names to hide'!$D$2)-Outcomes!M300)/30,1)))</f>
        <v/>
      </c>
      <c r="V300" s="69" t="str">
        <f>IF(OR(Outcomes!M300="",Outcomes!M300&gt;'County Names to hide'!$D$2),"",
   IF(Outcomes!N300="","No",
      IF(AND(Outcomes!N300&gt;'County Names to hide'!$C$2,
             Outcomes!N300&lt;'County Names to hide'!$D$2),
         "Yes","No")))</f>
        <v/>
      </c>
    </row>
    <row r="301" spans="3:22" s="1" customFormat="1" x14ac:dyDescent="0.35">
      <c r="C301" s="4"/>
      <c r="L301" s="69" t="str">
        <f t="shared" si="6"/>
        <v>Yes</v>
      </c>
      <c r="M301" s="4"/>
      <c r="N301" s="4"/>
      <c r="O301" s="71" t="str">
        <f>IF(ISBLANK(M301), "", IF(ISBLANK(N301), "Yes", IF(N301 &lt; 'County Names to hide'!$C$2, "No", "Yes")))</f>
        <v/>
      </c>
      <c r="P301" s="4"/>
      <c r="Q301" s="4"/>
      <c r="R301" s="4"/>
      <c r="S301" s="4"/>
      <c r="U301" s="70" t="str">
        <f>IF(Outcomes!M301="","",
   IF(AND(Outcomes!N301&lt;&gt;"",Outcomes!N301&lt;'County Names to hide'!$C$2),0,
      ROUND((MIN(IF(Outcomes!N301="", 'County Names to hide'!$D$2, Outcomes!N301),'County Names to hide'!$D$2)-Outcomes!M301)/30,1)))</f>
        <v/>
      </c>
      <c r="V301" s="69" t="str">
        <f>IF(OR(Outcomes!M301="",Outcomes!M301&gt;'County Names to hide'!$D$2),"",
   IF(Outcomes!N301="","No",
      IF(AND(Outcomes!N301&gt;'County Names to hide'!$C$2,
             Outcomes!N301&lt;'County Names to hide'!$D$2),
         "Yes","No")))</f>
        <v/>
      </c>
    </row>
    <row r="302" spans="3:22" s="1" customFormat="1" x14ac:dyDescent="0.35">
      <c r="C302" s="4"/>
      <c r="L302" s="69" t="str">
        <f t="shared" si="6"/>
        <v>Yes</v>
      </c>
      <c r="M302" s="4"/>
      <c r="N302" s="4"/>
      <c r="O302" s="71" t="str">
        <f>IF(ISBLANK(M302), "", IF(ISBLANK(N302), "Yes", IF(N302 &lt; 'County Names to hide'!$C$2, "No", "Yes")))</f>
        <v/>
      </c>
      <c r="P302" s="4"/>
      <c r="Q302" s="4"/>
      <c r="R302" s="4"/>
      <c r="S302" s="4"/>
      <c r="U302" s="70" t="str">
        <f>IF(Outcomes!M302="","",
   IF(AND(Outcomes!N302&lt;&gt;"",Outcomes!N302&lt;'County Names to hide'!$C$2),0,
      ROUND((MIN(IF(Outcomes!N302="", 'County Names to hide'!$D$2, Outcomes!N302),'County Names to hide'!$D$2)-Outcomes!M302)/30,1)))</f>
        <v/>
      </c>
      <c r="V302" s="69" t="str">
        <f>IF(OR(Outcomes!M302="",Outcomes!M302&gt;'County Names to hide'!$D$2),"",
   IF(Outcomes!N302="","No",
      IF(AND(Outcomes!N302&gt;'County Names to hide'!$C$2,
             Outcomes!N302&lt;'County Names to hide'!$D$2),
         "Yes","No")))</f>
        <v/>
      </c>
    </row>
    <row r="303" spans="3:22" s="1" customFormat="1" x14ac:dyDescent="0.35">
      <c r="C303" s="4"/>
      <c r="L303" s="69" t="str">
        <f t="shared" si="6"/>
        <v>Yes</v>
      </c>
      <c r="M303" s="4"/>
      <c r="N303" s="4"/>
      <c r="O303" s="71" t="str">
        <f>IF(ISBLANK(M303), "", IF(ISBLANK(N303), "Yes", IF(N303 &lt; 'County Names to hide'!$C$2, "No", "Yes")))</f>
        <v/>
      </c>
      <c r="P303" s="4"/>
      <c r="Q303" s="4"/>
      <c r="R303" s="4"/>
      <c r="S303" s="4"/>
      <c r="U303" s="70" t="str">
        <f>IF(Outcomes!M303="","",
   IF(AND(Outcomes!N303&lt;&gt;"",Outcomes!N303&lt;'County Names to hide'!$C$2),0,
      ROUND((MIN(IF(Outcomes!N303="", 'County Names to hide'!$D$2, Outcomes!N303),'County Names to hide'!$D$2)-Outcomes!M303)/30,1)))</f>
        <v/>
      </c>
      <c r="V303" s="69" t="str">
        <f>IF(OR(Outcomes!M303="",Outcomes!M303&gt;'County Names to hide'!$D$2),"",
   IF(Outcomes!N303="","No",
      IF(AND(Outcomes!N303&gt;'County Names to hide'!$C$2,
             Outcomes!N303&lt;'County Names to hide'!$D$2),
         "Yes","No")))</f>
        <v/>
      </c>
    </row>
    <row r="304" spans="3:22" s="1" customFormat="1" x14ac:dyDescent="0.35">
      <c r="C304" s="4"/>
      <c r="L304" s="69" t="str">
        <f t="shared" si="6"/>
        <v>Yes</v>
      </c>
      <c r="M304" s="4"/>
      <c r="N304" s="4"/>
      <c r="O304" s="71" t="str">
        <f>IF(ISBLANK(M304), "", IF(ISBLANK(N304), "Yes", IF(N304 &lt; 'County Names to hide'!$C$2, "No", "Yes")))</f>
        <v/>
      </c>
      <c r="P304" s="4"/>
      <c r="Q304" s="4"/>
      <c r="R304" s="4"/>
      <c r="S304" s="4"/>
      <c r="U304" s="70" t="str">
        <f>IF(Outcomes!M304="","",
   IF(AND(Outcomes!N304&lt;&gt;"",Outcomes!N304&lt;'County Names to hide'!$C$2),0,
      ROUND((MIN(IF(Outcomes!N304="", 'County Names to hide'!$D$2, Outcomes!N304),'County Names to hide'!$D$2)-Outcomes!M304)/30,1)))</f>
        <v/>
      </c>
      <c r="V304" s="69" t="str">
        <f>IF(OR(Outcomes!M304="",Outcomes!M304&gt;'County Names to hide'!$D$2),"",
   IF(Outcomes!N304="","No",
      IF(AND(Outcomes!N304&gt;'County Names to hide'!$C$2,
             Outcomes!N304&lt;'County Names to hide'!$D$2),
         "Yes","No")))</f>
        <v/>
      </c>
    </row>
    <row r="305" spans="3:22" s="1" customFormat="1" x14ac:dyDescent="0.35">
      <c r="C305" s="4"/>
      <c r="L305" s="69" t="str">
        <f t="shared" si="6"/>
        <v>Yes</v>
      </c>
      <c r="M305" s="4"/>
      <c r="N305" s="4"/>
      <c r="O305" s="71" t="str">
        <f>IF(ISBLANK(M305), "", IF(ISBLANK(N305), "Yes", IF(N305 &lt; 'County Names to hide'!$C$2, "No", "Yes")))</f>
        <v/>
      </c>
      <c r="P305" s="4"/>
      <c r="Q305" s="4"/>
      <c r="R305" s="4"/>
      <c r="S305" s="4"/>
      <c r="U305" s="70" t="str">
        <f>IF(Outcomes!M305="","",
   IF(AND(Outcomes!N305&lt;&gt;"",Outcomes!N305&lt;'County Names to hide'!$C$2),0,
      ROUND((MIN(IF(Outcomes!N305="", 'County Names to hide'!$D$2, Outcomes!N305),'County Names to hide'!$D$2)-Outcomes!M305)/30,1)))</f>
        <v/>
      </c>
      <c r="V305" s="69" t="str">
        <f>IF(OR(Outcomes!M305="",Outcomes!M305&gt;'County Names to hide'!$D$2),"",
   IF(Outcomes!N305="","No",
      IF(AND(Outcomes!N305&gt;'County Names to hide'!$C$2,
             Outcomes!N305&lt;'County Names to hide'!$D$2),
         "Yes","No")))</f>
        <v/>
      </c>
    </row>
    <row r="306" spans="3:22" s="1" customFormat="1" x14ac:dyDescent="0.35">
      <c r="C306" s="4"/>
      <c r="L306" s="69" t="str">
        <f t="shared" si="6"/>
        <v>Yes</v>
      </c>
      <c r="M306" s="4"/>
      <c r="N306" s="4"/>
      <c r="O306" s="71" t="str">
        <f>IF(ISBLANK(M306), "", IF(ISBLANK(N306), "Yes", IF(N306 &lt; 'County Names to hide'!$C$2, "No", "Yes")))</f>
        <v/>
      </c>
      <c r="P306" s="4"/>
      <c r="Q306" s="4"/>
      <c r="R306" s="4"/>
      <c r="S306" s="4"/>
      <c r="U306" s="70" t="str">
        <f>IF(Outcomes!M306="","",
   IF(AND(Outcomes!N306&lt;&gt;"",Outcomes!N306&lt;'County Names to hide'!$C$2),0,
      ROUND((MIN(IF(Outcomes!N306="", 'County Names to hide'!$D$2, Outcomes!N306),'County Names to hide'!$D$2)-Outcomes!M306)/30,1)))</f>
        <v/>
      </c>
      <c r="V306" s="69" t="str">
        <f>IF(OR(Outcomes!M306="",Outcomes!M306&gt;'County Names to hide'!$D$2),"",
   IF(Outcomes!N306="","No",
      IF(AND(Outcomes!N306&gt;'County Names to hide'!$C$2,
             Outcomes!N306&lt;'County Names to hide'!$D$2),
         "Yes","No")))</f>
        <v/>
      </c>
    </row>
    <row r="307" spans="3:22" s="1" customFormat="1" x14ac:dyDescent="0.35">
      <c r="C307" s="4"/>
      <c r="L307" s="69" t="str">
        <f t="shared" si="6"/>
        <v>Yes</v>
      </c>
      <c r="M307" s="4"/>
      <c r="N307" s="4"/>
      <c r="O307" s="71" t="str">
        <f>IF(ISBLANK(M307), "", IF(ISBLANK(N307), "Yes", IF(N307 &lt; 'County Names to hide'!$C$2, "No", "Yes")))</f>
        <v/>
      </c>
      <c r="P307" s="4"/>
      <c r="Q307" s="4"/>
      <c r="R307" s="4"/>
      <c r="S307" s="4"/>
      <c r="U307" s="70" t="str">
        <f>IF(Outcomes!M307="","",
   IF(AND(Outcomes!N307&lt;&gt;"",Outcomes!N307&lt;'County Names to hide'!$C$2),0,
      ROUND((MIN(IF(Outcomes!N307="", 'County Names to hide'!$D$2, Outcomes!N307),'County Names to hide'!$D$2)-Outcomes!M307)/30,1)))</f>
        <v/>
      </c>
      <c r="V307" s="69" t="str">
        <f>IF(OR(Outcomes!M307="",Outcomes!M307&gt;'County Names to hide'!$D$2),"",
   IF(Outcomes!N307="","No",
      IF(AND(Outcomes!N307&gt;'County Names to hide'!$C$2,
             Outcomes!N307&lt;'County Names to hide'!$D$2),
         "Yes","No")))</f>
        <v/>
      </c>
    </row>
    <row r="308" spans="3:22" s="1" customFormat="1" x14ac:dyDescent="0.35">
      <c r="C308" s="4"/>
      <c r="L308" s="69" t="str">
        <f t="shared" si="6"/>
        <v>Yes</v>
      </c>
      <c r="M308" s="4"/>
      <c r="N308" s="4"/>
      <c r="O308" s="71" t="str">
        <f>IF(ISBLANK(M308), "", IF(ISBLANK(N308), "Yes", IF(N308 &lt; 'County Names to hide'!$C$2, "No", "Yes")))</f>
        <v/>
      </c>
      <c r="P308" s="4"/>
      <c r="Q308" s="4"/>
      <c r="R308" s="4"/>
      <c r="S308" s="4"/>
      <c r="U308" s="70" t="str">
        <f>IF(Outcomes!M308="","",
   IF(AND(Outcomes!N308&lt;&gt;"",Outcomes!N308&lt;'County Names to hide'!$C$2),0,
      ROUND((MIN(IF(Outcomes!N308="", 'County Names to hide'!$D$2, Outcomes!N308),'County Names to hide'!$D$2)-Outcomes!M308)/30,1)))</f>
        <v/>
      </c>
      <c r="V308" s="69" t="str">
        <f>IF(OR(Outcomes!M308="",Outcomes!M308&gt;'County Names to hide'!$D$2),"",
   IF(Outcomes!N308="","No",
      IF(AND(Outcomes!N308&gt;'County Names to hide'!$C$2,
             Outcomes!N308&lt;'County Names to hide'!$D$2),
         "Yes","No")))</f>
        <v/>
      </c>
    </row>
    <row r="309" spans="3:22" s="1" customFormat="1" x14ac:dyDescent="0.35">
      <c r="C309" s="4"/>
      <c r="L309" s="69" t="str">
        <f t="shared" si="6"/>
        <v>Yes</v>
      </c>
      <c r="M309" s="4"/>
      <c r="N309" s="4"/>
      <c r="O309" s="71" t="str">
        <f>IF(ISBLANK(M309), "", IF(ISBLANK(N309), "Yes", IF(N309 &lt; 'County Names to hide'!$C$2, "No", "Yes")))</f>
        <v/>
      </c>
      <c r="P309" s="4"/>
      <c r="Q309" s="4"/>
      <c r="R309" s="4"/>
      <c r="S309" s="4"/>
      <c r="U309" s="70" t="str">
        <f>IF(Outcomes!M309="","",
   IF(AND(Outcomes!N309&lt;&gt;"",Outcomes!N309&lt;'County Names to hide'!$C$2),0,
      ROUND((MIN(IF(Outcomes!N309="", 'County Names to hide'!$D$2, Outcomes!N309),'County Names to hide'!$D$2)-Outcomes!M309)/30,1)))</f>
        <v/>
      </c>
      <c r="V309" s="69" t="str">
        <f>IF(OR(Outcomes!M309="",Outcomes!M309&gt;'County Names to hide'!$D$2),"",
   IF(Outcomes!N309="","No",
      IF(AND(Outcomes!N309&gt;'County Names to hide'!$C$2,
             Outcomes!N309&lt;'County Names to hide'!$D$2),
         "Yes","No")))</f>
        <v/>
      </c>
    </row>
    <row r="310" spans="3:22" s="1" customFormat="1" x14ac:dyDescent="0.35">
      <c r="C310" s="4"/>
      <c r="L310" s="69" t="str">
        <f t="shared" si="6"/>
        <v>Yes</v>
      </c>
      <c r="M310" s="4"/>
      <c r="N310" s="4"/>
      <c r="O310" s="71" t="str">
        <f>IF(ISBLANK(M310), "", IF(ISBLANK(N310), "Yes", IF(N310 &lt; 'County Names to hide'!$C$2, "No", "Yes")))</f>
        <v/>
      </c>
      <c r="P310" s="4"/>
      <c r="Q310" s="4"/>
      <c r="R310" s="4"/>
      <c r="S310" s="4"/>
      <c r="U310" s="70" t="str">
        <f>IF(Outcomes!M310="","",
   IF(AND(Outcomes!N310&lt;&gt;"",Outcomes!N310&lt;'County Names to hide'!$C$2),0,
      ROUND((MIN(IF(Outcomes!N310="", 'County Names to hide'!$D$2, Outcomes!N310),'County Names to hide'!$D$2)-Outcomes!M310)/30,1)))</f>
        <v/>
      </c>
      <c r="V310" s="69" t="str">
        <f>IF(OR(Outcomes!M310="",Outcomes!M310&gt;'County Names to hide'!$D$2),"",
   IF(Outcomes!N310="","No",
      IF(AND(Outcomes!N310&gt;'County Names to hide'!$C$2,
             Outcomes!N310&lt;'County Names to hide'!$D$2),
         "Yes","No")))</f>
        <v/>
      </c>
    </row>
    <row r="311" spans="3:22" s="1" customFormat="1" x14ac:dyDescent="0.35">
      <c r="C311" s="4"/>
      <c r="L311" s="69" t="str">
        <f t="shared" si="6"/>
        <v>Yes</v>
      </c>
      <c r="M311" s="4"/>
      <c r="N311" s="4"/>
      <c r="O311" s="71" t="str">
        <f>IF(ISBLANK(M311), "", IF(ISBLANK(N311), "Yes", IF(N311 &lt; 'County Names to hide'!$C$2, "No", "Yes")))</f>
        <v/>
      </c>
      <c r="P311" s="4"/>
      <c r="Q311" s="4"/>
      <c r="R311" s="4"/>
      <c r="S311" s="4"/>
      <c r="U311" s="70" t="str">
        <f>IF(Outcomes!M311="","",
   IF(AND(Outcomes!N311&lt;&gt;"",Outcomes!N311&lt;'County Names to hide'!$C$2),0,
      ROUND((MIN(IF(Outcomes!N311="", 'County Names to hide'!$D$2, Outcomes!N311),'County Names to hide'!$D$2)-Outcomes!M311)/30,1)))</f>
        <v/>
      </c>
      <c r="V311" s="69" t="str">
        <f>IF(OR(Outcomes!M311="",Outcomes!M311&gt;'County Names to hide'!$D$2),"",
   IF(Outcomes!N311="","No",
      IF(AND(Outcomes!N311&gt;'County Names to hide'!$C$2,
             Outcomes!N311&lt;'County Names to hide'!$D$2),
         "Yes","No")))</f>
        <v/>
      </c>
    </row>
    <row r="312" spans="3:22" s="1" customFormat="1" x14ac:dyDescent="0.35">
      <c r="C312" s="4"/>
      <c r="L312" s="69" t="str">
        <f t="shared" si="6"/>
        <v>Yes</v>
      </c>
      <c r="M312" s="4"/>
      <c r="N312" s="4"/>
      <c r="O312" s="71" t="str">
        <f>IF(ISBLANK(M312), "", IF(ISBLANK(N312), "Yes", IF(N312 &lt; 'County Names to hide'!$C$2, "No", "Yes")))</f>
        <v/>
      </c>
      <c r="P312" s="4"/>
      <c r="Q312" s="4"/>
      <c r="R312" s="4"/>
      <c r="S312" s="4"/>
      <c r="U312" s="70" t="str">
        <f>IF(Outcomes!M312="","",
   IF(AND(Outcomes!N312&lt;&gt;"",Outcomes!N312&lt;'County Names to hide'!$C$2),0,
      ROUND((MIN(IF(Outcomes!N312="", 'County Names to hide'!$D$2, Outcomes!N312),'County Names to hide'!$D$2)-Outcomes!M312)/30,1)))</f>
        <v/>
      </c>
      <c r="V312" s="69" t="str">
        <f>IF(OR(Outcomes!M312="",Outcomes!M312&gt;'County Names to hide'!$D$2),"",
   IF(Outcomes!N312="","No",
      IF(AND(Outcomes!N312&gt;'County Names to hide'!$C$2,
             Outcomes!N312&lt;'County Names to hide'!$D$2),
         "Yes","No")))</f>
        <v/>
      </c>
    </row>
    <row r="313" spans="3:22" s="1" customFormat="1" x14ac:dyDescent="0.35">
      <c r="C313" s="4"/>
      <c r="L313" s="69" t="str">
        <f t="shared" si="6"/>
        <v>Yes</v>
      </c>
      <c r="M313" s="4"/>
      <c r="N313" s="4"/>
      <c r="O313" s="71" t="str">
        <f>IF(ISBLANK(M313), "", IF(ISBLANK(N313), "Yes", IF(N313 &lt; 'County Names to hide'!$C$2, "No", "Yes")))</f>
        <v/>
      </c>
      <c r="P313" s="4"/>
      <c r="Q313" s="4"/>
      <c r="R313" s="4"/>
      <c r="S313" s="4"/>
      <c r="U313" s="70" t="str">
        <f>IF(Outcomes!M313="","",
   IF(AND(Outcomes!N313&lt;&gt;"",Outcomes!N313&lt;'County Names to hide'!$C$2),0,
      ROUND((MIN(IF(Outcomes!N313="", 'County Names to hide'!$D$2, Outcomes!N313),'County Names to hide'!$D$2)-Outcomes!M313)/30,1)))</f>
        <v/>
      </c>
      <c r="V313" s="69" t="str">
        <f>IF(OR(Outcomes!M313="",Outcomes!M313&gt;'County Names to hide'!$D$2),"",
   IF(Outcomes!N313="","No",
      IF(AND(Outcomes!N313&gt;'County Names to hide'!$C$2,
             Outcomes!N313&lt;'County Names to hide'!$D$2),
         "Yes","No")))</f>
        <v/>
      </c>
    </row>
    <row r="314" spans="3:22" s="1" customFormat="1" x14ac:dyDescent="0.35">
      <c r="C314" s="4"/>
      <c r="L314" s="69" t="str">
        <f t="shared" si="6"/>
        <v>Yes</v>
      </c>
      <c r="M314" s="4"/>
      <c r="N314" s="4"/>
      <c r="O314" s="71" t="str">
        <f>IF(ISBLANK(M314), "", IF(ISBLANK(N314), "Yes", IF(N314 &lt; 'County Names to hide'!$C$2, "No", "Yes")))</f>
        <v/>
      </c>
      <c r="P314" s="4"/>
      <c r="Q314" s="4"/>
      <c r="R314" s="4"/>
      <c r="S314" s="4"/>
      <c r="U314" s="70" t="str">
        <f>IF(Outcomes!M314="","",
   IF(AND(Outcomes!N314&lt;&gt;"",Outcomes!N314&lt;'County Names to hide'!$C$2),0,
      ROUND((MIN(IF(Outcomes!N314="", 'County Names to hide'!$D$2, Outcomes!N314),'County Names to hide'!$D$2)-Outcomes!M314)/30,1)))</f>
        <v/>
      </c>
      <c r="V314" s="69" t="str">
        <f>IF(OR(Outcomes!M314="",Outcomes!M314&gt;'County Names to hide'!$D$2),"",
   IF(Outcomes!N314="","No",
      IF(AND(Outcomes!N314&gt;'County Names to hide'!$C$2,
             Outcomes!N314&lt;'County Names to hide'!$D$2),
         "Yes","No")))</f>
        <v/>
      </c>
    </row>
    <row r="315" spans="3:22" s="1" customFormat="1" x14ac:dyDescent="0.35">
      <c r="C315" s="4"/>
      <c r="L315" s="69" t="str">
        <f t="shared" si="6"/>
        <v>Yes</v>
      </c>
      <c r="M315" s="4"/>
      <c r="N315" s="4"/>
      <c r="O315" s="71" t="str">
        <f>IF(ISBLANK(M315), "", IF(ISBLANK(N315), "Yes", IF(N315 &lt; 'County Names to hide'!$C$2, "No", "Yes")))</f>
        <v/>
      </c>
      <c r="P315" s="4"/>
      <c r="Q315" s="4"/>
      <c r="R315" s="4"/>
      <c r="S315" s="4"/>
      <c r="U315" s="70" t="str">
        <f>IF(Outcomes!M315="","",
   IF(AND(Outcomes!N315&lt;&gt;"",Outcomes!N315&lt;'County Names to hide'!$C$2),0,
      ROUND((MIN(IF(Outcomes!N315="", 'County Names to hide'!$D$2, Outcomes!N315),'County Names to hide'!$D$2)-Outcomes!M315)/30,1)))</f>
        <v/>
      </c>
      <c r="V315" s="69" t="str">
        <f>IF(OR(Outcomes!M315="",Outcomes!M315&gt;'County Names to hide'!$D$2),"",
   IF(Outcomes!N315="","No",
      IF(AND(Outcomes!N315&gt;'County Names to hide'!$C$2,
             Outcomes!N315&lt;'County Names to hide'!$D$2),
         "Yes","No")))</f>
        <v/>
      </c>
    </row>
    <row r="316" spans="3:22" s="1" customFormat="1" x14ac:dyDescent="0.35">
      <c r="C316" s="4"/>
      <c r="L316" s="69" t="str">
        <f t="shared" si="6"/>
        <v>Yes</v>
      </c>
      <c r="M316" s="4"/>
      <c r="N316" s="4"/>
      <c r="O316" s="71" t="str">
        <f>IF(ISBLANK(M316), "", IF(ISBLANK(N316), "Yes", IF(N316 &lt; 'County Names to hide'!$C$2, "No", "Yes")))</f>
        <v/>
      </c>
      <c r="P316" s="4"/>
      <c r="Q316" s="4"/>
      <c r="R316" s="4"/>
      <c r="S316" s="4"/>
      <c r="U316" s="70" t="str">
        <f>IF(Outcomes!M316="","",
   IF(AND(Outcomes!N316&lt;&gt;"",Outcomes!N316&lt;'County Names to hide'!$C$2),0,
      ROUND((MIN(IF(Outcomes!N316="", 'County Names to hide'!$D$2, Outcomes!N316),'County Names to hide'!$D$2)-Outcomes!M316)/30,1)))</f>
        <v/>
      </c>
      <c r="V316" s="69" t="str">
        <f>IF(OR(Outcomes!M316="",Outcomes!M316&gt;'County Names to hide'!$D$2),"",
   IF(Outcomes!N316="","No",
      IF(AND(Outcomes!N316&gt;'County Names to hide'!$C$2,
             Outcomes!N316&lt;'County Names to hide'!$D$2),
         "Yes","No")))</f>
        <v/>
      </c>
    </row>
    <row r="317" spans="3:22" s="1" customFormat="1" x14ac:dyDescent="0.35">
      <c r="C317" s="4"/>
      <c r="L317" s="69" t="str">
        <f t="shared" si="6"/>
        <v>Yes</v>
      </c>
      <c r="M317" s="4"/>
      <c r="N317" s="4"/>
      <c r="O317" s="71" t="str">
        <f>IF(ISBLANK(M317), "", IF(ISBLANK(N317), "Yes", IF(N317 &lt; 'County Names to hide'!$C$2, "No", "Yes")))</f>
        <v/>
      </c>
      <c r="P317" s="4"/>
      <c r="Q317" s="4"/>
      <c r="R317" s="4"/>
      <c r="S317" s="4"/>
      <c r="U317" s="70" t="str">
        <f>IF(Outcomes!M317="","",
   IF(AND(Outcomes!N317&lt;&gt;"",Outcomes!N317&lt;'County Names to hide'!$C$2),0,
      ROUND((MIN(IF(Outcomes!N317="", 'County Names to hide'!$D$2, Outcomes!N317),'County Names to hide'!$D$2)-Outcomes!M317)/30,1)))</f>
        <v/>
      </c>
      <c r="V317" s="69" t="str">
        <f>IF(OR(Outcomes!M317="",Outcomes!M317&gt;'County Names to hide'!$D$2),"",
   IF(Outcomes!N317="","No",
      IF(AND(Outcomes!N317&gt;'County Names to hide'!$C$2,
             Outcomes!N317&lt;'County Names to hide'!$D$2),
         "Yes","No")))</f>
        <v/>
      </c>
    </row>
    <row r="318" spans="3:22" s="1" customFormat="1" x14ac:dyDescent="0.35">
      <c r="C318" s="4"/>
      <c r="L318" s="69" t="str">
        <f t="shared" si="6"/>
        <v>Yes</v>
      </c>
      <c r="M318" s="4"/>
      <c r="N318" s="4"/>
      <c r="O318" s="71" t="str">
        <f>IF(ISBLANK(M318), "", IF(ISBLANK(N318), "Yes", IF(N318 &lt; 'County Names to hide'!$C$2, "No", "Yes")))</f>
        <v/>
      </c>
      <c r="P318" s="4"/>
      <c r="Q318" s="4"/>
      <c r="R318" s="4"/>
      <c r="S318" s="4"/>
      <c r="U318" s="70" t="str">
        <f>IF(Outcomes!M318="","",
   IF(AND(Outcomes!N318&lt;&gt;"",Outcomes!N318&lt;'County Names to hide'!$C$2),0,
      ROUND((MIN(IF(Outcomes!N318="", 'County Names to hide'!$D$2, Outcomes!N318),'County Names to hide'!$D$2)-Outcomes!M318)/30,1)))</f>
        <v/>
      </c>
      <c r="V318" s="69" t="str">
        <f>IF(OR(Outcomes!M318="",Outcomes!M318&gt;'County Names to hide'!$D$2),"",
   IF(Outcomes!N318="","No",
      IF(AND(Outcomes!N318&gt;'County Names to hide'!$C$2,
             Outcomes!N318&lt;'County Names to hide'!$D$2),
         "Yes","No")))</f>
        <v/>
      </c>
    </row>
    <row r="319" spans="3:22" s="1" customFormat="1" x14ac:dyDescent="0.35">
      <c r="C319" s="4"/>
      <c r="L319" s="69" t="str">
        <f t="shared" si="6"/>
        <v>Yes</v>
      </c>
      <c r="M319" s="4"/>
      <c r="N319" s="4"/>
      <c r="O319" s="71" t="str">
        <f>IF(ISBLANK(M319), "", IF(ISBLANK(N319), "Yes", IF(N319 &lt; 'County Names to hide'!$C$2, "No", "Yes")))</f>
        <v/>
      </c>
      <c r="P319" s="4"/>
      <c r="Q319" s="4"/>
      <c r="R319" s="4"/>
      <c r="S319" s="4"/>
      <c r="U319" s="70" t="str">
        <f>IF(Outcomes!M319="","",
   IF(AND(Outcomes!N319&lt;&gt;"",Outcomes!N319&lt;'County Names to hide'!$C$2),0,
      ROUND((MIN(IF(Outcomes!N319="", 'County Names to hide'!$D$2, Outcomes!N319),'County Names to hide'!$D$2)-Outcomes!M319)/30,1)))</f>
        <v/>
      </c>
      <c r="V319" s="69" t="str">
        <f>IF(OR(Outcomes!M319="",Outcomes!M319&gt;'County Names to hide'!$D$2),"",
   IF(Outcomes!N319="","No",
      IF(AND(Outcomes!N319&gt;'County Names to hide'!$C$2,
             Outcomes!N319&lt;'County Names to hide'!$D$2),
         "Yes","No")))</f>
        <v/>
      </c>
    </row>
    <row r="320" spans="3:22" s="1" customFormat="1" x14ac:dyDescent="0.35">
      <c r="C320" s="4"/>
      <c r="L320" s="69" t="str">
        <f t="shared" si="6"/>
        <v>Yes</v>
      </c>
      <c r="M320" s="4"/>
      <c r="N320" s="4"/>
      <c r="O320" s="71" t="str">
        <f>IF(ISBLANK(M320), "", IF(ISBLANK(N320), "Yes", IF(N320 &lt; 'County Names to hide'!$C$2, "No", "Yes")))</f>
        <v/>
      </c>
      <c r="P320" s="4"/>
      <c r="Q320" s="4"/>
      <c r="R320" s="4"/>
      <c r="S320" s="4"/>
      <c r="U320" s="70" t="str">
        <f>IF(Outcomes!M320="","",
   IF(AND(Outcomes!N320&lt;&gt;"",Outcomes!N320&lt;'County Names to hide'!$C$2),0,
      ROUND((MIN(IF(Outcomes!N320="", 'County Names to hide'!$D$2, Outcomes!N320),'County Names to hide'!$D$2)-Outcomes!M320)/30,1)))</f>
        <v/>
      </c>
      <c r="V320" s="69" t="str">
        <f>IF(OR(Outcomes!M320="",Outcomes!M320&gt;'County Names to hide'!$D$2),"",
   IF(Outcomes!N320="","No",
      IF(AND(Outcomes!N320&gt;'County Names to hide'!$C$2,
             Outcomes!N320&lt;'County Names to hide'!$D$2),
         "Yes","No")))</f>
        <v/>
      </c>
    </row>
    <row r="321" spans="3:22" s="1" customFormat="1" x14ac:dyDescent="0.35">
      <c r="C321" s="4"/>
      <c r="L321" s="69" t="str">
        <f t="shared" si="6"/>
        <v>Yes</v>
      </c>
      <c r="M321" s="4"/>
      <c r="N321" s="4"/>
      <c r="O321" s="71" t="str">
        <f>IF(ISBLANK(M321), "", IF(ISBLANK(N321), "Yes", IF(N321 &lt; 'County Names to hide'!$C$2, "No", "Yes")))</f>
        <v/>
      </c>
      <c r="P321" s="4"/>
      <c r="Q321" s="4"/>
      <c r="R321" s="4"/>
      <c r="S321" s="4"/>
      <c r="U321" s="70" t="str">
        <f>IF(Outcomes!M321="","",
   IF(AND(Outcomes!N321&lt;&gt;"",Outcomes!N321&lt;'County Names to hide'!$C$2),0,
      ROUND((MIN(IF(Outcomes!N321="", 'County Names to hide'!$D$2, Outcomes!N321),'County Names to hide'!$D$2)-Outcomes!M321)/30,1)))</f>
        <v/>
      </c>
      <c r="V321" s="69" t="str">
        <f>IF(OR(Outcomes!M321="",Outcomes!M321&gt;'County Names to hide'!$D$2),"",
   IF(Outcomes!N321="","No",
      IF(AND(Outcomes!N321&gt;'County Names to hide'!$C$2,
             Outcomes!N321&lt;'County Names to hide'!$D$2),
         "Yes","No")))</f>
        <v/>
      </c>
    </row>
    <row r="322" spans="3:22" s="1" customFormat="1" x14ac:dyDescent="0.35">
      <c r="C322" s="4"/>
      <c r="L322" s="69" t="str">
        <f t="shared" si="6"/>
        <v>Yes</v>
      </c>
      <c r="M322" s="4"/>
      <c r="N322" s="4"/>
      <c r="O322" s="71" t="str">
        <f>IF(ISBLANK(M322), "", IF(ISBLANK(N322), "Yes", IF(N322 &lt; 'County Names to hide'!$C$2, "No", "Yes")))</f>
        <v/>
      </c>
      <c r="P322" s="4"/>
      <c r="Q322" s="4"/>
      <c r="R322" s="4"/>
      <c r="S322" s="4"/>
      <c r="U322" s="70" t="str">
        <f>IF(Outcomes!M322="","",
   IF(AND(Outcomes!N322&lt;&gt;"",Outcomes!N322&lt;'County Names to hide'!$C$2),0,
      ROUND((MIN(IF(Outcomes!N322="", 'County Names to hide'!$D$2, Outcomes!N322),'County Names to hide'!$D$2)-Outcomes!M322)/30,1)))</f>
        <v/>
      </c>
      <c r="V322" s="69" t="str">
        <f>IF(OR(Outcomes!M322="",Outcomes!M322&gt;'County Names to hide'!$D$2),"",
   IF(Outcomes!N322="","No",
      IF(AND(Outcomes!N322&gt;'County Names to hide'!$C$2,
             Outcomes!N322&lt;'County Names to hide'!$D$2),
         "Yes","No")))</f>
        <v/>
      </c>
    </row>
    <row r="323" spans="3:22" s="1" customFormat="1" x14ac:dyDescent="0.35">
      <c r="C323" s="4"/>
      <c r="L323" s="69" t="str">
        <f t="shared" si="6"/>
        <v>Yes</v>
      </c>
      <c r="M323" s="4"/>
      <c r="N323" s="4"/>
      <c r="O323" s="71" t="str">
        <f>IF(ISBLANK(M323), "", IF(ISBLANK(N323), "Yes", IF(N323 &lt; 'County Names to hide'!$C$2, "No", "Yes")))</f>
        <v/>
      </c>
      <c r="P323" s="4"/>
      <c r="Q323" s="4"/>
      <c r="R323" s="4"/>
      <c r="S323" s="4"/>
      <c r="U323" s="70" t="str">
        <f>IF(Outcomes!M323="","",
   IF(AND(Outcomes!N323&lt;&gt;"",Outcomes!N323&lt;'County Names to hide'!$C$2),0,
      ROUND((MIN(IF(Outcomes!N323="", 'County Names to hide'!$D$2, Outcomes!N323),'County Names to hide'!$D$2)-Outcomes!M323)/30,1)))</f>
        <v/>
      </c>
      <c r="V323" s="69" t="str">
        <f>IF(OR(Outcomes!M323="",Outcomes!M323&gt;'County Names to hide'!$D$2),"",
   IF(Outcomes!N323="","No",
      IF(AND(Outcomes!N323&gt;'County Names to hide'!$C$2,
             Outcomes!N323&lt;'County Names to hide'!$D$2),
         "Yes","No")))</f>
        <v/>
      </c>
    </row>
    <row r="324" spans="3:22" s="1" customFormat="1" x14ac:dyDescent="0.35">
      <c r="C324" s="4"/>
      <c r="L324" s="69" t="str">
        <f t="shared" si="6"/>
        <v>Yes</v>
      </c>
      <c r="M324" s="4"/>
      <c r="N324" s="4"/>
      <c r="O324" s="71" t="str">
        <f>IF(ISBLANK(M324), "", IF(ISBLANK(N324), "Yes", IF(N324 &lt; 'County Names to hide'!$C$2, "No", "Yes")))</f>
        <v/>
      </c>
      <c r="P324" s="4"/>
      <c r="Q324" s="4"/>
      <c r="R324" s="4"/>
      <c r="S324" s="4"/>
      <c r="U324" s="70" t="str">
        <f>IF(Outcomes!M324="","",
   IF(AND(Outcomes!N324&lt;&gt;"",Outcomes!N324&lt;'County Names to hide'!$C$2),0,
      ROUND((MIN(IF(Outcomes!N324="", 'County Names to hide'!$D$2, Outcomes!N324),'County Names to hide'!$D$2)-Outcomes!M324)/30,1)))</f>
        <v/>
      </c>
      <c r="V324" s="69" t="str">
        <f>IF(OR(Outcomes!M324="",Outcomes!M324&gt;'County Names to hide'!$D$2),"",
   IF(Outcomes!N324="","No",
      IF(AND(Outcomes!N324&gt;'County Names to hide'!$C$2,
             Outcomes!N324&lt;'County Names to hide'!$D$2),
         "Yes","No")))</f>
        <v/>
      </c>
    </row>
    <row r="325" spans="3:22" s="1" customFormat="1" x14ac:dyDescent="0.35">
      <c r="C325" s="4"/>
      <c r="L325" s="69" t="str">
        <f t="shared" si="6"/>
        <v>Yes</v>
      </c>
      <c r="M325" s="4"/>
      <c r="N325" s="4"/>
      <c r="O325" s="71" t="str">
        <f>IF(ISBLANK(M325), "", IF(ISBLANK(N325), "Yes", IF(N325 &lt; 'County Names to hide'!$C$2, "No", "Yes")))</f>
        <v/>
      </c>
      <c r="P325" s="4"/>
      <c r="Q325" s="4"/>
      <c r="R325" s="4"/>
      <c r="S325" s="4"/>
      <c r="U325" s="70" t="str">
        <f>IF(Outcomes!M325="","",
   IF(AND(Outcomes!N325&lt;&gt;"",Outcomes!N325&lt;'County Names to hide'!$C$2),0,
      ROUND((MIN(IF(Outcomes!N325="", 'County Names to hide'!$D$2, Outcomes!N325),'County Names to hide'!$D$2)-Outcomes!M325)/30,1)))</f>
        <v/>
      </c>
      <c r="V325" s="69" t="str">
        <f>IF(OR(Outcomes!M325="",Outcomes!M325&gt;'County Names to hide'!$D$2),"",
   IF(Outcomes!N325="","No",
      IF(AND(Outcomes!N325&gt;'County Names to hide'!$C$2,
             Outcomes!N325&lt;'County Names to hide'!$D$2),
         "Yes","No")))</f>
        <v/>
      </c>
    </row>
    <row r="326" spans="3:22" s="1" customFormat="1" x14ac:dyDescent="0.35">
      <c r="C326" s="4"/>
      <c r="L326" s="69" t="str">
        <f t="shared" si="6"/>
        <v>Yes</v>
      </c>
      <c r="M326" s="4"/>
      <c r="N326" s="4"/>
      <c r="O326" s="71" t="str">
        <f>IF(ISBLANK(M326), "", IF(ISBLANK(N326), "Yes", IF(N326 &lt; 'County Names to hide'!$C$2, "No", "Yes")))</f>
        <v/>
      </c>
      <c r="P326" s="4"/>
      <c r="Q326" s="4"/>
      <c r="R326" s="4"/>
      <c r="S326" s="4"/>
      <c r="U326" s="70" t="str">
        <f>IF(Outcomes!M326="","",
   IF(AND(Outcomes!N326&lt;&gt;"",Outcomes!N326&lt;'County Names to hide'!$C$2),0,
      ROUND((MIN(IF(Outcomes!N326="", 'County Names to hide'!$D$2, Outcomes!N326),'County Names to hide'!$D$2)-Outcomes!M326)/30,1)))</f>
        <v/>
      </c>
      <c r="V326" s="69" t="str">
        <f>IF(OR(Outcomes!M326="",Outcomes!M326&gt;'County Names to hide'!$D$2),"",
   IF(Outcomes!N326="","No",
      IF(AND(Outcomes!N326&gt;'County Names to hide'!$C$2,
             Outcomes!N326&lt;'County Names to hide'!$D$2),
         "Yes","No")))</f>
        <v/>
      </c>
    </row>
    <row r="327" spans="3:22" s="1" customFormat="1" x14ac:dyDescent="0.35">
      <c r="C327" s="4"/>
      <c r="L327" s="69" t="str">
        <f t="shared" si="6"/>
        <v>Yes</v>
      </c>
      <c r="M327" s="4"/>
      <c r="N327" s="4"/>
      <c r="O327" s="71" t="str">
        <f>IF(ISBLANK(M327), "", IF(ISBLANK(N327), "Yes", IF(N327 &lt; 'County Names to hide'!$C$2, "No", "Yes")))</f>
        <v/>
      </c>
      <c r="P327" s="4"/>
      <c r="Q327" s="4"/>
      <c r="R327" s="4"/>
      <c r="S327" s="4"/>
      <c r="U327" s="70" t="str">
        <f>IF(Outcomes!M327="","",
   IF(AND(Outcomes!N327&lt;&gt;"",Outcomes!N327&lt;'County Names to hide'!$C$2),0,
      ROUND((MIN(IF(Outcomes!N327="", 'County Names to hide'!$D$2, Outcomes!N327),'County Names to hide'!$D$2)-Outcomes!M327)/30,1)))</f>
        <v/>
      </c>
      <c r="V327" s="69" t="str">
        <f>IF(OR(Outcomes!M327="",Outcomes!M327&gt;'County Names to hide'!$D$2),"",
   IF(Outcomes!N327="","No",
      IF(AND(Outcomes!N327&gt;'County Names to hide'!$C$2,
             Outcomes!N327&lt;'County Names to hide'!$D$2),
         "Yes","No")))</f>
        <v/>
      </c>
    </row>
    <row r="328" spans="3:22" s="1" customFormat="1" x14ac:dyDescent="0.35">
      <c r="C328" s="4"/>
      <c r="L328" s="69" t="str">
        <f t="shared" si="6"/>
        <v>Yes</v>
      </c>
      <c r="M328" s="4"/>
      <c r="N328" s="4"/>
      <c r="O328" s="71" t="str">
        <f>IF(ISBLANK(M328), "", IF(ISBLANK(N328), "Yes", IF(N328 &lt; 'County Names to hide'!$C$2, "No", "Yes")))</f>
        <v/>
      </c>
      <c r="P328" s="4"/>
      <c r="Q328" s="4"/>
      <c r="R328" s="4"/>
      <c r="S328" s="4"/>
      <c r="U328" s="70" t="str">
        <f>IF(Outcomes!M328="","",
   IF(AND(Outcomes!N328&lt;&gt;"",Outcomes!N328&lt;'County Names to hide'!$C$2),0,
      ROUND((MIN(IF(Outcomes!N328="", 'County Names to hide'!$D$2, Outcomes!N328),'County Names to hide'!$D$2)-Outcomes!M328)/30,1)))</f>
        <v/>
      </c>
      <c r="V328" s="69" t="str">
        <f>IF(OR(Outcomes!M328="",Outcomes!M328&gt;'County Names to hide'!$D$2),"",
   IF(Outcomes!N328="","No",
      IF(AND(Outcomes!N328&gt;'County Names to hide'!$C$2,
             Outcomes!N328&lt;'County Names to hide'!$D$2),
         "Yes","No")))</f>
        <v/>
      </c>
    </row>
    <row r="329" spans="3:22" s="1" customFormat="1" x14ac:dyDescent="0.35">
      <c r="C329" s="4"/>
      <c r="L329" s="69" t="str">
        <f t="shared" si="6"/>
        <v>Yes</v>
      </c>
      <c r="M329" s="4"/>
      <c r="N329" s="4"/>
      <c r="O329" s="71" t="str">
        <f>IF(ISBLANK(M329), "", IF(ISBLANK(N329), "Yes", IF(N329 &lt; 'County Names to hide'!$C$2, "No", "Yes")))</f>
        <v/>
      </c>
      <c r="P329" s="4"/>
      <c r="Q329" s="4"/>
      <c r="R329" s="4"/>
      <c r="S329" s="4"/>
      <c r="U329" s="70" t="str">
        <f>IF(Outcomes!M329="","",
   IF(AND(Outcomes!N329&lt;&gt;"",Outcomes!N329&lt;'County Names to hide'!$C$2),0,
      ROUND((MIN(IF(Outcomes!N329="", 'County Names to hide'!$D$2, Outcomes!N329),'County Names to hide'!$D$2)-Outcomes!M329)/30,1)))</f>
        <v/>
      </c>
      <c r="V329" s="69" t="str">
        <f>IF(OR(Outcomes!M329="",Outcomes!M329&gt;'County Names to hide'!$D$2),"",
   IF(Outcomes!N329="","No",
      IF(AND(Outcomes!N329&gt;'County Names to hide'!$C$2,
             Outcomes!N329&lt;'County Names to hide'!$D$2),
         "Yes","No")))</f>
        <v/>
      </c>
    </row>
    <row r="330" spans="3:22" s="1" customFormat="1" x14ac:dyDescent="0.35">
      <c r="C330" s="4"/>
      <c r="L330" s="69" t="str">
        <f t="shared" si="6"/>
        <v>Yes</v>
      </c>
      <c r="M330" s="4"/>
      <c r="N330" s="4"/>
      <c r="O330" s="71" t="str">
        <f>IF(ISBLANK(M330), "", IF(ISBLANK(N330), "Yes", IF(N330 &lt; 'County Names to hide'!$C$2, "No", "Yes")))</f>
        <v/>
      </c>
      <c r="P330" s="4"/>
      <c r="Q330" s="4"/>
      <c r="R330" s="4"/>
      <c r="S330" s="4"/>
      <c r="U330" s="70" t="str">
        <f>IF(Outcomes!M330="","",
   IF(AND(Outcomes!N330&lt;&gt;"",Outcomes!N330&lt;'County Names to hide'!$C$2),0,
      ROUND((MIN(IF(Outcomes!N330="", 'County Names to hide'!$D$2, Outcomes!N330),'County Names to hide'!$D$2)-Outcomes!M330)/30,1)))</f>
        <v/>
      </c>
      <c r="V330" s="69" t="str">
        <f>IF(OR(Outcomes!M330="",Outcomes!M330&gt;'County Names to hide'!$D$2),"",
   IF(Outcomes!N330="","No",
      IF(AND(Outcomes!N330&gt;'County Names to hide'!$C$2,
             Outcomes!N330&lt;'County Names to hide'!$D$2),
         "Yes","No")))</f>
        <v/>
      </c>
    </row>
    <row r="331" spans="3:22" s="1" customFormat="1" x14ac:dyDescent="0.35">
      <c r="C331" s="4"/>
      <c r="L331" s="69" t="str">
        <f t="shared" si="6"/>
        <v>Yes</v>
      </c>
      <c r="M331" s="4"/>
      <c r="N331" s="4"/>
      <c r="O331" s="71" t="str">
        <f>IF(ISBLANK(M331), "", IF(ISBLANK(N331), "Yes", IF(N331 &lt; 'County Names to hide'!$C$2, "No", "Yes")))</f>
        <v/>
      </c>
      <c r="P331" s="4"/>
      <c r="Q331" s="4"/>
      <c r="R331" s="4"/>
      <c r="S331" s="4"/>
      <c r="U331" s="70" t="str">
        <f>IF(Outcomes!M331="","",
   IF(AND(Outcomes!N331&lt;&gt;"",Outcomes!N331&lt;'County Names to hide'!$C$2),0,
      ROUND((MIN(IF(Outcomes!N331="", 'County Names to hide'!$D$2, Outcomes!N331),'County Names to hide'!$D$2)-Outcomes!M331)/30,1)))</f>
        <v/>
      </c>
      <c r="V331" s="69" t="str">
        <f>IF(OR(Outcomes!M331="",Outcomes!M331&gt;'County Names to hide'!$D$2),"",
   IF(Outcomes!N331="","No",
      IF(AND(Outcomes!N331&gt;'County Names to hide'!$C$2,
             Outcomes!N331&lt;'County Names to hide'!$D$2),
         "Yes","No")))</f>
        <v/>
      </c>
    </row>
    <row r="332" spans="3:22" s="1" customFormat="1" x14ac:dyDescent="0.35">
      <c r="C332" s="4"/>
      <c r="L332" s="69" t="str">
        <f t="shared" si="6"/>
        <v>Yes</v>
      </c>
      <c r="M332" s="4"/>
      <c r="N332" s="4"/>
      <c r="O332" s="71" t="str">
        <f>IF(ISBLANK(M332), "", IF(ISBLANK(N332), "Yes", IF(N332 &lt; 'County Names to hide'!$C$2, "No", "Yes")))</f>
        <v/>
      </c>
      <c r="P332" s="4"/>
      <c r="Q332" s="4"/>
      <c r="R332" s="4"/>
      <c r="S332" s="4"/>
      <c r="U332" s="70" t="str">
        <f>IF(Outcomes!M332="","",
   IF(AND(Outcomes!N332&lt;&gt;"",Outcomes!N332&lt;'County Names to hide'!$C$2),0,
      ROUND((MIN(IF(Outcomes!N332="", 'County Names to hide'!$D$2, Outcomes!N332),'County Names to hide'!$D$2)-Outcomes!M332)/30,1)))</f>
        <v/>
      </c>
      <c r="V332" s="69" t="str">
        <f>IF(OR(Outcomes!M332="",Outcomes!M332&gt;'County Names to hide'!$D$2),"",
   IF(Outcomes!N332="","No",
      IF(AND(Outcomes!N332&gt;'County Names to hide'!$C$2,
             Outcomes!N332&lt;'County Names to hide'!$D$2),
         "Yes","No")))</f>
        <v/>
      </c>
    </row>
    <row r="333" spans="3:22" s="1" customFormat="1" x14ac:dyDescent="0.35">
      <c r="C333" s="4"/>
      <c r="L333" s="69" t="str">
        <f t="shared" si="6"/>
        <v>Yes</v>
      </c>
      <c r="M333" s="4"/>
      <c r="N333" s="4"/>
      <c r="O333" s="71" t="str">
        <f>IF(ISBLANK(M333), "", IF(ISBLANK(N333), "Yes", IF(N333 &lt; 'County Names to hide'!$C$2, "No", "Yes")))</f>
        <v/>
      </c>
      <c r="P333" s="4"/>
      <c r="Q333" s="4"/>
      <c r="R333" s="4"/>
      <c r="S333" s="4"/>
      <c r="U333" s="70" t="str">
        <f>IF(Outcomes!M333="","",
   IF(AND(Outcomes!N333&lt;&gt;"",Outcomes!N333&lt;'County Names to hide'!$C$2),0,
      ROUND((MIN(IF(Outcomes!N333="", 'County Names to hide'!$D$2, Outcomes!N333),'County Names to hide'!$D$2)-Outcomes!M333)/30,1)))</f>
        <v/>
      </c>
      <c r="V333" s="69" t="str">
        <f>IF(OR(Outcomes!M333="",Outcomes!M333&gt;'County Names to hide'!$D$2),"",
   IF(Outcomes!N333="","No",
      IF(AND(Outcomes!N333&gt;'County Names to hide'!$C$2,
             Outcomes!N333&lt;'County Names to hide'!$D$2),
         "Yes","No")))</f>
        <v/>
      </c>
    </row>
    <row r="334" spans="3:22" s="1" customFormat="1" x14ac:dyDescent="0.35">
      <c r="C334" s="4"/>
      <c r="L334" s="69" t="str">
        <f t="shared" si="6"/>
        <v>Yes</v>
      </c>
      <c r="M334" s="4"/>
      <c r="N334" s="4"/>
      <c r="O334" s="71" t="str">
        <f>IF(ISBLANK(M334), "", IF(ISBLANK(N334), "Yes", IF(N334 &lt; 'County Names to hide'!$C$2, "No", "Yes")))</f>
        <v/>
      </c>
      <c r="P334" s="4"/>
      <c r="Q334" s="4"/>
      <c r="R334" s="4"/>
      <c r="S334" s="4"/>
      <c r="U334" s="70" t="str">
        <f>IF(Outcomes!M334="","",
   IF(AND(Outcomes!N334&lt;&gt;"",Outcomes!N334&lt;'County Names to hide'!$C$2),0,
      ROUND((MIN(IF(Outcomes!N334="", 'County Names to hide'!$D$2, Outcomes!N334),'County Names to hide'!$D$2)-Outcomes!M334)/30,1)))</f>
        <v/>
      </c>
      <c r="V334" s="69" t="str">
        <f>IF(OR(Outcomes!M334="",Outcomes!M334&gt;'County Names to hide'!$D$2),"",
   IF(Outcomes!N334="","No",
      IF(AND(Outcomes!N334&gt;'County Names to hide'!$C$2,
             Outcomes!N334&lt;'County Names to hide'!$D$2),
         "Yes","No")))</f>
        <v/>
      </c>
    </row>
    <row r="335" spans="3:22" s="1" customFormat="1" x14ac:dyDescent="0.35">
      <c r="C335" s="4"/>
      <c r="L335" s="69" t="str">
        <f t="shared" si="6"/>
        <v>Yes</v>
      </c>
      <c r="M335" s="4"/>
      <c r="N335" s="4"/>
      <c r="O335" s="71" t="str">
        <f>IF(ISBLANK(M335), "", IF(ISBLANK(N335), "Yes", IF(N335 &lt; 'County Names to hide'!$C$2, "No", "Yes")))</f>
        <v/>
      </c>
      <c r="P335" s="4"/>
      <c r="Q335" s="4"/>
      <c r="R335" s="4"/>
      <c r="S335" s="4"/>
      <c r="U335" s="70" t="str">
        <f>IF(Outcomes!M335="","",
   IF(AND(Outcomes!N335&lt;&gt;"",Outcomes!N335&lt;'County Names to hide'!$C$2),0,
      ROUND((MIN(IF(Outcomes!N335="", 'County Names to hide'!$D$2, Outcomes!N335),'County Names to hide'!$D$2)-Outcomes!M335)/30,1)))</f>
        <v/>
      </c>
      <c r="V335" s="69" t="str">
        <f>IF(OR(Outcomes!M335="",Outcomes!M335&gt;'County Names to hide'!$D$2),"",
   IF(Outcomes!N335="","No",
      IF(AND(Outcomes!N335&gt;'County Names to hide'!$C$2,
             Outcomes!N335&lt;'County Names to hide'!$D$2),
         "Yes","No")))</f>
        <v/>
      </c>
    </row>
    <row r="336" spans="3:22" s="1" customFormat="1" x14ac:dyDescent="0.35">
      <c r="C336" s="4"/>
      <c r="L336" s="69" t="str">
        <f t="shared" si="6"/>
        <v>Yes</v>
      </c>
      <c r="M336" s="4"/>
      <c r="N336" s="4"/>
      <c r="O336" s="71" t="str">
        <f>IF(ISBLANK(M336), "", IF(ISBLANK(N336), "Yes", IF(N336 &lt; 'County Names to hide'!$C$2, "No", "Yes")))</f>
        <v/>
      </c>
      <c r="P336" s="4"/>
      <c r="Q336" s="4"/>
      <c r="R336" s="4"/>
      <c r="S336" s="4"/>
      <c r="U336" s="70" t="str">
        <f>IF(Outcomes!M336="","",
   IF(AND(Outcomes!N336&lt;&gt;"",Outcomes!N336&lt;'County Names to hide'!$C$2),0,
      ROUND((MIN(IF(Outcomes!N336="", 'County Names to hide'!$D$2, Outcomes!N336),'County Names to hide'!$D$2)-Outcomes!M336)/30,1)))</f>
        <v/>
      </c>
      <c r="V336" s="69" t="str">
        <f>IF(OR(Outcomes!M336="",Outcomes!M336&gt;'County Names to hide'!$D$2),"",
   IF(Outcomes!N336="","No",
      IF(AND(Outcomes!N336&gt;'County Names to hide'!$C$2,
             Outcomes!N336&lt;'County Names to hide'!$D$2),
         "Yes","No")))</f>
        <v/>
      </c>
    </row>
    <row r="337" spans="3:22" s="1" customFormat="1" x14ac:dyDescent="0.35">
      <c r="C337" s="4"/>
      <c r="L337" s="69" t="str">
        <f t="shared" si="6"/>
        <v>Yes</v>
      </c>
      <c r="M337" s="4"/>
      <c r="N337" s="4"/>
      <c r="O337" s="71" t="str">
        <f>IF(ISBLANK(M337), "", IF(ISBLANK(N337), "Yes", IF(N337 &lt; 'County Names to hide'!$C$2, "No", "Yes")))</f>
        <v/>
      </c>
      <c r="P337" s="4"/>
      <c r="Q337" s="4"/>
      <c r="R337" s="4"/>
      <c r="S337" s="4"/>
      <c r="U337" s="70" t="str">
        <f>IF(Outcomes!M337="","",
   IF(AND(Outcomes!N337&lt;&gt;"",Outcomes!N337&lt;'County Names to hide'!$C$2),0,
      ROUND((MIN(IF(Outcomes!N337="", 'County Names to hide'!$D$2, Outcomes!N337),'County Names to hide'!$D$2)-Outcomes!M337)/30,1)))</f>
        <v/>
      </c>
      <c r="V337" s="69" t="str">
        <f>IF(OR(Outcomes!M337="",Outcomes!M337&gt;'County Names to hide'!$D$2),"",
   IF(Outcomes!N337="","No",
      IF(AND(Outcomes!N337&gt;'County Names to hide'!$C$2,
             Outcomes!N337&lt;'County Names to hide'!$D$2),
         "Yes","No")))</f>
        <v/>
      </c>
    </row>
    <row r="338" spans="3:22" s="1" customFormat="1" x14ac:dyDescent="0.35">
      <c r="C338" s="4"/>
      <c r="L338" s="69" t="str">
        <f t="shared" si="6"/>
        <v>Yes</v>
      </c>
      <c r="M338" s="4"/>
      <c r="N338" s="4"/>
      <c r="O338" s="71" t="str">
        <f>IF(ISBLANK(M338), "", IF(ISBLANK(N338), "Yes", IF(N338 &lt; 'County Names to hide'!$C$2, "No", "Yes")))</f>
        <v/>
      </c>
      <c r="P338" s="4"/>
      <c r="Q338" s="4"/>
      <c r="R338" s="4"/>
      <c r="S338" s="4"/>
      <c r="U338" s="70" t="str">
        <f>IF(Outcomes!M338="","",
   IF(AND(Outcomes!N338&lt;&gt;"",Outcomes!N338&lt;'County Names to hide'!$C$2),0,
      ROUND((MIN(IF(Outcomes!N338="", 'County Names to hide'!$D$2, Outcomes!N338),'County Names to hide'!$D$2)-Outcomes!M338)/30,1)))</f>
        <v/>
      </c>
      <c r="V338" s="69" t="str">
        <f>IF(OR(Outcomes!M338="",Outcomes!M338&gt;'County Names to hide'!$D$2),"",
   IF(Outcomes!N338="","No",
      IF(AND(Outcomes!N338&gt;'County Names to hide'!$C$2,
             Outcomes!N338&lt;'County Names to hide'!$D$2),
         "Yes","No")))</f>
        <v/>
      </c>
    </row>
    <row r="339" spans="3:22" s="1" customFormat="1" x14ac:dyDescent="0.35">
      <c r="C339" s="4"/>
      <c r="L339" s="69" t="str">
        <f t="shared" si="6"/>
        <v>Yes</v>
      </c>
      <c r="M339" s="4"/>
      <c r="N339" s="4"/>
      <c r="O339" s="71" t="str">
        <f>IF(ISBLANK(M339), "", IF(ISBLANK(N339), "Yes", IF(N339 &lt; 'County Names to hide'!$C$2, "No", "Yes")))</f>
        <v/>
      </c>
      <c r="P339" s="4"/>
      <c r="Q339" s="4"/>
      <c r="R339" s="4"/>
      <c r="S339" s="4"/>
      <c r="U339" s="70" t="str">
        <f>IF(Outcomes!M339="","",
   IF(AND(Outcomes!N339&lt;&gt;"",Outcomes!N339&lt;'County Names to hide'!$C$2),0,
      ROUND((MIN(IF(Outcomes!N339="", 'County Names to hide'!$D$2, Outcomes!N339),'County Names to hide'!$D$2)-Outcomes!M339)/30,1)))</f>
        <v/>
      </c>
      <c r="V339" s="69" t="str">
        <f>IF(OR(Outcomes!M339="",Outcomes!M339&gt;'County Names to hide'!$D$2),"",
   IF(Outcomes!N339="","No",
      IF(AND(Outcomes!N339&gt;'County Names to hide'!$C$2,
             Outcomes!N339&lt;'County Names to hide'!$D$2),
         "Yes","No")))</f>
        <v/>
      </c>
    </row>
    <row r="340" spans="3:22" s="1" customFormat="1" x14ac:dyDescent="0.35">
      <c r="C340" s="4"/>
      <c r="L340" s="69" t="str">
        <f t="shared" si="6"/>
        <v>Yes</v>
      </c>
      <c r="M340" s="4"/>
      <c r="N340" s="4"/>
      <c r="O340" s="71" t="str">
        <f>IF(ISBLANK(M340), "", IF(ISBLANK(N340), "Yes", IF(N340 &lt; 'County Names to hide'!$C$2, "No", "Yes")))</f>
        <v/>
      </c>
      <c r="P340" s="4"/>
      <c r="Q340" s="4"/>
      <c r="R340" s="4"/>
      <c r="S340" s="4"/>
      <c r="U340" s="70" t="str">
        <f>IF(Outcomes!M340="","",
   IF(AND(Outcomes!N340&lt;&gt;"",Outcomes!N340&lt;'County Names to hide'!$C$2),0,
      ROUND((MIN(IF(Outcomes!N340="", 'County Names to hide'!$D$2, Outcomes!N340),'County Names to hide'!$D$2)-Outcomes!M340)/30,1)))</f>
        <v/>
      </c>
      <c r="V340" s="69" t="str">
        <f>IF(OR(Outcomes!M340="",Outcomes!M340&gt;'County Names to hide'!$D$2),"",
   IF(Outcomes!N340="","No",
      IF(AND(Outcomes!N340&gt;'County Names to hide'!$C$2,
             Outcomes!N340&lt;'County Names to hide'!$D$2),
         "Yes","No")))</f>
        <v/>
      </c>
    </row>
    <row r="341" spans="3:22" s="1" customFormat="1" x14ac:dyDescent="0.35">
      <c r="C341" s="4"/>
      <c r="L341" s="69" t="str">
        <f t="shared" si="6"/>
        <v>Yes</v>
      </c>
      <c r="M341" s="4"/>
      <c r="N341" s="4"/>
      <c r="O341" s="71" t="str">
        <f>IF(ISBLANK(M341), "", IF(ISBLANK(N341), "Yes", IF(N341 &lt; 'County Names to hide'!$C$2, "No", "Yes")))</f>
        <v/>
      </c>
      <c r="P341" s="4"/>
      <c r="Q341" s="4"/>
      <c r="R341" s="4"/>
      <c r="S341" s="4"/>
      <c r="U341" s="70" t="str">
        <f>IF(Outcomes!M341="","",
   IF(AND(Outcomes!N341&lt;&gt;"",Outcomes!N341&lt;'County Names to hide'!$C$2),0,
      ROUND((MIN(IF(Outcomes!N341="", 'County Names to hide'!$D$2, Outcomes!N341),'County Names to hide'!$D$2)-Outcomes!M341)/30,1)))</f>
        <v/>
      </c>
      <c r="V341" s="69" t="str">
        <f>IF(OR(Outcomes!M341="",Outcomes!M341&gt;'County Names to hide'!$D$2),"",
   IF(Outcomes!N341="","No",
      IF(AND(Outcomes!N341&gt;'County Names to hide'!$C$2,
             Outcomes!N341&lt;'County Names to hide'!$D$2),
         "Yes","No")))</f>
        <v/>
      </c>
    </row>
    <row r="342" spans="3:22" s="1" customFormat="1" x14ac:dyDescent="0.35">
      <c r="C342" s="4"/>
      <c r="L342" s="69" t="str">
        <f t="shared" si="6"/>
        <v>Yes</v>
      </c>
      <c r="M342" s="4"/>
      <c r="N342" s="4"/>
      <c r="O342" s="71" t="str">
        <f>IF(ISBLANK(M342), "", IF(ISBLANK(N342), "Yes", IF(N342 &lt; 'County Names to hide'!$C$2, "No", "Yes")))</f>
        <v/>
      </c>
      <c r="P342" s="4"/>
      <c r="Q342" s="4"/>
      <c r="R342" s="4"/>
      <c r="S342" s="4"/>
      <c r="U342" s="70" t="str">
        <f>IF(Outcomes!M342="","",
   IF(AND(Outcomes!N342&lt;&gt;"",Outcomes!N342&lt;'County Names to hide'!$C$2),0,
      ROUND((MIN(IF(Outcomes!N342="", 'County Names to hide'!$D$2, Outcomes!N342),'County Names to hide'!$D$2)-Outcomes!M342)/30,1)))</f>
        <v/>
      </c>
      <c r="V342" s="69" t="str">
        <f>IF(OR(Outcomes!M342="",Outcomes!M342&gt;'County Names to hide'!$D$2),"",
   IF(Outcomes!N342="","No",
      IF(AND(Outcomes!N342&gt;'County Names to hide'!$C$2,
             Outcomes!N342&lt;'County Names to hide'!$D$2),
         "Yes","No")))</f>
        <v/>
      </c>
    </row>
    <row r="343" spans="3:22" s="1" customFormat="1" x14ac:dyDescent="0.35">
      <c r="C343" s="4"/>
      <c r="L343" s="69" t="str">
        <f t="shared" si="6"/>
        <v>Yes</v>
      </c>
      <c r="M343" s="4"/>
      <c r="N343" s="4"/>
      <c r="O343" s="71" t="str">
        <f>IF(ISBLANK(M343), "", IF(ISBLANK(N343), "Yes", IF(N343 &lt; 'County Names to hide'!$C$2, "No", "Yes")))</f>
        <v/>
      </c>
      <c r="P343" s="4"/>
      <c r="Q343" s="4"/>
      <c r="R343" s="4"/>
      <c r="S343" s="4"/>
      <c r="U343" s="70" t="str">
        <f>IF(Outcomes!M343="","",
   IF(AND(Outcomes!N343&lt;&gt;"",Outcomes!N343&lt;'County Names to hide'!$C$2),0,
      ROUND((MIN(IF(Outcomes!N343="", 'County Names to hide'!$D$2, Outcomes!N343),'County Names to hide'!$D$2)-Outcomes!M343)/30,1)))</f>
        <v/>
      </c>
      <c r="V343" s="69" t="str">
        <f>IF(OR(Outcomes!M343="",Outcomes!M343&gt;'County Names to hide'!$D$2),"",
   IF(Outcomes!N343="","No",
      IF(AND(Outcomes!N343&gt;'County Names to hide'!$C$2,
             Outcomes!N343&lt;'County Names to hide'!$D$2),
         "Yes","No")))</f>
        <v/>
      </c>
    </row>
    <row r="344" spans="3:22" s="1" customFormat="1" x14ac:dyDescent="0.35">
      <c r="C344" s="4"/>
      <c r="L344" s="69" t="str">
        <f t="shared" si="6"/>
        <v>Yes</v>
      </c>
      <c r="M344" s="4"/>
      <c r="N344" s="4"/>
      <c r="O344" s="71" t="str">
        <f>IF(ISBLANK(M344), "", IF(ISBLANK(N344), "Yes", IF(N344 &lt; 'County Names to hide'!$C$2, "No", "Yes")))</f>
        <v/>
      </c>
      <c r="P344" s="4"/>
      <c r="Q344" s="4"/>
      <c r="R344" s="4"/>
      <c r="S344" s="4"/>
      <c r="U344" s="70" t="str">
        <f>IF(Outcomes!M344="","",
   IF(AND(Outcomes!N344&lt;&gt;"",Outcomes!N344&lt;'County Names to hide'!$C$2),0,
      ROUND((MIN(IF(Outcomes!N344="", 'County Names to hide'!$D$2, Outcomes!N344),'County Names to hide'!$D$2)-Outcomes!M344)/30,1)))</f>
        <v/>
      </c>
      <c r="V344" s="69" t="str">
        <f>IF(OR(Outcomes!M344="",Outcomes!M344&gt;'County Names to hide'!$D$2),"",
   IF(Outcomes!N344="","No",
      IF(AND(Outcomes!N344&gt;'County Names to hide'!$C$2,
             Outcomes!N344&lt;'County Names to hide'!$D$2),
         "Yes","No")))</f>
        <v/>
      </c>
    </row>
    <row r="345" spans="3:22" s="1" customFormat="1" x14ac:dyDescent="0.35">
      <c r="C345" s="4"/>
      <c r="L345" s="69" t="str">
        <f t="shared" si="6"/>
        <v>Yes</v>
      </c>
      <c r="M345" s="4"/>
      <c r="N345" s="4"/>
      <c r="O345" s="71" t="str">
        <f>IF(ISBLANK(M345), "", IF(ISBLANK(N345), "Yes", IF(N345 &lt; 'County Names to hide'!$C$2, "No", "Yes")))</f>
        <v/>
      </c>
      <c r="P345" s="4"/>
      <c r="Q345" s="4"/>
      <c r="R345" s="4"/>
      <c r="S345" s="4"/>
      <c r="U345" s="70" t="str">
        <f>IF(Outcomes!M345="","",
   IF(AND(Outcomes!N345&lt;&gt;"",Outcomes!N345&lt;'County Names to hide'!$C$2),0,
      ROUND((MIN(IF(Outcomes!N345="", 'County Names to hide'!$D$2, Outcomes!N345),'County Names to hide'!$D$2)-Outcomes!M345)/30,1)))</f>
        <v/>
      </c>
      <c r="V345" s="69" t="str">
        <f>IF(OR(Outcomes!M345="",Outcomes!M345&gt;'County Names to hide'!$D$2),"",
   IF(Outcomes!N345="","No",
      IF(AND(Outcomes!N345&gt;'County Names to hide'!$C$2,
             Outcomes!N345&lt;'County Names to hide'!$D$2),
         "Yes","No")))</f>
        <v/>
      </c>
    </row>
    <row r="346" spans="3:22" s="1" customFormat="1" x14ac:dyDescent="0.35">
      <c r="C346" s="4"/>
      <c r="L346" s="69" t="str">
        <f t="shared" si="6"/>
        <v>Yes</v>
      </c>
      <c r="M346" s="4"/>
      <c r="N346" s="4"/>
      <c r="O346" s="71" t="str">
        <f>IF(ISBLANK(M346), "", IF(ISBLANK(N346), "Yes", IF(N346 &lt; 'County Names to hide'!$C$2, "No", "Yes")))</f>
        <v/>
      </c>
      <c r="P346" s="4"/>
      <c r="Q346" s="4"/>
      <c r="R346" s="4"/>
      <c r="S346" s="4"/>
      <c r="U346" s="70" t="str">
        <f>IF(Outcomes!M346="","",
   IF(AND(Outcomes!N346&lt;&gt;"",Outcomes!N346&lt;'County Names to hide'!$C$2),0,
      ROUND((MIN(IF(Outcomes!N346="", 'County Names to hide'!$D$2, Outcomes!N346),'County Names to hide'!$D$2)-Outcomes!M346)/30,1)))</f>
        <v/>
      </c>
      <c r="V346" s="69" t="str">
        <f>IF(OR(Outcomes!M346="",Outcomes!M346&gt;'County Names to hide'!$D$2),"",
   IF(Outcomes!N346="","No",
      IF(AND(Outcomes!N346&gt;'County Names to hide'!$C$2,
             Outcomes!N346&lt;'County Names to hide'!$D$2),
         "Yes","No")))</f>
        <v/>
      </c>
    </row>
    <row r="347" spans="3:22" s="1" customFormat="1" x14ac:dyDescent="0.35">
      <c r="C347" s="4"/>
      <c r="L347" s="69" t="str">
        <f t="shared" si="6"/>
        <v>Yes</v>
      </c>
      <c r="M347" s="4"/>
      <c r="N347" s="4"/>
      <c r="O347" s="71" t="str">
        <f>IF(ISBLANK(M347), "", IF(ISBLANK(N347), "Yes", IF(N347 &lt; 'County Names to hide'!$C$2, "No", "Yes")))</f>
        <v/>
      </c>
      <c r="P347" s="4"/>
      <c r="Q347" s="4"/>
      <c r="R347" s="4"/>
      <c r="S347" s="4"/>
      <c r="U347" s="70" t="str">
        <f>IF(Outcomes!M347="","",
   IF(AND(Outcomes!N347&lt;&gt;"",Outcomes!N347&lt;'County Names to hide'!$C$2),0,
      ROUND((MIN(IF(Outcomes!N347="", 'County Names to hide'!$D$2, Outcomes!N347),'County Names to hide'!$D$2)-Outcomes!M347)/30,1)))</f>
        <v/>
      </c>
      <c r="V347" s="69" t="str">
        <f>IF(OR(Outcomes!M347="",Outcomes!M347&gt;'County Names to hide'!$D$2),"",
   IF(Outcomes!N347="","No",
      IF(AND(Outcomes!N347&gt;'County Names to hide'!$C$2,
             Outcomes!N347&lt;'County Names to hide'!$D$2),
         "Yes","No")))</f>
        <v/>
      </c>
    </row>
    <row r="348" spans="3:22" s="1" customFormat="1" x14ac:dyDescent="0.35">
      <c r="C348" s="4"/>
      <c r="L348" s="69" t="str">
        <f t="shared" si="6"/>
        <v>Yes</v>
      </c>
      <c r="M348" s="4"/>
      <c r="N348" s="4"/>
      <c r="O348" s="71" t="str">
        <f>IF(ISBLANK(M348), "", IF(ISBLANK(N348), "Yes", IF(N348 &lt; 'County Names to hide'!$C$2, "No", "Yes")))</f>
        <v/>
      </c>
      <c r="P348" s="4"/>
      <c r="Q348" s="4"/>
      <c r="R348" s="4"/>
      <c r="S348" s="4"/>
      <c r="U348" s="70" t="str">
        <f>IF(Outcomes!M348="","",
   IF(AND(Outcomes!N348&lt;&gt;"",Outcomes!N348&lt;'County Names to hide'!$C$2),0,
      ROUND((MIN(IF(Outcomes!N348="", 'County Names to hide'!$D$2, Outcomes!N348),'County Names to hide'!$D$2)-Outcomes!M348)/30,1)))</f>
        <v/>
      </c>
      <c r="V348" s="69" t="str">
        <f>IF(OR(Outcomes!M348="",Outcomes!M348&gt;'County Names to hide'!$D$2),"",
   IF(Outcomes!N348="","No",
      IF(AND(Outcomes!N348&gt;'County Names to hide'!$C$2,
             Outcomes!N348&lt;'County Names to hide'!$D$2),
         "Yes","No")))</f>
        <v/>
      </c>
    </row>
    <row r="349" spans="3:22" s="1" customFormat="1" x14ac:dyDescent="0.35">
      <c r="C349" s="4"/>
      <c r="L349" s="69" t="str">
        <f t="shared" si="6"/>
        <v>Yes</v>
      </c>
      <c r="M349" s="4"/>
      <c r="N349" s="4"/>
      <c r="O349" s="71" t="str">
        <f>IF(ISBLANK(M349), "", IF(ISBLANK(N349), "Yes", IF(N349 &lt; 'County Names to hide'!$C$2, "No", "Yes")))</f>
        <v/>
      </c>
      <c r="P349" s="4"/>
      <c r="Q349" s="4"/>
      <c r="R349" s="4"/>
      <c r="S349" s="4"/>
      <c r="U349" s="70" t="str">
        <f>IF(Outcomes!M349="","",
   IF(AND(Outcomes!N349&lt;&gt;"",Outcomes!N349&lt;'County Names to hide'!$C$2),0,
      ROUND((MIN(IF(Outcomes!N349="", 'County Names to hide'!$D$2, Outcomes!N349),'County Names to hide'!$D$2)-Outcomes!M349)/30,1)))</f>
        <v/>
      </c>
      <c r="V349" s="69" t="str">
        <f>IF(OR(Outcomes!M349="",Outcomes!M349&gt;'County Names to hide'!$D$2),"",
   IF(Outcomes!N349="","No",
      IF(AND(Outcomes!N349&gt;'County Names to hide'!$C$2,
             Outcomes!N349&lt;'County Names to hide'!$D$2),
         "Yes","No")))</f>
        <v/>
      </c>
    </row>
    <row r="350" spans="3:22" s="1" customFormat="1" x14ac:dyDescent="0.35">
      <c r="C350" s="4"/>
      <c r="L350" s="69" t="str">
        <f t="shared" si="6"/>
        <v>Yes</v>
      </c>
      <c r="M350" s="4"/>
      <c r="N350" s="4"/>
      <c r="O350" s="71" t="str">
        <f>IF(ISBLANK(M350), "", IF(ISBLANK(N350), "Yes", IF(N350 &lt; 'County Names to hide'!$C$2, "No", "Yes")))</f>
        <v/>
      </c>
      <c r="P350" s="4"/>
      <c r="Q350" s="4"/>
      <c r="R350" s="4"/>
      <c r="S350" s="4"/>
      <c r="U350" s="70" t="str">
        <f>IF(Outcomes!M350="","",
   IF(AND(Outcomes!N350&lt;&gt;"",Outcomes!N350&lt;'County Names to hide'!$C$2),0,
      ROUND((MIN(IF(Outcomes!N350="", 'County Names to hide'!$D$2, Outcomes!N350),'County Names to hide'!$D$2)-Outcomes!M350)/30,1)))</f>
        <v/>
      </c>
      <c r="V350" s="69" t="str">
        <f>IF(OR(Outcomes!M350="",Outcomes!M350&gt;'County Names to hide'!$D$2),"",
   IF(Outcomes!N350="","No",
      IF(AND(Outcomes!N350&gt;'County Names to hide'!$C$2,
             Outcomes!N350&lt;'County Names to hide'!$D$2),
         "Yes","No")))</f>
        <v/>
      </c>
    </row>
    <row r="351" spans="3:22" s="1" customFormat="1" x14ac:dyDescent="0.35">
      <c r="C351" s="4"/>
      <c r="L351" s="69" t="str">
        <f t="shared" si="6"/>
        <v>Yes</v>
      </c>
      <c r="M351" s="4"/>
      <c r="N351" s="4"/>
      <c r="O351" s="71" t="str">
        <f>IF(ISBLANK(M351), "", IF(ISBLANK(N351), "Yes", IF(N351 &lt; 'County Names to hide'!$C$2, "No", "Yes")))</f>
        <v/>
      </c>
      <c r="P351" s="4"/>
      <c r="Q351" s="4"/>
      <c r="R351" s="4"/>
      <c r="S351" s="4"/>
      <c r="U351" s="70" t="str">
        <f>IF(Outcomes!M351="","",
   IF(AND(Outcomes!N351&lt;&gt;"",Outcomes!N351&lt;'County Names to hide'!$C$2),0,
      ROUND((MIN(IF(Outcomes!N351="", 'County Names to hide'!$D$2, Outcomes!N351),'County Names to hide'!$D$2)-Outcomes!M351)/30,1)))</f>
        <v/>
      </c>
      <c r="V351" s="69" t="str">
        <f>IF(OR(Outcomes!M351="",Outcomes!M351&gt;'County Names to hide'!$D$2),"",
   IF(Outcomes!N351="","No",
      IF(AND(Outcomes!N351&gt;'County Names to hide'!$C$2,
             Outcomes!N351&lt;'County Names to hide'!$D$2),
         "Yes","No")))</f>
        <v/>
      </c>
    </row>
    <row r="352" spans="3:22" s="1" customFormat="1" x14ac:dyDescent="0.35">
      <c r="C352" s="4"/>
      <c r="L352" s="69" t="str">
        <f t="shared" si="6"/>
        <v>Yes</v>
      </c>
      <c r="M352" s="4"/>
      <c r="N352" s="4"/>
      <c r="O352" s="71" t="str">
        <f>IF(ISBLANK(M352), "", IF(ISBLANK(N352), "Yes", IF(N352 &lt; 'County Names to hide'!$C$2, "No", "Yes")))</f>
        <v/>
      </c>
      <c r="P352" s="4"/>
      <c r="Q352" s="4"/>
      <c r="R352" s="4"/>
      <c r="S352" s="4"/>
      <c r="U352" s="70" t="str">
        <f>IF(Outcomes!M352="","",
   IF(AND(Outcomes!N352&lt;&gt;"",Outcomes!N352&lt;'County Names to hide'!$C$2),0,
      ROUND((MIN(IF(Outcomes!N352="", 'County Names to hide'!$D$2, Outcomes!N352),'County Names to hide'!$D$2)-Outcomes!M352)/30,1)))</f>
        <v/>
      </c>
      <c r="V352" s="69" t="str">
        <f>IF(OR(Outcomes!M352="",Outcomes!M352&gt;'County Names to hide'!$D$2),"",
   IF(Outcomes!N352="","No",
      IF(AND(Outcomes!N352&gt;'County Names to hide'!$C$2,
             Outcomes!N352&lt;'County Names to hide'!$D$2),
         "Yes","No")))</f>
        <v/>
      </c>
    </row>
    <row r="353" spans="3:22" s="1" customFormat="1" x14ac:dyDescent="0.35">
      <c r="C353" s="4"/>
      <c r="L353" s="69" t="str">
        <f t="shared" si="6"/>
        <v>Yes</v>
      </c>
      <c r="M353" s="4"/>
      <c r="N353" s="4"/>
      <c r="O353" s="71" t="str">
        <f>IF(ISBLANK(M353), "", IF(ISBLANK(N353), "Yes", IF(N353 &lt; 'County Names to hide'!$C$2, "No", "Yes")))</f>
        <v/>
      </c>
      <c r="P353" s="4"/>
      <c r="Q353" s="4"/>
      <c r="R353" s="4"/>
      <c r="S353" s="4"/>
      <c r="U353" s="70" t="str">
        <f>IF(Outcomes!M353="","",
   IF(AND(Outcomes!N353&lt;&gt;"",Outcomes!N353&lt;'County Names to hide'!$C$2),0,
      ROUND((MIN(IF(Outcomes!N353="", 'County Names to hide'!$D$2, Outcomes!N353),'County Names to hide'!$D$2)-Outcomes!M353)/30,1)))</f>
        <v/>
      </c>
      <c r="V353" s="69" t="str">
        <f>IF(OR(Outcomes!M353="",Outcomes!M353&gt;'County Names to hide'!$D$2),"",
   IF(Outcomes!N353="","No",
      IF(AND(Outcomes!N353&gt;'County Names to hide'!$C$2,
             Outcomes!N353&lt;'County Names to hide'!$D$2),
         "Yes","No")))</f>
        <v/>
      </c>
    </row>
    <row r="354" spans="3:22" s="1" customFormat="1" x14ac:dyDescent="0.35">
      <c r="C354" s="4"/>
      <c r="L354" s="69" t="str">
        <f t="shared" si="6"/>
        <v>Yes</v>
      </c>
      <c r="M354" s="4"/>
      <c r="N354" s="4"/>
      <c r="O354" s="71" t="str">
        <f>IF(ISBLANK(M354), "", IF(ISBLANK(N354), "Yes", IF(N354 &lt; 'County Names to hide'!$C$2, "No", "Yes")))</f>
        <v/>
      </c>
      <c r="P354" s="4"/>
      <c r="Q354" s="4"/>
      <c r="R354" s="4"/>
      <c r="S354" s="4"/>
      <c r="U354" s="70" t="str">
        <f>IF(Outcomes!M354="","",
   IF(AND(Outcomes!N354&lt;&gt;"",Outcomes!N354&lt;'County Names to hide'!$C$2),0,
      ROUND((MIN(IF(Outcomes!N354="", 'County Names to hide'!$D$2, Outcomes!N354),'County Names to hide'!$D$2)-Outcomes!M354)/30,1)))</f>
        <v/>
      </c>
      <c r="V354" s="69" t="str">
        <f>IF(OR(Outcomes!M354="",Outcomes!M354&gt;'County Names to hide'!$D$2),"",
   IF(Outcomes!N354="","No",
      IF(AND(Outcomes!N354&gt;'County Names to hide'!$C$2,
             Outcomes!N354&lt;'County Names to hide'!$D$2),
         "Yes","No")))</f>
        <v/>
      </c>
    </row>
    <row r="355" spans="3:22" s="1" customFormat="1" x14ac:dyDescent="0.35">
      <c r="C355" s="4"/>
      <c r="L355" s="69" t="str">
        <f t="shared" si="6"/>
        <v>Yes</v>
      </c>
      <c r="M355" s="4"/>
      <c r="N355" s="4"/>
      <c r="O355" s="71" t="str">
        <f>IF(ISBLANK(M355), "", IF(ISBLANK(N355), "Yes", IF(N355 &lt; 'County Names to hide'!$C$2, "No", "Yes")))</f>
        <v/>
      </c>
      <c r="P355" s="4"/>
      <c r="Q355" s="4"/>
      <c r="R355" s="4"/>
      <c r="S355" s="4"/>
      <c r="U355" s="70" t="str">
        <f>IF(Outcomes!M355="","",
   IF(AND(Outcomes!N355&lt;&gt;"",Outcomes!N355&lt;'County Names to hide'!$C$2),0,
      ROUND((MIN(IF(Outcomes!N355="", 'County Names to hide'!$D$2, Outcomes!N355),'County Names to hide'!$D$2)-Outcomes!M355)/30,1)))</f>
        <v/>
      </c>
      <c r="V355" s="69" t="str">
        <f>IF(OR(Outcomes!M355="",Outcomes!M355&gt;'County Names to hide'!$D$2),"",
   IF(Outcomes!N355="","No",
      IF(AND(Outcomes!N355&gt;'County Names to hide'!$C$2,
             Outcomes!N355&lt;'County Names to hide'!$D$2),
         "Yes","No")))</f>
        <v/>
      </c>
    </row>
    <row r="356" spans="3:22" s="1" customFormat="1" x14ac:dyDescent="0.35">
      <c r="C356" s="4"/>
      <c r="L356" s="69" t="str">
        <f t="shared" si="6"/>
        <v>Yes</v>
      </c>
      <c r="M356" s="4"/>
      <c r="N356" s="4"/>
      <c r="O356" s="71" t="str">
        <f>IF(ISBLANK(M356), "", IF(ISBLANK(N356), "Yes", IF(N356 &lt; 'County Names to hide'!$C$2, "No", "Yes")))</f>
        <v/>
      </c>
      <c r="P356" s="4"/>
      <c r="Q356" s="4"/>
      <c r="R356" s="4"/>
      <c r="S356" s="4"/>
      <c r="U356" s="70" t="str">
        <f>IF(Outcomes!M356="","",
   IF(AND(Outcomes!N356&lt;&gt;"",Outcomes!N356&lt;'County Names to hide'!$C$2),0,
      ROUND((MIN(IF(Outcomes!N356="", 'County Names to hide'!$D$2, Outcomes!N356),'County Names to hide'!$D$2)-Outcomes!M356)/30,1)))</f>
        <v/>
      </c>
      <c r="V356" s="69" t="str">
        <f>IF(OR(Outcomes!M356="",Outcomes!M356&gt;'County Names to hide'!$D$2),"",
   IF(Outcomes!N356="","No",
      IF(AND(Outcomes!N356&gt;'County Names to hide'!$C$2,
             Outcomes!N356&lt;'County Names to hide'!$D$2),
         "Yes","No")))</f>
        <v/>
      </c>
    </row>
    <row r="357" spans="3:22" s="1" customFormat="1" x14ac:dyDescent="0.35">
      <c r="C357" s="4"/>
      <c r="L357" s="69" t="str">
        <f t="shared" ref="L357:L420" si="7">IF(COUNTIF(F358:K358, "Yes")&gt;0, "No", "Yes")</f>
        <v>Yes</v>
      </c>
      <c r="M357" s="4"/>
      <c r="N357" s="4"/>
      <c r="O357" s="71" t="str">
        <f>IF(ISBLANK(M357), "", IF(ISBLANK(N357), "Yes", IF(N357 &lt; 'County Names to hide'!$C$2, "No", "Yes")))</f>
        <v/>
      </c>
      <c r="P357" s="4"/>
      <c r="Q357" s="4"/>
      <c r="R357" s="4"/>
      <c r="S357" s="4"/>
      <c r="U357" s="70" t="str">
        <f>IF(Outcomes!M357="","",
   IF(AND(Outcomes!N357&lt;&gt;"",Outcomes!N357&lt;'County Names to hide'!$C$2),0,
      ROUND((MIN(IF(Outcomes!N357="", 'County Names to hide'!$D$2, Outcomes!N357),'County Names to hide'!$D$2)-Outcomes!M357)/30,1)))</f>
        <v/>
      </c>
      <c r="V357" s="69" t="str">
        <f>IF(OR(Outcomes!M357="",Outcomes!M357&gt;'County Names to hide'!$D$2),"",
   IF(Outcomes!N357="","No",
      IF(AND(Outcomes!N357&gt;'County Names to hide'!$C$2,
             Outcomes!N357&lt;'County Names to hide'!$D$2),
         "Yes","No")))</f>
        <v/>
      </c>
    </row>
    <row r="358" spans="3:22" s="1" customFormat="1" x14ac:dyDescent="0.35">
      <c r="C358" s="4"/>
      <c r="L358" s="69" t="str">
        <f t="shared" si="7"/>
        <v>Yes</v>
      </c>
      <c r="M358" s="4"/>
      <c r="N358" s="4"/>
      <c r="O358" s="71" t="str">
        <f>IF(ISBLANK(M358), "", IF(ISBLANK(N358), "Yes", IF(N358 &lt; 'County Names to hide'!$C$2, "No", "Yes")))</f>
        <v/>
      </c>
      <c r="P358" s="4"/>
      <c r="Q358" s="4"/>
      <c r="R358" s="4"/>
      <c r="S358" s="4"/>
      <c r="U358" s="70" t="str">
        <f>IF(Outcomes!M358="","",
   IF(AND(Outcomes!N358&lt;&gt;"",Outcomes!N358&lt;'County Names to hide'!$C$2),0,
      ROUND((MIN(IF(Outcomes!N358="", 'County Names to hide'!$D$2, Outcomes!N358),'County Names to hide'!$D$2)-Outcomes!M358)/30,1)))</f>
        <v/>
      </c>
      <c r="V358" s="69" t="str">
        <f>IF(OR(Outcomes!M358="",Outcomes!M358&gt;'County Names to hide'!$D$2),"",
   IF(Outcomes!N358="","No",
      IF(AND(Outcomes!N358&gt;'County Names to hide'!$C$2,
             Outcomes!N358&lt;'County Names to hide'!$D$2),
         "Yes","No")))</f>
        <v/>
      </c>
    </row>
    <row r="359" spans="3:22" s="1" customFormat="1" x14ac:dyDescent="0.35">
      <c r="C359" s="4"/>
      <c r="L359" s="69" t="str">
        <f t="shared" si="7"/>
        <v>Yes</v>
      </c>
      <c r="M359" s="4"/>
      <c r="N359" s="4"/>
      <c r="O359" s="71" t="str">
        <f>IF(ISBLANK(M359), "", IF(ISBLANK(N359), "Yes", IF(N359 &lt; 'County Names to hide'!$C$2, "No", "Yes")))</f>
        <v/>
      </c>
      <c r="P359" s="4"/>
      <c r="Q359" s="4"/>
      <c r="R359" s="4"/>
      <c r="S359" s="4"/>
      <c r="U359" s="70" t="str">
        <f>IF(Outcomes!M359="","",
   IF(AND(Outcomes!N359&lt;&gt;"",Outcomes!N359&lt;'County Names to hide'!$C$2),0,
      ROUND((MIN(IF(Outcomes!N359="", 'County Names to hide'!$D$2, Outcomes!N359),'County Names to hide'!$D$2)-Outcomes!M359)/30,1)))</f>
        <v/>
      </c>
      <c r="V359" s="69" t="str">
        <f>IF(OR(Outcomes!M359="",Outcomes!M359&gt;'County Names to hide'!$D$2),"",
   IF(Outcomes!N359="","No",
      IF(AND(Outcomes!N359&gt;'County Names to hide'!$C$2,
             Outcomes!N359&lt;'County Names to hide'!$D$2),
         "Yes","No")))</f>
        <v/>
      </c>
    </row>
    <row r="360" spans="3:22" s="1" customFormat="1" x14ac:dyDescent="0.35">
      <c r="C360" s="4"/>
      <c r="L360" s="69" t="str">
        <f t="shared" si="7"/>
        <v>Yes</v>
      </c>
      <c r="M360" s="4"/>
      <c r="N360" s="4"/>
      <c r="O360" s="71" t="str">
        <f>IF(ISBLANK(M360), "", IF(ISBLANK(N360), "Yes", IF(N360 &lt; 'County Names to hide'!$C$2, "No", "Yes")))</f>
        <v/>
      </c>
      <c r="P360" s="4"/>
      <c r="Q360" s="4"/>
      <c r="R360" s="4"/>
      <c r="S360" s="4"/>
      <c r="U360" s="70" t="str">
        <f>IF(Outcomes!M360="","",
   IF(AND(Outcomes!N360&lt;&gt;"",Outcomes!N360&lt;'County Names to hide'!$C$2),0,
      ROUND((MIN(IF(Outcomes!N360="", 'County Names to hide'!$D$2, Outcomes!N360),'County Names to hide'!$D$2)-Outcomes!M360)/30,1)))</f>
        <v/>
      </c>
      <c r="V360" s="69" t="str">
        <f>IF(OR(Outcomes!M360="",Outcomes!M360&gt;'County Names to hide'!$D$2),"",
   IF(Outcomes!N360="","No",
      IF(AND(Outcomes!N360&gt;'County Names to hide'!$C$2,
             Outcomes!N360&lt;'County Names to hide'!$D$2),
         "Yes","No")))</f>
        <v/>
      </c>
    </row>
    <row r="361" spans="3:22" s="1" customFormat="1" x14ac:dyDescent="0.35">
      <c r="C361" s="4"/>
      <c r="L361" s="69" t="str">
        <f t="shared" si="7"/>
        <v>Yes</v>
      </c>
      <c r="M361" s="4"/>
      <c r="N361" s="4"/>
      <c r="O361" s="71" t="str">
        <f>IF(ISBLANK(M361), "", IF(ISBLANK(N361), "Yes", IF(N361 &lt; 'County Names to hide'!$C$2, "No", "Yes")))</f>
        <v/>
      </c>
      <c r="P361" s="4"/>
      <c r="Q361" s="4"/>
      <c r="R361" s="4"/>
      <c r="S361" s="4"/>
      <c r="U361" s="70" t="str">
        <f>IF(Outcomes!M361="","",
   IF(AND(Outcomes!N361&lt;&gt;"",Outcomes!N361&lt;'County Names to hide'!$C$2),0,
      ROUND((MIN(IF(Outcomes!N361="", 'County Names to hide'!$D$2, Outcomes!N361),'County Names to hide'!$D$2)-Outcomes!M361)/30,1)))</f>
        <v/>
      </c>
      <c r="V361" s="69" t="str">
        <f>IF(OR(Outcomes!M361="",Outcomes!M361&gt;'County Names to hide'!$D$2),"",
   IF(Outcomes!N361="","No",
      IF(AND(Outcomes!N361&gt;'County Names to hide'!$C$2,
             Outcomes!N361&lt;'County Names to hide'!$D$2),
         "Yes","No")))</f>
        <v/>
      </c>
    </row>
    <row r="362" spans="3:22" s="1" customFormat="1" x14ac:dyDescent="0.35">
      <c r="C362" s="4"/>
      <c r="L362" s="69" t="str">
        <f t="shared" si="7"/>
        <v>Yes</v>
      </c>
      <c r="M362" s="4"/>
      <c r="N362" s="4"/>
      <c r="O362" s="71" t="str">
        <f>IF(ISBLANK(M362), "", IF(ISBLANK(N362), "Yes", IF(N362 &lt; 'County Names to hide'!$C$2, "No", "Yes")))</f>
        <v/>
      </c>
      <c r="P362" s="4"/>
      <c r="Q362" s="4"/>
      <c r="R362" s="4"/>
      <c r="S362" s="4"/>
      <c r="U362" s="70" t="str">
        <f>IF(Outcomes!M362="","",
   IF(AND(Outcomes!N362&lt;&gt;"",Outcomes!N362&lt;'County Names to hide'!$C$2),0,
      ROUND((MIN(IF(Outcomes!N362="", 'County Names to hide'!$D$2, Outcomes!N362),'County Names to hide'!$D$2)-Outcomes!M362)/30,1)))</f>
        <v/>
      </c>
      <c r="V362" s="69" t="str">
        <f>IF(OR(Outcomes!M362="",Outcomes!M362&gt;'County Names to hide'!$D$2),"",
   IF(Outcomes!N362="","No",
      IF(AND(Outcomes!N362&gt;'County Names to hide'!$C$2,
             Outcomes!N362&lt;'County Names to hide'!$D$2),
         "Yes","No")))</f>
        <v/>
      </c>
    </row>
    <row r="363" spans="3:22" s="1" customFormat="1" x14ac:dyDescent="0.35">
      <c r="C363" s="4"/>
      <c r="L363" s="69" t="str">
        <f t="shared" si="7"/>
        <v>Yes</v>
      </c>
      <c r="M363" s="4"/>
      <c r="N363" s="4"/>
      <c r="O363" s="71" t="str">
        <f>IF(ISBLANK(M363), "", IF(ISBLANK(N363), "Yes", IF(N363 &lt; 'County Names to hide'!$C$2, "No", "Yes")))</f>
        <v/>
      </c>
      <c r="P363" s="4"/>
      <c r="Q363" s="4"/>
      <c r="R363" s="4"/>
      <c r="S363" s="4"/>
      <c r="U363" s="70" t="str">
        <f>IF(Outcomes!M363="","",
   IF(AND(Outcomes!N363&lt;&gt;"",Outcomes!N363&lt;'County Names to hide'!$C$2),0,
      ROUND((MIN(IF(Outcomes!N363="", 'County Names to hide'!$D$2, Outcomes!N363),'County Names to hide'!$D$2)-Outcomes!M363)/30,1)))</f>
        <v/>
      </c>
      <c r="V363" s="69" t="str">
        <f>IF(OR(Outcomes!M363="",Outcomes!M363&gt;'County Names to hide'!$D$2),"",
   IF(Outcomes!N363="","No",
      IF(AND(Outcomes!N363&gt;'County Names to hide'!$C$2,
             Outcomes!N363&lt;'County Names to hide'!$D$2),
         "Yes","No")))</f>
        <v/>
      </c>
    </row>
    <row r="364" spans="3:22" s="1" customFormat="1" x14ac:dyDescent="0.35">
      <c r="C364" s="4"/>
      <c r="L364" s="69" t="str">
        <f t="shared" si="7"/>
        <v>Yes</v>
      </c>
      <c r="M364" s="4"/>
      <c r="N364" s="4"/>
      <c r="O364" s="71" t="str">
        <f>IF(ISBLANK(M364), "", IF(ISBLANK(N364), "Yes", IF(N364 &lt; 'County Names to hide'!$C$2, "No", "Yes")))</f>
        <v/>
      </c>
      <c r="P364" s="4"/>
      <c r="Q364" s="4"/>
      <c r="R364" s="4"/>
      <c r="S364" s="4"/>
      <c r="U364" s="70" t="str">
        <f>IF(Outcomes!M364="","",
   IF(AND(Outcomes!N364&lt;&gt;"",Outcomes!N364&lt;'County Names to hide'!$C$2),0,
      ROUND((MIN(IF(Outcomes!N364="", 'County Names to hide'!$D$2, Outcomes!N364),'County Names to hide'!$D$2)-Outcomes!M364)/30,1)))</f>
        <v/>
      </c>
      <c r="V364" s="69" t="str">
        <f>IF(OR(Outcomes!M364="",Outcomes!M364&gt;'County Names to hide'!$D$2),"",
   IF(Outcomes!N364="","No",
      IF(AND(Outcomes!N364&gt;'County Names to hide'!$C$2,
             Outcomes!N364&lt;'County Names to hide'!$D$2),
         "Yes","No")))</f>
        <v/>
      </c>
    </row>
    <row r="365" spans="3:22" s="1" customFormat="1" x14ac:dyDescent="0.35">
      <c r="C365" s="4"/>
      <c r="L365" s="69" t="str">
        <f t="shared" si="7"/>
        <v>Yes</v>
      </c>
      <c r="M365" s="4"/>
      <c r="N365" s="4"/>
      <c r="O365" s="71" t="str">
        <f>IF(ISBLANK(M365), "", IF(ISBLANK(N365), "Yes", IF(N365 &lt; 'County Names to hide'!$C$2, "No", "Yes")))</f>
        <v/>
      </c>
      <c r="P365" s="4"/>
      <c r="Q365" s="4"/>
      <c r="R365" s="4"/>
      <c r="S365" s="4"/>
      <c r="U365" s="70" t="str">
        <f>IF(Outcomes!M365="","",
   IF(AND(Outcomes!N365&lt;&gt;"",Outcomes!N365&lt;'County Names to hide'!$C$2),0,
      ROUND((MIN(IF(Outcomes!N365="", 'County Names to hide'!$D$2, Outcomes!N365),'County Names to hide'!$D$2)-Outcomes!M365)/30,1)))</f>
        <v/>
      </c>
      <c r="V365" s="69" t="str">
        <f>IF(OR(Outcomes!M365="",Outcomes!M365&gt;'County Names to hide'!$D$2),"",
   IF(Outcomes!N365="","No",
      IF(AND(Outcomes!N365&gt;'County Names to hide'!$C$2,
             Outcomes!N365&lt;'County Names to hide'!$D$2),
         "Yes","No")))</f>
        <v/>
      </c>
    </row>
    <row r="366" spans="3:22" s="1" customFormat="1" x14ac:dyDescent="0.35">
      <c r="C366" s="4"/>
      <c r="L366" s="69" t="str">
        <f t="shared" si="7"/>
        <v>Yes</v>
      </c>
      <c r="M366" s="4"/>
      <c r="N366" s="4"/>
      <c r="O366" s="71" t="str">
        <f>IF(ISBLANK(M366), "", IF(ISBLANK(N366), "Yes", IF(N366 &lt; 'County Names to hide'!$C$2, "No", "Yes")))</f>
        <v/>
      </c>
      <c r="P366" s="4"/>
      <c r="Q366" s="4"/>
      <c r="R366" s="4"/>
      <c r="S366" s="4"/>
      <c r="U366" s="70" t="str">
        <f>IF(Outcomes!M366="","",
   IF(AND(Outcomes!N366&lt;&gt;"",Outcomes!N366&lt;'County Names to hide'!$C$2),0,
      ROUND((MIN(IF(Outcomes!N366="", 'County Names to hide'!$D$2, Outcomes!N366),'County Names to hide'!$D$2)-Outcomes!M366)/30,1)))</f>
        <v/>
      </c>
      <c r="V366" s="69" t="str">
        <f>IF(OR(Outcomes!M366="",Outcomes!M366&gt;'County Names to hide'!$D$2),"",
   IF(Outcomes!N366="","No",
      IF(AND(Outcomes!N366&gt;'County Names to hide'!$C$2,
             Outcomes!N366&lt;'County Names to hide'!$D$2),
         "Yes","No")))</f>
        <v/>
      </c>
    </row>
    <row r="367" spans="3:22" s="1" customFormat="1" x14ac:dyDescent="0.35">
      <c r="C367" s="4"/>
      <c r="L367" s="69" t="str">
        <f t="shared" si="7"/>
        <v>Yes</v>
      </c>
      <c r="M367" s="4"/>
      <c r="N367" s="4"/>
      <c r="O367" s="71" t="str">
        <f>IF(ISBLANK(M367), "", IF(ISBLANK(N367), "Yes", IF(N367 &lt; 'County Names to hide'!$C$2, "No", "Yes")))</f>
        <v/>
      </c>
      <c r="P367" s="4"/>
      <c r="Q367" s="4"/>
      <c r="R367" s="4"/>
      <c r="S367" s="4"/>
      <c r="U367" s="70" t="str">
        <f>IF(Outcomes!M367="","",
   IF(AND(Outcomes!N367&lt;&gt;"",Outcomes!N367&lt;'County Names to hide'!$C$2),0,
      ROUND((MIN(IF(Outcomes!N367="", 'County Names to hide'!$D$2, Outcomes!N367),'County Names to hide'!$D$2)-Outcomes!M367)/30,1)))</f>
        <v/>
      </c>
      <c r="V367" s="69" t="str">
        <f>IF(OR(Outcomes!M367="",Outcomes!M367&gt;'County Names to hide'!$D$2),"",
   IF(Outcomes!N367="","No",
      IF(AND(Outcomes!N367&gt;'County Names to hide'!$C$2,
             Outcomes!N367&lt;'County Names to hide'!$D$2),
         "Yes","No")))</f>
        <v/>
      </c>
    </row>
    <row r="368" spans="3:22" s="1" customFormat="1" x14ac:dyDescent="0.35">
      <c r="C368" s="4"/>
      <c r="L368" s="69" t="str">
        <f t="shared" si="7"/>
        <v>Yes</v>
      </c>
      <c r="M368" s="4"/>
      <c r="N368" s="4"/>
      <c r="O368" s="71" t="str">
        <f>IF(ISBLANK(M368), "", IF(ISBLANK(N368), "Yes", IF(N368 &lt; 'County Names to hide'!$C$2, "No", "Yes")))</f>
        <v/>
      </c>
      <c r="P368" s="4"/>
      <c r="Q368" s="4"/>
      <c r="R368" s="4"/>
      <c r="S368" s="4"/>
      <c r="U368" s="70" t="str">
        <f>IF(Outcomes!M368="","",
   IF(AND(Outcomes!N368&lt;&gt;"",Outcomes!N368&lt;'County Names to hide'!$C$2),0,
      ROUND((MIN(IF(Outcomes!N368="", 'County Names to hide'!$D$2, Outcomes!N368),'County Names to hide'!$D$2)-Outcomes!M368)/30,1)))</f>
        <v/>
      </c>
      <c r="V368" s="69" t="str">
        <f>IF(OR(Outcomes!M368="",Outcomes!M368&gt;'County Names to hide'!$D$2),"",
   IF(Outcomes!N368="","No",
      IF(AND(Outcomes!N368&gt;'County Names to hide'!$C$2,
             Outcomes!N368&lt;'County Names to hide'!$D$2),
         "Yes","No")))</f>
        <v/>
      </c>
    </row>
    <row r="369" spans="3:22" s="1" customFormat="1" x14ac:dyDescent="0.35">
      <c r="C369" s="4"/>
      <c r="L369" s="69" t="str">
        <f t="shared" si="7"/>
        <v>Yes</v>
      </c>
      <c r="M369" s="4"/>
      <c r="N369" s="4"/>
      <c r="O369" s="71" t="str">
        <f>IF(ISBLANK(M369), "", IF(ISBLANK(N369), "Yes", IF(N369 &lt; 'County Names to hide'!$C$2, "No", "Yes")))</f>
        <v/>
      </c>
      <c r="P369" s="4"/>
      <c r="Q369" s="4"/>
      <c r="R369" s="4"/>
      <c r="S369" s="4"/>
      <c r="U369" s="70" t="str">
        <f>IF(Outcomes!M369="","",
   IF(AND(Outcomes!N369&lt;&gt;"",Outcomes!N369&lt;'County Names to hide'!$C$2),0,
      ROUND((MIN(IF(Outcomes!N369="", 'County Names to hide'!$D$2, Outcomes!N369),'County Names to hide'!$D$2)-Outcomes!M369)/30,1)))</f>
        <v/>
      </c>
      <c r="V369" s="69" t="str">
        <f>IF(OR(Outcomes!M369="",Outcomes!M369&gt;'County Names to hide'!$D$2),"",
   IF(Outcomes!N369="","No",
      IF(AND(Outcomes!N369&gt;'County Names to hide'!$C$2,
             Outcomes!N369&lt;'County Names to hide'!$D$2),
         "Yes","No")))</f>
        <v/>
      </c>
    </row>
    <row r="370" spans="3:22" s="1" customFormat="1" x14ac:dyDescent="0.35">
      <c r="C370" s="4"/>
      <c r="L370" s="69" t="str">
        <f t="shared" si="7"/>
        <v>Yes</v>
      </c>
      <c r="M370" s="4"/>
      <c r="N370" s="4"/>
      <c r="O370" s="71" t="str">
        <f>IF(ISBLANK(M370), "", IF(ISBLANK(N370), "Yes", IF(N370 &lt; 'County Names to hide'!$C$2, "No", "Yes")))</f>
        <v/>
      </c>
      <c r="P370" s="4"/>
      <c r="Q370" s="4"/>
      <c r="R370" s="4"/>
      <c r="S370" s="4"/>
      <c r="U370" s="70" t="str">
        <f>IF(Outcomes!M370="","",
   IF(AND(Outcomes!N370&lt;&gt;"",Outcomes!N370&lt;'County Names to hide'!$C$2),0,
      ROUND((MIN(IF(Outcomes!N370="", 'County Names to hide'!$D$2, Outcomes!N370),'County Names to hide'!$D$2)-Outcomes!M370)/30,1)))</f>
        <v/>
      </c>
      <c r="V370" s="69" t="str">
        <f>IF(OR(Outcomes!M370="",Outcomes!M370&gt;'County Names to hide'!$D$2),"",
   IF(Outcomes!N370="","No",
      IF(AND(Outcomes!N370&gt;'County Names to hide'!$C$2,
             Outcomes!N370&lt;'County Names to hide'!$D$2),
         "Yes","No")))</f>
        <v/>
      </c>
    </row>
    <row r="371" spans="3:22" s="1" customFormat="1" x14ac:dyDescent="0.35">
      <c r="C371" s="4"/>
      <c r="L371" s="69" t="str">
        <f t="shared" si="7"/>
        <v>Yes</v>
      </c>
      <c r="M371" s="4"/>
      <c r="N371" s="4"/>
      <c r="O371" s="71" t="str">
        <f>IF(ISBLANK(M371), "", IF(ISBLANK(N371), "Yes", IF(N371 &lt; 'County Names to hide'!$C$2, "No", "Yes")))</f>
        <v/>
      </c>
      <c r="P371" s="4"/>
      <c r="Q371" s="4"/>
      <c r="R371" s="4"/>
      <c r="S371" s="4"/>
      <c r="U371" s="70" t="str">
        <f>IF(Outcomes!M371="","",
   IF(AND(Outcomes!N371&lt;&gt;"",Outcomes!N371&lt;'County Names to hide'!$C$2),0,
      ROUND((MIN(IF(Outcomes!N371="", 'County Names to hide'!$D$2, Outcomes!N371),'County Names to hide'!$D$2)-Outcomes!M371)/30,1)))</f>
        <v/>
      </c>
      <c r="V371" s="69" t="str">
        <f>IF(OR(Outcomes!M371="",Outcomes!M371&gt;'County Names to hide'!$D$2),"",
   IF(Outcomes!N371="","No",
      IF(AND(Outcomes!N371&gt;'County Names to hide'!$C$2,
             Outcomes!N371&lt;'County Names to hide'!$D$2),
         "Yes","No")))</f>
        <v/>
      </c>
    </row>
    <row r="372" spans="3:22" s="1" customFormat="1" x14ac:dyDescent="0.35">
      <c r="C372" s="4"/>
      <c r="L372" s="69" t="str">
        <f t="shared" si="7"/>
        <v>Yes</v>
      </c>
      <c r="M372" s="4"/>
      <c r="N372" s="4"/>
      <c r="O372" s="71" t="str">
        <f>IF(ISBLANK(M372), "", IF(ISBLANK(N372), "Yes", IF(N372 &lt; 'County Names to hide'!$C$2, "No", "Yes")))</f>
        <v/>
      </c>
      <c r="P372" s="4"/>
      <c r="Q372" s="4"/>
      <c r="R372" s="4"/>
      <c r="S372" s="4"/>
      <c r="U372" s="70" t="str">
        <f>IF(Outcomes!M372="","",
   IF(AND(Outcomes!N372&lt;&gt;"",Outcomes!N372&lt;'County Names to hide'!$C$2),0,
      ROUND((MIN(IF(Outcomes!N372="", 'County Names to hide'!$D$2, Outcomes!N372),'County Names to hide'!$D$2)-Outcomes!M372)/30,1)))</f>
        <v/>
      </c>
      <c r="V372" s="69" t="str">
        <f>IF(OR(Outcomes!M372="",Outcomes!M372&gt;'County Names to hide'!$D$2),"",
   IF(Outcomes!N372="","No",
      IF(AND(Outcomes!N372&gt;'County Names to hide'!$C$2,
             Outcomes!N372&lt;'County Names to hide'!$D$2),
         "Yes","No")))</f>
        <v/>
      </c>
    </row>
    <row r="373" spans="3:22" s="1" customFormat="1" x14ac:dyDescent="0.35">
      <c r="C373" s="4"/>
      <c r="L373" s="69" t="str">
        <f t="shared" si="7"/>
        <v>Yes</v>
      </c>
      <c r="M373" s="4"/>
      <c r="N373" s="4"/>
      <c r="O373" s="71" t="str">
        <f>IF(ISBLANK(M373), "", IF(ISBLANK(N373), "Yes", IF(N373 &lt; 'County Names to hide'!$C$2, "No", "Yes")))</f>
        <v/>
      </c>
      <c r="P373" s="4"/>
      <c r="Q373" s="4"/>
      <c r="R373" s="4"/>
      <c r="S373" s="4"/>
      <c r="U373" s="70" t="str">
        <f>IF(Outcomes!M373="","",
   IF(AND(Outcomes!N373&lt;&gt;"",Outcomes!N373&lt;'County Names to hide'!$C$2),0,
      ROUND((MIN(IF(Outcomes!N373="", 'County Names to hide'!$D$2, Outcomes!N373),'County Names to hide'!$D$2)-Outcomes!M373)/30,1)))</f>
        <v/>
      </c>
      <c r="V373" s="69" t="str">
        <f>IF(OR(Outcomes!M373="",Outcomes!M373&gt;'County Names to hide'!$D$2),"",
   IF(Outcomes!N373="","No",
      IF(AND(Outcomes!N373&gt;'County Names to hide'!$C$2,
             Outcomes!N373&lt;'County Names to hide'!$D$2),
         "Yes","No")))</f>
        <v/>
      </c>
    </row>
    <row r="374" spans="3:22" s="1" customFormat="1" x14ac:dyDescent="0.35">
      <c r="C374" s="4"/>
      <c r="L374" s="69" t="str">
        <f t="shared" si="7"/>
        <v>Yes</v>
      </c>
      <c r="M374" s="4"/>
      <c r="N374" s="4"/>
      <c r="O374" s="71" t="str">
        <f>IF(ISBLANK(M374), "", IF(ISBLANK(N374), "Yes", IF(N374 &lt; 'County Names to hide'!$C$2, "No", "Yes")))</f>
        <v/>
      </c>
      <c r="P374" s="4"/>
      <c r="Q374" s="4"/>
      <c r="R374" s="4"/>
      <c r="S374" s="4"/>
      <c r="U374" s="70" t="str">
        <f>IF(Outcomes!M374="","",
   IF(AND(Outcomes!N374&lt;&gt;"",Outcomes!N374&lt;'County Names to hide'!$C$2),0,
      ROUND((MIN(IF(Outcomes!N374="", 'County Names to hide'!$D$2, Outcomes!N374),'County Names to hide'!$D$2)-Outcomes!M374)/30,1)))</f>
        <v/>
      </c>
      <c r="V374" s="69" t="str">
        <f>IF(OR(Outcomes!M374="",Outcomes!M374&gt;'County Names to hide'!$D$2),"",
   IF(Outcomes!N374="","No",
      IF(AND(Outcomes!N374&gt;'County Names to hide'!$C$2,
             Outcomes!N374&lt;'County Names to hide'!$D$2),
         "Yes","No")))</f>
        <v/>
      </c>
    </row>
    <row r="375" spans="3:22" s="1" customFormat="1" x14ac:dyDescent="0.35">
      <c r="C375" s="4"/>
      <c r="L375" s="69" t="str">
        <f t="shared" si="7"/>
        <v>Yes</v>
      </c>
      <c r="M375" s="4"/>
      <c r="N375" s="4"/>
      <c r="O375" s="71" t="str">
        <f>IF(ISBLANK(M375), "", IF(ISBLANK(N375), "Yes", IF(N375 &lt; 'County Names to hide'!$C$2, "No", "Yes")))</f>
        <v/>
      </c>
      <c r="P375" s="4"/>
      <c r="Q375" s="4"/>
      <c r="R375" s="4"/>
      <c r="S375" s="4"/>
      <c r="U375" s="70" t="str">
        <f>IF(Outcomes!M375="","",
   IF(AND(Outcomes!N375&lt;&gt;"",Outcomes!N375&lt;'County Names to hide'!$C$2),0,
      ROUND((MIN(IF(Outcomes!N375="", 'County Names to hide'!$D$2, Outcomes!N375),'County Names to hide'!$D$2)-Outcomes!M375)/30,1)))</f>
        <v/>
      </c>
      <c r="V375" s="69" t="str">
        <f>IF(OR(Outcomes!M375="",Outcomes!M375&gt;'County Names to hide'!$D$2),"",
   IF(Outcomes!N375="","No",
      IF(AND(Outcomes!N375&gt;'County Names to hide'!$C$2,
             Outcomes!N375&lt;'County Names to hide'!$D$2),
         "Yes","No")))</f>
        <v/>
      </c>
    </row>
    <row r="376" spans="3:22" s="1" customFormat="1" x14ac:dyDescent="0.35">
      <c r="C376" s="4"/>
      <c r="L376" s="69" t="str">
        <f t="shared" si="7"/>
        <v>Yes</v>
      </c>
      <c r="M376" s="4"/>
      <c r="N376" s="4"/>
      <c r="O376" s="71" t="str">
        <f>IF(ISBLANK(M376), "", IF(ISBLANK(N376), "Yes", IF(N376 &lt; 'County Names to hide'!$C$2, "No", "Yes")))</f>
        <v/>
      </c>
      <c r="P376" s="4"/>
      <c r="Q376" s="4"/>
      <c r="R376" s="4"/>
      <c r="S376" s="4"/>
      <c r="U376" s="70" t="str">
        <f>IF(Outcomes!M376="","",
   IF(AND(Outcomes!N376&lt;&gt;"",Outcomes!N376&lt;'County Names to hide'!$C$2),0,
      ROUND((MIN(IF(Outcomes!N376="", 'County Names to hide'!$D$2, Outcomes!N376),'County Names to hide'!$D$2)-Outcomes!M376)/30,1)))</f>
        <v/>
      </c>
      <c r="V376" s="69" t="str">
        <f>IF(OR(Outcomes!M376="",Outcomes!M376&gt;'County Names to hide'!$D$2),"",
   IF(Outcomes!N376="","No",
      IF(AND(Outcomes!N376&gt;'County Names to hide'!$C$2,
             Outcomes!N376&lt;'County Names to hide'!$D$2),
         "Yes","No")))</f>
        <v/>
      </c>
    </row>
    <row r="377" spans="3:22" s="1" customFormat="1" x14ac:dyDescent="0.35">
      <c r="C377" s="4"/>
      <c r="L377" s="69" t="str">
        <f t="shared" si="7"/>
        <v>Yes</v>
      </c>
      <c r="M377" s="4"/>
      <c r="N377" s="4"/>
      <c r="O377" s="71" t="str">
        <f>IF(ISBLANK(M377), "", IF(ISBLANK(N377), "Yes", IF(N377 &lt; 'County Names to hide'!$C$2, "No", "Yes")))</f>
        <v/>
      </c>
      <c r="P377" s="4"/>
      <c r="Q377" s="4"/>
      <c r="R377" s="4"/>
      <c r="S377" s="4"/>
      <c r="U377" s="70" t="str">
        <f>IF(Outcomes!M377="","",
   IF(AND(Outcomes!N377&lt;&gt;"",Outcomes!N377&lt;'County Names to hide'!$C$2),0,
      ROUND((MIN(IF(Outcomes!N377="", 'County Names to hide'!$D$2, Outcomes!N377),'County Names to hide'!$D$2)-Outcomes!M377)/30,1)))</f>
        <v/>
      </c>
      <c r="V377" s="69" t="str">
        <f>IF(OR(Outcomes!M377="",Outcomes!M377&gt;'County Names to hide'!$D$2),"",
   IF(Outcomes!N377="","No",
      IF(AND(Outcomes!N377&gt;'County Names to hide'!$C$2,
             Outcomes!N377&lt;'County Names to hide'!$D$2),
         "Yes","No")))</f>
        <v/>
      </c>
    </row>
    <row r="378" spans="3:22" s="1" customFormat="1" x14ac:dyDescent="0.35">
      <c r="C378" s="4"/>
      <c r="L378" s="69" t="str">
        <f t="shared" si="7"/>
        <v>Yes</v>
      </c>
      <c r="M378" s="4"/>
      <c r="N378" s="4"/>
      <c r="O378" s="71" t="str">
        <f>IF(ISBLANK(M378), "", IF(ISBLANK(N378), "Yes", IF(N378 &lt; 'County Names to hide'!$C$2, "No", "Yes")))</f>
        <v/>
      </c>
      <c r="P378" s="4"/>
      <c r="Q378" s="4"/>
      <c r="R378" s="4"/>
      <c r="S378" s="4"/>
      <c r="U378" s="70" t="str">
        <f>IF(Outcomes!M378="","",
   IF(AND(Outcomes!N378&lt;&gt;"",Outcomes!N378&lt;'County Names to hide'!$C$2),0,
      ROUND((MIN(IF(Outcomes!N378="", 'County Names to hide'!$D$2, Outcomes!N378),'County Names to hide'!$D$2)-Outcomes!M378)/30,1)))</f>
        <v/>
      </c>
      <c r="V378" s="69" t="str">
        <f>IF(OR(Outcomes!M378="",Outcomes!M378&gt;'County Names to hide'!$D$2),"",
   IF(Outcomes!N378="","No",
      IF(AND(Outcomes!N378&gt;'County Names to hide'!$C$2,
             Outcomes!N378&lt;'County Names to hide'!$D$2),
         "Yes","No")))</f>
        <v/>
      </c>
    </row>
    <row r="379" spans="3:22" s="1" customFormat="1" x14ac:dyDescent="0.35">
      <c r="C379" s="4"/>
      <c r="L379" s="69" t="str">
        <f t="shared" si="7"/>
        <v>Yes</v>
      </c>
      <c r="M379" s="4"/>
      <c r="N379" s="4"/>
      <c r="O379" s="71" t="str">
        <f>IF(ISBLANK(M379), "", IF(ISBLANK(N379), "Yes", IF(N379 &lt; 'County Names to hide'!$C$2, "No", "Yes")))</f>
        <v/>
      </c>
      <c r="P379" s="4"/>
      <c r="Q379" s="4"/>
      <c r="R379" s="4"/>
      <c r="S379" s="4"/>
      <c r="U379" s="70" t="str">
        <f>IF(Outcomes!M379="","",
   IF(AND(Outcomes!N379&lt;&gt;"",Outcomes!N379&lt;'County Names to hide'!$C$2),0,
      ROUND((MIN(IF(Outcomes!N379="", 'County Names to hide'!$D$2, Outcomes!N379),'County Names to hide'!$D$2)-Outcomes!M379)/30,1)))</f>
        <v/>
      </c>
      <c r="V379" s="69" t="str">
        <f>IF(OR(Outcomes!M379="",Outcomes!M379&gt;'County Names to hide'!$D$2),"",
   IF(Outcomes!N379="","No",
      IF(AND(Outcomes!N379&gt;'County Names to hide'!$C$2,
             Outcomes!N379&lt;'County Names to hide'!$D$2),
         "Yes","No")))</f>
        <v/>
      </c>
    </row>
    <row r="380" spans="3:22" s="1" customFormat="1" x14ac:dyDescent="0.35">
      <c r="C380" s="4"/>
      <c r="L380" s="69" t="str">
        <f t="shared" si="7"/>
        <v>Yes</v>
      </c>
      <c r="M380" s="4"/>
      <c r="N380" s="4"/>
      <c r="O380" s="71" t="str">
        <f>IF(ISBLANK(M380), "", IF(ISBLANK(N380), "Yes", IF(N380 &lt; 'County Names to hide'!$C$2, "No", "Yes")))</f>
        <v/>
      </c>
      <c r="P380" s="4"/>
      <c r="Q380" s="4"/>
      <c r="R380" s="4"/>
      <c r="S380" s="4"/>
      <c r="U380" s="70" t="str">
        <f>IF(Outcomes!M380="","",
   IF(AND(Outcomes!N380&lt;&gt;"",Outcomes!N380&lt;'County Names to hide'!$C$2),0,
      ROUND((MIN(IF(Outcomes!N380="", 'County Names to hide'!$D$2, Outcomes!N380),'County Names to hide'!$D$2)-Outcomes!M380)/30,1)))</f>
        <v/>
      </c>
      <c r="V380" s="69" t="str">
        <f>IF(OR(Outcomes!M380="",Outcomes!M380&gt;'County Names to hide'!$D$2),"",
   IF(Outcomes!N380="","No",
      IF(AND(Outcomes!N380&gt;'County Names to hide'!$C$2,
             Outcomes!N380&lt;'County Names to hide'!$D$2),
         "Yes","No")))</f>
        <v/>
      </c>
    </row>
    <row r="381" spans="3:22" s="1" customFormat="1" x14ac:dyDescent="0.35">
      <c r="C381" s="4"/>
      <c r="L381" s="69" t="str">
        <f t="shared" si="7"/>
        <v>Yes</v>
      </c>
      <c r="M381" s="4"/>
      <c r="N381" s="4"/>
      <c r="O381" s="71" t="str">
        <f>IF(ISBLANK(M381), "", IF(ISBLANK(N381), "Yes", IF(N381 &lt; 'County Names to hide'!$C$2, "No", "Yes")))</f>
        <v/>
      </c>
      <c r="P381" s="4"/>
      <c r="Q381" s="4"/>
      <c r="R381" s="4"/>
      <c r="S381" s="4"/>
      <c r="U381" s="70" t="str">
        <f>IF(Outcomes!M381="","",
   IF(AND(Outcomes!N381&lt;&gt;"",Outcomes!N381&lt;'County Names to hide'!$C$2),0,
      ROUND((MIN(IF(Outcomes!N381="", 'County Names to hide'!$D$2, Outcomes!N381),'County Names to hide'!$D$2)-Outcomes!M381)/30,1)))</f>
        <v/>
      </c>
      <c r="V381" s="69" t="str">
        <f>IF(OR(Outcomes!M381="",Outcomes!M381&gt;'County Names to hide'!$D$2),"",
   IF(Outcomes!N381="","No",
      IF(AND(Outcomes!N381&gt;'County Names to hide'!$C$2,
             Outcomes!N381&lt;'County Names to hide'!$D$2),
         "Yes","No")))</f>
        <v/>
      </c>
    </row>
    <row r="382" spans="3:22" s="1" customFormat="1" x14ac:dyDescent="0.35">
      <c r="C382" s="4"/>
      <c r="L382" s="69" t="str">
        <f t="shared" si="7"/>
        <v>Yes</v>
      </c>
      <c r="M382" s="4"/>
      <c r="N382" s="4"/>
      <c r="O382" s="71" t="str">
        <f>IF(ISBLANK(M382), "", IF(ISBLANK(N382), "Yes", IF(N382 &lt; 'County Names to hide'!$C$2, "No", "Yes")))</f>
        <v/>
      </c>
      <c r="P382" s="4"/>
      <c r="Q382" s="4"/>
      <c r="R382" s="4"/>
      <c r="S382" s="4"/>
      <c r="U382" s="70" t="str">
        <f>IF(Outcomes!M382="","",
   IF(AND(Outcomes!N382&lt;&gt;"",Outcomes!N382&lt;'County Names to hide'!$C$2),0,
      ROUND((MIN(IF(Outcomes!N382="", 'County Names to hide'!$D$2, Outcomes!N382),'County Names to hide'!$D$2)-Outcomes!M382)/30,1)))</f>
        <v/>
      </c>
      <c r="V382" s="69" t="str">
        <f>IF(OR(Outcomes!M382="",Outcomes!M382&gt;'County Names to hide'!$D$2),"",
   IF(Outcomes!N382="","No",
      IF(AND(Outcomes!N382&gt;'County Names to hide'!$C$2,
             Outcomes!N382&lt;'County Names to hide'!$D$2),
         "Yes","No")))</f>
        <v/>
      </c>
    </row>
    <row r="383" spans="3:22" s="1" customFormat="1" x14ac:dyDescent="0.35">
      <c r="C383" s="4"/>
      <c r="L383" s="69" t="str">
        <f t="shared" si="7"/>
        <v>Yes</v>
      </c>
      <c r="M383" s="4"/>
      <c r="N383" s="4"/>
      <c r="O383" s="71" t="str">
        <f>IF(ISBLANK(M383), "", IF(ISBLANK(N383), "Yes", IF(N383 &lt; 'County Names to hide'!$C$2, "No", "Yes")))</f>
        <v/>
      </c>
      <c r="P383" s="4"/>
      <c r="Q383" s="4"/>
      <c r="R383" s="4"/>
      <c r="S383" s="4"/>
      <c r="U383" s="70" t="str">
        <f>IF(Outcomes!M383="","",
   IF(AND(Outcomes!N383&lt;&gt;"",Outcomes!N383&lt;'County Names to hide'!$C$2),0,
      ROUND((MIN(IF(Outcomes!N383="", 'County Names to hide'!$D$2, Outcomes!N383),'County Names to hide'!$D$2)-Outcomes!M383)/30,1)))</f>
        <v/>
      </c>
      <c r="V383" s="69" t="str">
        <f>IF(OR(Outcomes!M383="",Outcomes!M383&gt;'County Names to hide'!$D$2),"",
   IF(Outcomes!N383="","No",
      IF(AND(Outcomes!N383&gt;'County Names to hide'!$C$2,
             Outcomes!N383&lt;'County Names to hide'!$D$2),
         "Yes","No")))</f>
        <v/>
      </c>
    </row>
    <row r="384" spans="3:22" s="1" customFormat="1" x14ac:dyDescent="0.35">
      <c r="C384" s="4"/>
      <c r="L384" s="69" t="str">
        <f t="shared" si="7"/>
        <v>Yes</v>
      </c>
      <c r="M384" s="4"/>
      <c r="N384" s="4"/>
      <c r="O384" s="71" t="str">
        <f>IF(ISBLANK(M384), "", IF(ISBLANK(N384), "Yes", IF(N384 &lt; 'County Names to hide'!$C$2, "No", "Yes")))</f>
        <v/>
      </c>
      <c r="P384" s="4"/>
      <c r="Q384" s="4"/>
      <c r="R384" s="4"/>
      <c r="S384" s="4"/>
      <c r="U384" s="70" t="str">
        <f>IF(Outcomes!M384="","",
   IF(AND(Outcomes!N384&lt;&gt;"",Outcomes!N384&lt;'County Names to hide'!$C$2),0,
      ROUND((MIN(IF(Outcomes!N384="", 'County Names to hide'!$D$2, Outcomes!N384),'County Names to hide'!$D$2)-Outcomes!M384)/30,1)))</f>
        <v/>
      </c>
      <c r="V384" s="69" t="str">
        <f>IF(OR(Outcomes!M384="",Outcomes!M384&gt;'County Names to hide'!$D$2),"",
   IF(Outcomes!N384="","No",
      IF(AND(Outcomes!N384&gt;'County Names to hide'!$C$2,
             Outcomes!N384&lt;'County Names to hide'!$D$2),
         "Yes","No")))</f>
        <v/>
      </c>
    </row>
    <row r="385" spans="3:22" s="1" customFormat="1" x14ac:dyDescent="0.35">
      <c r="C385" s="4"/>
      <c r="L385" s="69" t="str">
        <f t="shared" si="7"/>
        <v>Yes</v>
      </c>
      <c r="M385" s="4"/>
      <c r="N385" s="4"/>
      <c r="O385" s="71" t="str">
        <f>IF(ISBLANK(M385), "", IF(ISBLANK(N385), "Yes", IF(N385 &lt; 'County Names to hide'!$C$2, "No", "Yes")))</f>
        <v/>
      </c>
      <c r="P385" s="4"/>
      <c r="Q385" s="4"/>
      <c r="R385" s="4"/>
      <c r="S385" s="4"/>
      <c r="U385" s="70" t="str">
        <f>IF(Outcomes!M385="","",
   IF(AND(Outcomes!N385&lt;&gt;"",Outcomes!N385&lt;'County Names to hide'!$C$2),0,
      ROUND((MIN(IF(Outcomes!N385="", 'County Names to hide'!$D$2, Outcomes!N385),'County Names to hide'!$D$2)-Outcomes!M385)/30,1)))</f>
        <v/>
      </c>
      <c r="V385" s="69" t="str">
        <f>IF(OR(Outcomes!M385="",Outcomes!M385&gt;'County Names to hide'!$D$2),"",
   IF(Outcomes!N385="","No",
      IF(AND(Outcomes!N385&gt;'County Names to hide'!$C$2,
             Outcomes!N385&lt;'County Names to hide'!$D$2),
         "Yes","No")))</f>
        <v/>
      </c>
    </row>
    <row r="386" spans="3:22" s="1" customFormat="1" x14ac:dyDescent="0.35">
      <c r="C386" s="4"/>
      <c r="L386" s="69" t="str">
        <f t="shared" si="7"/>
        <v>Yes</v>
      </c>
      <c r="M386" s="4"/>
      <c r="N386" s="4"/>
      <c r="O386" s="71" t="str">
        <f>IF(ISBLANK(M386), "", IF(ISBLANK(N386), "Yes", IF(N386 &lt; 'County Names to hide'!$C$2, "No", "Yes")))</f>
        <v/>
      </c>
      <c r="P386" s="4"/>
      <c r="Q386" s="4"/>
      <c r="R386" s="4"/>
      <c r="S386" s="4"/>
      <c r="U386" s="70" t="str">
        <f>IF(Outcomes!M386="","",
   IF(AND(Outcomes!N386&lt;&gt;"",Outcomes!N386&lt;'County Names to hide'!$C$2),0,
      ROUND((MIN(IF(Outcomes!N386="", 'County Names to hide'!$D$2, Outcomes!N386),'County Names to hide'!$D$2)-Outcomes!M386)/30,1)))</f>
        <v/>
      </c>
      <c r="V386" s="69" t="str">
        <f>IF(OR(Outcomes!M386="",Outcomes!M386&gt;'County Names to hide'!$D$2),"",
   IF(Outcomes!N386="","No",
      IF(AND(Outcomes!N386&gt;'County Names to hide'!$C$2,
             Outcomes!N386&lt;'County Names to hide'!$D$2),
         "Yes","No")))</f>
        <v/>
      </c>
    </row>
    <row r="387" spans="3:22" s="1" customFormat="1" x14ac:dyDescent="0.35">
      <c r="C387" s="4"/>
      <c r="L387" s="69" t="str">
        <f t="shared" si="7"/>
        <v>Yes</v>
      </c>
      <c r="M387" s="4"/>
      <c r="N387" s="4"/>
      <c r="O387" s="71" t="str">
        <f>IF(ISBLANK(M387), "", IF(ISBLANK(N387), "Yes", IF(N387 &lt; 'County Names to hide'!$C$2, "No", "Yes")))</f>
        <v/>
      </c>
      <c r="P387" s="4"/>
      <c r="Q387" s="4"/>
      <c r="R387" s="4"/>
      <c r="S387" s="4"/>
      <c r="U387" s="70" t="str">
        <f>IF(Outcomes!M387="","",
   IF(AND(Outcomes!N387&lt;&gt;"",Outcomes!N387&lt;'County Names to hide'!$C$2),0,
      ROUND((MIN(IF(Outcomes!N387="", 'County Names to hide'!$D$2, Outcomes!N387),'County Names to hide'!$D$2)-Outcomes!M387)/30,1)))</f>
        <v/>
      </c>
      <c r="V387" s="69" t="str">
        <f>IF(OR(Outcomes!M387="",Outcomes!M387&gt;'County Names to hide'!$D$2),"",
   IF(Outcomes!N387="","No",
      IF(AND(Outcomes!N387&gt;'County Names to hide'!$C$2,
             Outcomes!N387&lt;'County Names to hide'!$D$2),
         "Yes","No")))</f>
        <v/>
      </c>
    </row>
    <row r="388" spans="3:22" s="1" customFormat="1" x14ac:dyDescent="0.35">
      <c r="C388" s="4"/>
      <c r="L388" s="69" t="str">
        <f t="shared" si="7"/>
        <v>Yes</v>
      </c>
      <c r="M388" s="4"/>
      <c r="N388" s="4"/>
      <c r="O388" s="71" t="str">
        <f>IF(ISBLANK(M388), "", IF(ISBLANK(N388), "Yes", IF(N388 &lt; 'County Names to hide'!$C$2, "No", "Yes")))</f>
        <v/>
      </c>
      <c r="P388" s="4"/>
      <c r="Q388" s="4"/>
      <c r="R388" s="4"/>
      <c r="S388" s="4"/>
      <c r="U388" s="70" t="str">
        <f>IF(Outcomes!M388="","",
   IF(AND(Outcomes!N388&lt;&gt;"",Outcomes!N388&lt;'County Names to hide'!$C$2),0,
      ROUND((MIN(IF(Outcomes!N388="", 'County Names to hide'!$D$2, Outcomes!N388),'County Names to hide'!$D$2)-Outcomes!M388)/30,1)))</f>
        <v/>
      </c>
      <c r="V388" s="69" t="str">
        <f>IF(OR(Outcomes!M388="",Outcomes!M388&gt;'County Names to hide'!$D$2),"",
   IF(Outcomes!N388="","No",
      IF(AND(Outcomes!N388&gt;'County Names to hide'!$C$2,
             Outcomes!N388&lt;'County Names to hide'!$D$2),
         "Yes","No")))</f>
        <v/>
      </c>
    </row>
    <row r="389" spans="3:22" s="1" customFormat="1" x14ac:dyDescent="0.35">
      <c r="C389" s="4"/>
      <c r="L389" s="69" t="str">
        <f t="shared" si="7"/>
        <v>Yes</v>
      </c>
      <c r="M389" s="4"/>
      <c r="N389" s="4"/>
      <c r="O389" s="71" t="str">
        <f>IF(ISBLANK(M389), "", IF(ISBLANK(N389), "Yes", IF(N389 &lt; 'County Names to hide'!$C$2, "No", "Yes")))</f>
        <v/>
      </c>
      <c r="P389" s="4"/>
      <c r="Q389" s="4"/>
      <c r="R389" s="4"/>
      <c r="S389" s="4"/>
      <c r="U389" s="70" t="str">
        <f>IF(Outcomes!M389="","",
   IF(AND(Outcomes!N389&lt;&gt;"",Outcomes!N389&lt;'County Names to hide'!$C$2),0,
      ROUND((MIN(IF(Outcomes!N389="", 'County Names to hide'!$D$2, Outcomes!N389),'County Names to hide'!$D$2)-Outcomes!M389)/30,1)))</f>
        <v/>
      </c>
      <c r="V389" s="69" t="str">
        <f>IF(OR(Outcomes!M389="",Outcomes!M389&gt;'County Names to hide'!$D$2),"",
   IF(Outcomes!N389="","No",
      IF(AND(Outcomes!N389&gt;'County Names to hide'!$C$2,
             Outcomes!N389&lt;'County Names to hide'!$D$2),
         "Yes","No")))</f>
        <v/>
      </c>
    </row>
    <row r="390" spans="3:22" s="1" customFormat="1" x14ac:dyDescent="0.35">
      <c r="C390" s="4"/>
      <c r="L390" s="69" t="str">
        <f t="shared" si="7"/>
        <v>Yes</v>
      </c>
      <c r="M390" s="4"/>
      <c r="N390" s="4"/>
      <c r="O390" s="71" t="str">
        <f>IF(ISBLANK(M390), "", IF(ISBLANK(N390), "Yes", IF(N390 &lt; 'County Names to hide'!$C$2, "No", "Yes")))</f>
        <v/>
      </c>
      <c r="P390" s="4"/>
      <c r="Q390" s="4"/>
      <c r="R390" s="4"/>
      <c r="S390" s="4"/>
      <c r="U390" s="70" t="str">
        <f>IF(Outcomes!M390="","",
   IF(AND(Outcomes!N390&lt;&gt;"",Outcomes!N390&lt;'County Names to hide'!$C$2),0,
      ROUND((MIN(IF(Outcomes!N390="", 'County Names to hide'!$D$2, Outcomes!N390),'County Names to hide'!$D$2)-Outcomes!M390)/30,1)))</f>
        <v/>
      </c>
      <c r="V390" s="69" t="str">
        <f>IF(OR(Outcomes!M390="",Outcomes!M390&gt;'County Names to hide'!$D$2),"",
   IF(Outcomes!N390="","No",
      IF(AND(Outcomes!N390&gt;'County Names to hide'!$C$2,
             Outcomes!N390&lt;'County Names to hide'!$D$2),
         "Yes","No")))</f>
        <v/>
      </c>
    </row>
    <row r="391" spans="3:22" s="1" customFormat="1" x14ac:dyDescent="0.35">
      <c r="C391" s="4"/>
      <c r="L391" s="69" t="str">
        <f t="shared" si="7"/>
        <v>Yes</v>
      </c>
      <c r="M391" s="4"/>
      <c r="N391" s="4"/>
      <c r="O391" s="71" t="str">
        <f>IF(ISBLANK(M391), "", IF(ISBLANK(N391), "Yes", IF(N391 &lt; 'County Names to hide'!$C$2, "No", "Yes")))</f>
        <v/>
      </c>
      <c r="P391" s="4"/>
      <c r="Q391" s="4"/>
      <c r="R391" s="4"/>
      <c r="S391" s="4"/>
      <c r="U391" s="70" t="str">
        <f>IF(Outcomes!M391="","",
   IF(AND(Outcomes!N391&lt;&gt;"",Outcomes!N391&lt;'County Names to hide'!$C$2),0,
      ROUND((MIN(IF(Outcomes!N391="", 'County Names to hide'!$D$2, Outcomes!N391),'County Names to hide'!$D$2)-Outcomes!M391)/30,1)))</f>
        <v/>
      </c>
      <c r="V391" s="69" t="str">
        <f>IF(OR(Outcomes!M391="",Outcomes!M391&gt;'County Names to hide'!$D$2),"",
   IF(Outcomes!N391="","No",
      IF(AND(Outcomes!N391&gt;'County Names to hide'!$C$2,
             Outcomes!N391&lt;'County Names to hide'!$D$2),
         "Yes","No")))</f>
        <v/>
      </c>
    </row>
    <row r="392" spans="3:22" s="1" customFormat="1" x14ac:dyDescent="0.35">
      <c r="C392" s="4"/>
      <c r="L392" s="69" t="str">
        <f t="shared" si="7"/>
        <v>Yes</v>
      </c>
      <c r="M392" s="4"/>
      <c r="N392" s="4"/>
      <c r="O392" s="71" t="str">
        <f>IF(ISBLANK(M392), "", IF(ISBLANK(N392), "Yes", IF(N392 &lt; 'County Names to hide'!$C$2, "No", "Yes")))</f>
        <v/>
      </c>
      <c r="P392" s="4"/>
      <c r="Q392" s="4"/>
      <c r="R392" s="4"/>
      <c r="S392" s="4"/>
      <c r="U392" s="70" t="str">
        <f>IF(Outcomes!M392="","",
   IF(AND(Outcomes!N392&lt;&gt;"",Outcomes!N392&lt;'County Names to hide'!$C$2),0,
      ROUND((MIN(IF(Outcomes!N392="", 'County Names to hide'!$D$2, Outcomes!N392),'County Names to hide'!$D$2)-Outcomes!M392)/30,1)))</f>
        <v/>
      </c>
      <c r="V392" s="69" t="str">
        <f>IF(OR(Outcomes!M392="",Outcomes!M392&gt;'County Names to hide'!$D$2),"",
   IF(Outcomes!N392="","No",
      IF(AND(Outcomes!N392&gt;'County Names to hide'!$C$2,
             Outcomes!N392&lt;'County Names to hide'!$D$2),
         "Yes","No")))</f>
        <v/>
      </c>
    </row>
    <row r="393" spans="3:22" s="1" customFormat="1" x14ac:dyDescent="0.35">
      <c r="C393" s="4"/>
      <c r="L393" s="69" t="str">
        <f t="shared" si="7"/>
        <v>Yes</v>
      </c>
      <c r="M393" s="4"/>
      <c r="N393" s="4"/>
      <c r="O393" s="71" t="str">
        <f>IF(ISBLANK(M393), "", IF(ISBLANK(N393), "Yes", IF(N393 &lt; 'County Names to hide'!$C$2, "No", "Yes")))</f>
        <v/>
      </c>
      <c r="P393" s="4"/>
      <c r="Q393" s="4"/>
      <c r="R393" s="4"/>
      <c r="S393" s="4"/>
      <c r="U393" s="70" t="str">
        <f>IF(Outcomes!M393="","",
   IF(AND(Outcomes!N393&lt;&gt;"",Outcomes!N393&lt;'County Names to hide'!$C$2),0,
      ROUND((MIN(IF(Outcomes!N393="", 'County Names to hide'!$D$2, Outcomes!N393),'County Names to hide'!$D$2)-Outcomes!M393)/30,1)))</f>
        <v/>
      </c>
      <c r="V393" s="69" t="str">
        <f>IF(OR(Outcomes!M393="",Outcomes!M393&gt;'County Names to hide'!$D$2),"",
   IF(Outcomes!N393="","No",
      IF(AND(Outcomes!N393&gt;'County Names to hide'!$C$2,
             Outcomes!N393&lt;'County Names to hide'!$D$2),
         "Yes","No")))</f>
        <v/>
      </c>
    </row>
    <row r="394" spans="3:22" s="1" customFormat="1" x14ac:dyDescent="0.35">
      <c r="C394" s="4"/>
      <c r="L394" s="69" t="str">
        <f t="shared" si="7"/>
        <v>Yes</v>
      </c>
      <c r="M394" s="4"/>
      <c r="N394" s="4"/>
      <c r="O394" s="71" t="str">
        <f>IF(ISBLANK(M394), "", IF(ISBLANK(N394), "Yes", IF(N394 &lt; 'County Names to hide'!$C$2, "No", "Yes")))</f>
        <v/>
      </c>
      <c r="P394" s="4"/>
      <c r="Q394" s="4"/>
      <c r="R394" s="4"/>
      <c r="S394" s="4"/>
      <c r="U394" s="70" t="str">
        <f>IF(Outcomes!M394="","",
   IF(AND(Outcomes!N394&lt;&gt;"",Outcomes!N394&lt;'County Names to hide'!$C$2),0,
      ROUND((MIN(IF(Outcomes!N394="", 'County Names to hide'!$D$2, Outcomes!N394),'County Names to hide'!$D$2)-Outcomes!M394)/30,1)))</f>
        <v/>
      </c>
      <c r="V394" s="69" t="str">
        <f>IF(OR(Outcomes!M394="",Outcomes!M394&gt;'County Names to hide'!$D$2),"",
   IF(Outcomes!N394="","No",
      IF(AND(Outcomes!N394&gt;'County Names to hide'!$C$2,
             Outcomes!N394&lt;'County Names to hide'!$D$2),
         "Yes","No")))</f>
        <v/>
      </c>
    </row>
    <row r="395" spans="3:22" s="1" customFormat="1" x14ac:dyDescent="0.35">
      <c r="C395" s="4"/>
      <c r="L395" s="69" t="str">
        <f t="shared" si="7"/>
        <v>Yes</v>
      </c>
      <c r="M395" s="4"/>
      <c r="N395" s="4"/>
      <c r="O395" s="71" t="str">
        <f>IF(ISBLANK(M395), "", IF(ISBLANK(N395), "Yes", IF(N395 &lt; 'County Names to hide'!$C$2, "No", "Yes")))</f>
        <v/>
      </c>
      <c r="P395" s="4"/>
      <c r="Q395" s="4"/>
      <c r="R395" s="4"/>
      <c r="S395" s="4"/>
      <c r="U395" s="70" t="str">
        <f>IF(Outcomes!M395="","",
   IF(AND(Outcomes!N395&lt;&gt;"",Outcomes!N395&lt;'County Names to hide'!$C$2),0,
      ROUND((MIN(IF(Outcomes!N395="", 'County Names to hide'!$D$2, Outcomes!N395),'County Names to hide'!$D$2)-Outcomes!M395)/30,1)))</f>
        <v/>
      </c>
      <c r="V395" s="69" t="str">
        <f>IF(OR(Outcomes!M395="",Outcomes!M395&gt;'County Names to hide'!$D$2),"",
   IF(Outcomes!N395="","No",
      IF(AND(Outcomes!N395&gt;'County Names to hide'!$C$2,
             Outcomes!N395&lt;'County Names to hide'!$D$2),
         "Yes","No")))</f>
        <v/>
      </c>
    </row>
    <row r="396" spans="3:22" s="1" customFormat="1" x14ac:dyDescent="0.35">
      <c r="C396" s="4"/>
      <c r="L396" s="69" t="str">
        <f t="shared" si="7"/>
        <v>Yes</v>
      </c>
      <c r="M396" s="4"/>
      <c r="N396" s="4"/>
      <c r="O396" s="71" t="str">
        <f>IF(ISBLANK(M396), "", IF(ISBLANK(N396), "Yes", IF(N396 &lt; 'County Names to hide'!$C$2, "No", "Yes")))</f>
        <v/>
      </c>
      <c r="P396" s="4"/>
      <c r="Q396" s="4"/>
      <c r="R396" s="4"/>
      <c r="S396" s="4"/>
      <c r="U396" s="70" t="str">
        <f>IF(Outcomes!M396="","",
   IF(AND(Outcomes!N396&lt;&gt;"",Outcomes!N396&lt;'County Names to hide'!$C$2),0,
      ROUND((MIN(IF(Outcomes!N396="", 'County Names to hide'!$D$2, Outcomes!N396),'County Names to hide'!$D$2)-Outcomes!M396)/30,1)))</f>
        <v/>
      </c>
      <c r="V396" s="69" t="str">
        <f>IF(OR(Outcomes!M396="",Outcomes!M396&gt;'County Names to hide'!$D$2),"",
   IF(Outcomes!N396="","No",
      IF(AND(Outcomes!N396&gt;'County Names to hide'!$C$2,
             Outcomes!N396&lt;'County Names to hide'!$D$2),
         "Yes","No")))</f>
        <v/>
      </c>
    </row>
    <row r="397" spans="3:22" s="1" customFormat="1" x14ac:dyDescent="0.35">
      <c r="C397" s="4"/>
      <c r="L397" s="69" t="str">
        <f t="shared" si="7"/>
        <v>Yes</v>
      </c>
      <c r="M397" s="4"/>
      <c r="N397" s="4"/>
      <c r="O397" s="71" t="str">
        <f>IF(ISBLANK(M397), "", IF(ISBLANK(N397), "Yes", IF(N397 &lt; 'County Names to hide'!$C$2, "No", "Yes")))</f>
        <v/>
      </c>
      <c r="P397" s="4"/>
      <c r="Q397" s="4"/>
      <c r="R397" s="4"/>
      <c r="S397" s="4"/>
      <c r="U397" s="70" t="str">
        <f>IF(Outcomes!M397="","",
   IF(AND(Outcomes!N397&lt;&gt;"",Outcomes!N397&lt;'County Names to hide'!$C$2),0,
      ROUND((MIN(IF(Outcomes!N397="", 'County Names to hide'!$D$2, Outcomes!N397),'County Names to hide'!$D$2)-Outcomes!M397)/30,1)))</f>
        <v/>
      </c>
      <c r="V397" s="69" t="str">
        <f>IF(OR(Outcomes!M397="",Outcomes!M397&gt;'County Names to hide'!$D$2),"",
   IF(Outcomes!N397="","No",
      IF(AND(Outcomes!N397&gt;'County Names to hide'!$C$2,
             Outcomes!N397&lt;'County Names to hide'!$D$2),
         "Yes","No")))</f>
        <v/>
      </c>
    </row>
    <row r="398" spans="3:22" s="1" customFormat="1" x14ac:dyDescent="0.35">
      <c r="C398" s="4"/>
      <c r="L398" s="69" t="str">
        <f t="shared" si="7"/>
        <v>Yes</v>
      </c>
      <c r="M398" s="4"/>
      <c r="N398" s="4"/>
      <c r="O398" s="71" t="str">
        <f>IF(ISBLANK(M398), "", IF(ISBLANK(N398), "Yes", IF(N398 &lt; 'County Names to hide'!$C$2, "No", "Yes")))</f>
        <v/>
      </c>
      <c r="P398" s="4"/>
      <c r="Q398" s="4"/>
      <c r="R398" s="4"/>
      <c r="S398" s="4"/>
      <c r="U398" s="70" t="str">
        <f>IF(Outcomes!M398="","",
   IF(AND(Outcomes!N398&lt;&gt;"",Outcomes!N398&lt;'County Names to hide'!$C$2),0,
      ROUND((MIN(IF(Outcomes!N398="", 'County Names to hide'!$D$2, Outcomes!N398),'County Names to hide'!$D$2)-Outcomes!M398)/30,1)))</f>
        <v/>
      </c>
      <c r="V398" s="69" t="str">
        <f>IF(OR(Outcomes!M398="",Outcomes!M398&gt;'County Names to hide'!$D$2),"",
   IF(Outcomes!N398="","No",
      IF(AND(Outcomes!N398&gt;'County Names to hide'!$C$2,
             Outcomes!N398&lt;'County Names to hide'!$D$2),
         "Yes","No")))</f>
        <v/>
      </c>
    </row>
    <row r="399" spans="3:22" s="1" customFormat="1" x14ac:dyDescent="0.35">
      <c r="C399" s="4"/>
      <c r="L399" s="69" t="str">
        <f t="shared" si="7"/>
        <v>Yes</v>
      </c>
      <c r="M399" s="4"/>
      <c r="N399" s="4"/>
      <c r="O399" s="71" t="str">
        <f>IF(ISBLANK(M399), "", IF(ISBLANK(N399), "Yes", IF(N399 &lt; 'County Names to hide'!$C$2, "No", "Yes")))</f>
        <v/>
      </c>
      <c r="P399" s="4"/>
      <c r="Q399" s="4"/>
      <c r="R399" s="4"/>
      <c r="S399" s="4"/>
      <c r="U399" s="70" t="str">
        <f>IF(Outcomes!M399="","",
   IF(AND(Outcomes!N399&lt;&gt;"",Outcomes!N399&lt;'County Names to hide'!$C$2),0,
      ROUND((MIN(IF(Outcomes!N399="", 'County Names to hide'!$D$2, Outcomes!N399),'County Names to hide'!$D$2)-Outcomes!M399)/30,1)))</f>
        <v/>
      </c>
      <c r="V399" s="69" t="str">
        <f>IF(OR(Outcomes!M399="",Outcomes!M399&gt;'County Names to hide'!$D$2),"",
   IF(Outcomes!N399="","No",
      IF(AND(Outcomes!N399&gt;'County Names to hide'!$C$2,
             Outcomes!N399&lt;'County Names to hide'!$D$2),
         "Yes","No")))</f>
        <v/>
      </c>
    </row>
    <row r="400" spans="3:22" s="1" customFormat="1" x14ac:dyDescent="0.35">
      <c r="C400" s="4"/>
      <c r="L400" s="69" t="str">
        <f t="shared" si="7"/>
        <v>Yes</v>
      </c>
      <c r="M400" s="4"/>
      <c r="N400" s="4"/>
      <c r="O400" s="71" t="str">
        <f>IF(ISBLANK(M400), "", IF(ISBLANK(N400), "Yes", IF(N400 &lt; 'County Names to hide'!$C$2, "No", "Yes")))</f>
        <v/>
      </c>
      <c r="P400" s="4"/>
      <c r="Q400" s="4"/>
      <c r="R400" s="4"/>
      <c r="S400" s="4"/>
      <c r="U400" s="70" t="str">
        <f>IF(Outcomes!M400="","",
   IF(AND(Outcomes!N400&lt;&gt;"",Outcomes!N400&lt;'County Names to hide'!$C$2),0,
      ROUND((MIN(IF(Outcomes!N400="", 'County Names to hide'!$D$2, Outcomes!N400),'County Names to hide'!$D$2)-Outcomes!M400)/30,1)))</f>
        <v/>
      </c>
      <c r="V400" s="69" t="str">
        <f>IF(OR(Outcomes!M400="",Outcomes!M400&gt;'County Names to hide'!$D$2),"",
   IF(Outcomes!N400="","No",
      IF(AND(Outcomes!N400&gt;'County Names to hide'!$C$2,
             Outcomes!N400&lt;'County Names to hide'!$D$2),
         "Yes","No")))</f>
        <v/>
      </c>
    </row>
    <row r="401" spans="3:22" s="1" customFormat="1" x14ac:dyDescent="0.35">
      <c r="C401" s="4"/>
      <c r="L401" s="69" t="str">
        <f t="shared" si="7"/>
        <v>Yes</v>
      </c>
      <c r="M401" s="4"/>
      <c r="N401" s="4"/>
      <c r="O401" s="71" t="str">
        <f>IF(ISBLANK(M401), "", IF(ISBLANK(N401), "Yes", IF(N401 &lt; 'County Names to hide'!$C$2, "No", "Yes")))</f>
        <v/>
      </c>
      <c r="P401" s="4"/>
      <c r="Q401" s="4"/>
      <c r="R401" s="4"/>
      <c r="S401" s="4"/>
      <c r="U401" s="70" t="str">
        <f>IF(Outcomes!M401="","",
   IF(AND(Outcomes!N401&lt;&gt;"",Outcomes!N401&lt;'County Names to hide'!$C$2),0,
      ROUND((MIN(IF(Outcomes!N401="", 'County Names to hide'!$D$2, Outcomes!N401),'County Names to hide'!$D$2)-Outcomes!M401)/30,1)))</f>
        <v/>
      </c>
      <c r="V401" s="69" t="str">
        <f>IF(OR(Outcomes!M401="",Outcomes!M401&gt;'County Names to hide'!$D$2),"",
   IF(Outcomes!N401="","No",
      IF(AND(Outcomes!N401&gt;'County Names to hide'!$C$2,
             Outcomes!N401&lt;'County Names to hide'!$D$2),
         "Yes","No")))</f>
        <v/>
      </c>
    </row>
    <row r="402" spans="3:22" s="1" customFormat="1" x14ac:dyDescent="0.35">
      <c r="C402" s="4"/>
      <c r="L402" s="69" t="str">
        <f t="shared" si="7"/>
        <v>Yes</v>
      </c>
      <c r="M402" s="4"/>
      <c r="N402" s="4"/>
      <c r="O402" s="71" t="str">
        <f>IF(ISBLANK(M402), "", IF(ISBLANK(N402), "Yes", IF(N402 &lt; 'County Names to hide'!$C$2, "No", "Yes")))</f>
        <v/>
      </c>
      <c r="P402" s="4"/>
      <c r="Q402" s="4"/>
      <c r="R402" s="4"/>
      <c r="S402" s="4"/>
      <c r="U402" s="70" t="str">
        <f>IF(Outcomes!M402="","",
   IF(AND(Outcomes!N402&lt;&gt;"",Outcomes!N402&lt;'County Names to hide'!$C$2),0,
      ROUND((MIN(IF(Outcomes!N402="", 'County Names to hide'!$D$2, Outcomes!N402),'County Names to hide'!$D$2)-Outcomes!M402)/30,1)))</f>
        <v/>
      </c>
      <c r="V402" s="69" t="str">
        <f>IF(OR(Outcomes!M402="",Outcomes!M402&gt;'County Names to hide'!$D$2),"",
   IF(Outcomes!N402="","No",
      IF(AND(Outcomes!N402&gt;'County Names to hide'!$C$2,
             Outcomes!N402&lt;'County Names to hide'!$D$2),
         "Yes","No")))</f>
        <v/>
      </c>
    </row>
    <row r="403" spans="3:22" s="1" customFormat="1" x14ac:dyDescent="0.35">
      <c r="C403" s="4"/>
      <c r="L403" s="69" t="str">
        <f t="shared" si="7"/>
        <v>Yes</v>
      </c>
      <c r="M403" s="4"/>
      <c r="N403" s="4"/>
      <c r="O403" s="71" t="str">
        <f>IF(ISBLANK(M403), "", IF(ISBLANK(N403), "Yes", IF(N403 &lt; 'County Names to hide'!$C$2, "No", "Yes")))</f>
        <v/>
      </c>
      <c r="P403" s="4"/>
      <c r="Q403" s="4"/>
      <c r="R403" s="4"/>
      <c r="S403" s="4"/>
      <c r="U403" s="70" t="str">
        <f>IF(Outcomes!M403="","",
   IF(AND(Outcomes!N403&lt;&gt;"",Outcomes!N403&lt;'County Names to hide'!$C$2),0,
      ROUND((MIN(IF(Outcomes!N403="", 'County Names to hide'!$D$2, Outcomes!N403),'County Names to hide'!$D$2)-Outcomes!M403)/30,1)))</f>
        <v/>
      </c>
      <c r="V403" s="69" t="str">
        <f>IF(OR(Outcomes!M403="",Outcomes!M403&gt;'County Names to hide'!$D$2),"",
   IF(Outcomes!N403="","No",
      IF(AND(Outcomes!N403&gt;'County Names to hide'!$C$2,
             Outcomes!N403&lt;'County Names to hide'!$D$2),
         "Yes","No")))</f>
        <v/>
      </c>
    </row>
    <row r="404" spans="3:22" s="1" customFormat="1" x14ac:dyDescent="0.35">
      <c r="C404" s="4"/>
      <c r="L404" s="69" t="str">
        <f t="shared" si="7"/>
        <v>Yes</v>
      </c>
      <c r="M404" s="4"/>
      <c r="N404" s="4"/>
      <c r="O404" s="71" t="str">
        <f>IF(ISBLANK(M404), "", IF(ISBLANK(N404), "Yes", IF(N404 &lt; 'County Names to hide'!$C$2, "No", "Yes")))</f>
        <v/>
      </c>
      <c r="P404" s="4"/>
      <c r="Q404" s="4"/>
      <c r="R404" s="4"/>
      <c r="S404" s="4"/>
      <c r="U404" s="70" t="str">
        <f>IF(Outcomes!M404="","",
   IF(AND(Outcomes!N404&lt;&gt;"",Outcomes!N404&lt;'County Names to hide'!$C$2),0,
      ROUND((MIN(IF(Outcomes!N404="", 'County Names to hide'!$D$2, Outcomes!N404),'County Names to hide'!$D$2)-Outcomes!M404)/30,1)))</f>
        <v/>
      </c>
      <c r="V404" s="69" t="str">
        <f>IF(OR(Outcomes!M404="",Outcomes!M404&gt;'County Names to hide'!$D$2),"",
   IF(Outcomes!N404="","No",
      IF(AND(Outcomes!N404&gt;'County Names to hide'!$C$2,
             Outcomes!N404&lt;'County Names to hide'!$D$2),
         "Yes","No")))</f>
        <v/>
      </c>
    </row>
    <row r="405" spans="3:22" s="1" customFormat="1" x14ac:dyDescent="0.35">
      <c r="C405" s="4"/>
      <c r="L405" s="69" t="str">
        <f t="shared" si="7"/>
        <v>Yes</v>
      </c>
      <c r="M405" s="4"/>
      <c r="N405" s="4"/>
      <c r="O405" s="71" t="str">
        <f>IF(ISBLANK(M405), "", IF(ISBLANK(N405), "Yes", IF(N405 &lt; 'County Names to hide'!$C$2, "No", "Yes")))</f>
        <v/>
      </c>
      <c r="P405" s="4"/>
      <c r="Q405" s="4"/>
      <c r="R405" s="4"/>
      <c r="S405" s="4"/>
      <c r="U405" s="70" t="str">
        <f>IF(Outcomes!M405="","",
   IF(AND(Outcomes!N405&lt;&gt;"",Outcomes!N405&lt;'County Names to hide'!$C$2),0,
      ROUND((MIN(IF(Outcomes!N405="", 'County Names to hide'!$D$2, Outcomes!N405),'County Names to hide'!$D$2)-Outcomes!M405)/30,1)))</f>
        <v/>
      </c>
      <c r="V405" s="69" t="str">
        <f>IF(OR(Outcomes!M405="",Outcomes!M405&gt;'County Names to hide'!$D$2),"",
   IF(Outcomes!N405="","No",
      IF(AND(Outcomes!N405&gt;'County Names to hide'!$C$2,
             Outcomes!N405&lt;'County Names to hide'!$D$2),
         "Yes","No")))</f>
        <v/>
      </c>
    </row>
    <row r="406" spans="3:22" s="1" customFormat="1" x14ac:dyDescent="0.35">
      <c r="C406" s="4"/>
      <c r="L406" s="69" t="str">
        <f t="shared" si="7"/>
        <v>Yes</v>
      </c>
      <c r="M406" s="4"/>
      <c r="N406" s="4"/>
      <c r="O406" s="71" t="str">
        <f>IF(ISBLANK(M406), "", IF(ISBLANK(N406), "Yes", IF(N406 &lt; 'County Names to hide'!$C$2, "No", "Yes")))</f>
        <v/>
      </c>
      <c r="P406" s="4"/>
      <c r="Q406" s="4"/>
      <c r="R406" s="4"/>
      <c r="S406" s="4"/>
      <c r="U406" s="70" t="str">
        <f>IF(Outcomes!M406="","",
   IF(AND(Outcomes!N406&lt;&gt;"",Outcomes!N406&lt;'County Names to hide'!$C$2),0,
      ROUND((MIN(IF(Outcomes!N406="", 'County Names to hide'!$D$2, Outcomes!N406),'County Names to hide'!$D$2)-Outcomes!M406)/30,1)))</f>
        <v/>
      </c>
      <c r="V406" s="69" t="str">
        <f>IF(OR(Outcomes!M406="",Outcomes!M406&gt;'County Names to hide'!$D$2),"",
   IF(Outcomes!N406="","No",
      IF(AND(Outcomes!N406&gt;'County Names to hide'!$C$2,
             Outcomes!N406&lt;'County Names to hide'!$D$2),
         "Yes","No")))</f>
        <v/>
      </c>
    </row>
    <row r="407" spans="3:22" s="1" customFormat="1" x14ac:dyDescent="0.35">
      <c r="C407" s="4"/>
      <c r="L407" s="69" t="str">
        <f t="shared" si="7"/>
        <v>Yes</v>
      </c>
      <c r="M407" s="4"/>
      <c r="N407" s="4"/>
      <c r="O407" s="71" t="str">
        <f>IF(ISBLANK(M407), "", IF(ISBLANK(N407), "Yes", IF(N407 &lt; 'County Names to hide'!$C$2, "No", "Yes")))</f>
        <v/>
      </c>
      <c r="P407" s="4"/>
      <c r="Q407" s="4"/>
      <c r="R407" s="4"/>
      <c r="S407" s="4"/>
      <c r="U407" s="70" t="str">
        <f>IF(Outcomes!M407="","",
   IF(AND(Outcomes!N407&lt;&gt;"",Outcomes!N407&lt;'County Names to hide'!$C$2),0,
      ROUND((MIN(IF(Outcomes!N407="", 'County Names to hide'!$D$2, Outcomes!N407),'County Names to hide'!$D$2)-Outcomes!M407)/30,1)))</f>
        <v/>
      </c>
      <c r="V407" s="69" t="str">
        <f>IF(OR(Outcomes!M407="",Outcomes!M407&gt;'County Names to hide'!$D$2),"",
   IF(Outcomes!N407="","No",
      IF(AND(Outcomes!N407&gt;'County Names to hide'!$C$2,
             Outcomes!N407&lt;'County Names to hide'!$D$2),
         "Yes","No")))</f>
        <v/>
      </c>
    </row>
    <row r="408" spans="3:22" s="1" customFormat="1" x14ac:dyDescent="0.35">
      <c r="C408" s="4"/>
      <c r="L408" s="69" t="str">
        <f t="shared" si="7"/>
        <v>Yes</v>
      </c>
      <c r="M408" s="4"/>
      <c r="N408" s="4"/>
      <c r="O408" s="71" t="str">
        <f>IF(ISBLANK(M408), "", IF(ISBLANK(N408), "Yes", IF(N408 &lt; 'County Names to hide'!$C$2, "No", "Yes")))</f>
        <v/>
      </c>
      <c r="P408" s="4"/>
      <c r="Q408" s="4"/>
      <c r="R408" s="4"/>
      <c r="S408" s="4"/>
      <c r="U408" s="70" t="str">
        <f>IF(Outcomes!M408="","",
   IF(AND(Outcomes!N408&lt;&gt;"",Outcomes!N408&lt;'County Names to hide'!$C$2),0,
      ROUND((MIN(IF(Outcomes!N408="", 'County Names to hide'!$D$2, Outcomes!N408),'County Names to hide'!$D$2)-Outcomes!M408)/30,1)))</f>
        <v/>
      </c>
      <c r="V408" s="69" t="str">
        <f>IF(OR(Outcomes!M408="",Outcomes!M408&gt;'County Names to hide'!$D$2),"",
   IF(Outcomes!N408="","No",
      IF(AND(Outcomes!N408&gt;'County Names to hide'!$C$2,
             Outcomes!N408&lt;'County Names to hide'!$D$2),
         "Yes","No")))</f>
        <v/>
      </c>
    </row>
    <row r="409" spans="3:22" s="1" customFormat="1" x14ac:dyDescent="0.35">
      <c r="C409" s="4"/>
      <c r="L409" s="69" t="str">
        <f t="shared" si="7"/>
        <v>Yes</v>
      </c>
      <c r="M409" s="4"/>
      <c r="N409" s="4"/>
      <c r="O409" s="71" t="str">
        <f>IF(ISBLANK(M409), "", IF(ISBLANK(N409), "Yes", IF(N409 &lt; 'County Names to hide'!$C$2, "No", "Yes")))</f>
        <v/>
      </c>
      <c r="P409" s="4"/>
      <c r="Q409" s="4"/>
      <c r="R409" s="4"/>
      <c r="S409" s="4"/>
      <c r="U409" s="70" t="str">
        <f>IF(Outcomes!M409="","",
   IF(AND(Outcomes!N409&lt;&gt;"",Outcomes!N409&lt;'County Names to hide'!$C$2),0,
      ROUND((MIN(IF(Outcomes!N409="", 'County Names to hide'!$D$2, Outcomes!N409),'County Names to hide'!$D$2)-Outcomes!M409)/30,1)))</f>
        <v/>
      </c>
      <c r="V409" s="69" t="str">
        <f>IF(OR(Outcomes!M409="",Outcomes!M409&gt;'County Names to hide'!$D$2),"",
   IF(Outcomes!N409="","No",
      IF(AND(Outcomes!N409&gt;'County Names to hide'!$C$2,
             Outcomes!N409&lt;'County Names to hide'!$D$2),
         "Yes","No")))</f>
        <v/>
      </c>
    </row>
    <row r="410" spans="3:22" s="1" customFormat="1" x14ac:dyDescent="0.35">
      <c r="C410" s="4"/>
      <c r="L410" s="69" t="str">
        <f t="shared" si="7"/>
        <v>Yes</v>
      </c>
      <c r="M410" s="4"/>
      <c r="N410" s="4"/>
      <c r="O410" s="71" t="str">
        <f>IF(ISBLANK(M410), "", IF(ISBLANK(N410), "Yes", IF(N410 &lt; 'County Names to hide'!$C$2, "No", "Yes")))</f>
        <v/>
      </c>
      <c r="P410" s="4"/>
      <c r="Q410" s="4"/>
      <c r="R410" s="4"/>
      <c r="S410" s="4"/>
      <c r="U410" s="70" t="str">
        <f>IF(Outcomes!M410="","",
   IF(AND(Outcomes!N410&lt;&gt;"",Outcomes!N410&lt;'County Names to hide'!$C$2),0,
      ROUND((MIN(IF(Outcomes!N410="", 'County Names to hide'!$D$2, Outcomes!N410),'County Names to hide'!$D$2)-Outcomes!M410)/30,1)))</f>
        <v/>
      </c>
      <c r="V410" s="69" t="str">
        <f>IF(OR(Outcomes!M410="",Outcomes!M410&gt;'County Names to hide'!$D$2),"",
   IF(Outcomes!N410="","No",
      IF(AND(Outcomes!N410&gt;'County Names to hide'!$C$2,
             Outcomes!N410&lt;'County Names to hide'!$D$2),
         "Yes","No")))</f>
        <v/>
      </c>
    </row>
    <row r="411" spans="3:22" s="1" customFormat="1" x14ac:dyDescent="0.35">
      <c r="C411" s="4"/>
      <c r="L411" s="69" t="str">
        <f t="shared" si="7"/>
        <v>Yes</v>
      </c>
      <c r="M411" s="4"/>
      <c r="N411" s="4"/>
      <c r="O411" s="71" t="str">
        <f>IF(ISBLANK(M411), "", IF(ISBLANK(N411), "Yes", IF(N411 &lt; 'County Names to hide'!$C$2, "No", "Yes")))</f>
        <v/>
      </c>
      <c r="P411" s="4"/>
      <c r="Q411" s="4"/>
      <c r="R411" s="4"/>
      <c r="S411" s="4"/>
      <c r="U411" s="70" t="str">
        <f>IF(Outcomes!M411="","",
   IF(AND(Outcomes!N411&lt;&gt;"",Outcomes!N411&lt;'County Names to hide'!$C$2),0,
      ROUND((MIN(IF(Outcomes!N411="", 'County Names to hide'!$D$2, Outcomes!N411),'County Names to hide'!$D$2)-Outcomes!M411)/30,1)))</f>
        <v/>
      </c>
      <c r="V411" s="69" t="str">
        <f>IF(OR(Outcomes!M411="",Outcomes!M411&gt;'County Names to hide'!$D$2),"",
   IF(Outcomes!N411="","No",
      IF(AND(Outcomes!N411&gt;'County Names to hide'!$C$2,
             Outcomes!N411&lt;'County Names to hide'!$D$2),
         "Yes","No")))</f>
        <v/>
      </c>
    </row>
    <row r="412" spans="3:22" s="1" customFormat="1" x14ac:dyDescent="0.35">
      <c r="C412" s="4"/>
      <c r="L412" s="69" t="str">
        <f t="shared" si="7"/>
        <v>Yes</v>
      </c>
      <c r="M412" s="4"/>
      <c r="N412" s="4"/>
      <c r="O412" s="71" t="str">
        <f>IF(ISBLANK(M412), "", IF(ISBLANK(N412), "Yes", IF(N412 &lt; 'County Names to hide'!$C$2, "No", "Yes")))</f>
        <v/>
      </c>
      <c r="P412" s="4"/>
      <c r="Q412" s="4"/>
      <c r="R412" s="4"/>
      <c r="S412" s="4"/>
      <c r="U412" s="70" t="str">
        <f>IF(Outcomes!M412="","",
   IF(AND(Outcomes!N412&lt;&gt;"",Outcomes!N412&lt;'County Names to hide'!$C$2),0,
      ROUND((MIN(IF(Outcomes!N412="", 'County Names to hide'!$D$2, Outcomes!N412),'County Names to hide'!$D$2)-Outcomes!M412)/30,1)))</f>
        <v/>
      </c>
      <c r="V412" s="69" t="str">
        <f>IF(OR(Outcomes!M412="",Outcomes!M412&gt;'County Names to hide'!$D$2),"",
   IF(Outcomes!N412="","No",
      IF(AND(Outcomes!N412&gt;'County Names to hide'!$C$2,
             Outcomes!N412&lt;'County Names to hide'!$D$2),
         "Yes","No")))</f>
        <v/>
      </c>
    </row>
    <row r="413" spans="3:22" s="1" customFormat="1" x14ac:dyDescent="0.35">
      <c r="C413" s="4"/>
      <c r="L413" s="69" t="str">
        <f t="shared" si="7"/>
        <v>Yes</v>
      </c>
      <c r="M413" s="4"/>
      <c r="N413" s="4"/>
      <c r="O413" s="71" t="str">
        <f>IF(ISBLANK(M413), "", IF(ISBLANK(N413), "Yes", IF(N413 &lt; 'County Names to hide'!$C$2, "No", "Yes")))</f>
        <v/>
      </c>
      <c r="P413" s="4"/>
      <c r="Q413" s="4"/>
      <c r="R413" s="4"/>
      <c r="S413" s="4"/>
      <c r="U413" s="70" t="str">
        <f>IF(Outcomes!M413="","",
   IF(AND(Outcomes!N413&lt;&gt;"",Outcomes!N413&lt;'County Names to hide'!$C$2),0,
      ROUND((MIN(IF(Outcomes!N413="", 'County Names to hide'!$D$2, Outcomes!N413),'County Names to hide'!$D$2)-Outcomes!M413)/30,1)))</f>
        <v/>
      </c>
      <c r="V413" s="69" t="str">
        <f>IF(OR(Outcomes!M413="",Outcomes!M413&gt;'County Names to hide'!$D$2),"",
   IF(Outcomes!N413="","No",
      IF(AND(Outcomes!N413&gt;'County Names to hide'!$C$2,
             Outcomes!N413&lt;'County Names to hide'!$D$2),
         "Yes","No")))</f>
        <v/>
      </c>
    </row>
    <row r="414" spans="3:22" s="1" customFormat="1" x14ac:dyDescent="0.35">
      <c r="C414" s="4"/>
      <c r="L414" s="69" t="str">
        <f t="shared" si="7"/>
        <v>Yes</v>
      </c>
      <c r="M414" s="4"/>
      <c r="N414" s="4"/>
      <c r="O414" s="71" t="str">
        <f>IF(ISBLANK(M414), "", IF(ISBLANK(N414), "Yes", IF(N414 &lt; 'County Names to hide'!$C$2, "No", "Yes")))</f>
        <v/>
      </c>
      <c r="P414" s="4"/>
      <c r="Q414" s="4"/>
      <c r="R414" s="4"/>
      <c r="S414" s="4"/>
      <c r="U414" s="70" t="str">
        <f>IF(Outcomes!M414="","",
   IF(AND(Outcomes!N414&lt;&gt;"",Outcomes!N414&lt;'County Names to hide'!$C$2),0,
      ROUND((MIN(IF(Outcomes!N414="", 'County Names to hide'!$D$2, Outcomes!N414),'County Names to hide'!$D$2)-Outcomes!M414)/30,1)))</f>
        <v/>
      </c>
      <c r="V414" s="69" t="str">
        <f>IF(OR(Outcomes!M414="",Outcomes!M414&gt;'County Names to hide'!$D$2),"",
   IF(Outcomes!N414="","No",
      IF(AND(Outcomes!N414&gt;'County Names to hide'!$C$2,
             Outcomes!N414&lt;'County Names to hide'!$D$2),
         "Yes","No")))</f>
        <v/>
      </c>
    </row>
    <row r="415" spans="3:22" s="1" customFormat="1" x14ac:dyDescent="0.35">
      <c r="C415" s="4"/>
      <c r="L415" s="69" t="str">
        <f t="shared" si="7"/>
        <v>Yes</v>
      </c>
      <c r="M415" s="4"/>
      <c r="N415" s="4"/>
      <c r="O415" s="71" t="str">
        <f>IF(ISBLANK(M415), "", IF(ISBLANK(N415), "Yes", IF(N415 &lt; 'County Names to hide'!$C$2, "No", "Yes")))</f>
        <v/>
      </c>
      <c r="P415" s="4"/>
      <c r="Q415" s="4"/>
      <c r="R415" s="4"/>
      <c r="S415" s="4"/>
      <c r="U415" s="70" t="str">
        <f>IF(Outcomes!M415="","",
   IF(AND(Outcomes!N415&lt;&gt;"",Outcomes!N415&lt;'County Names to hide'!$C$2),0,
      ROUND((MIN(IF(Outcomes!N415="", 'County Names to hide'!$D$2, Outcomes!N415),'County Names to hide'!$D$2)-Outcomes!M415)/30,1)))</f>
        <v/>
      </c>
      <c r="V415" s="69" t="str">
        <f>IF(OR(Outcomes!M415="",Outcomes!M415&gt;'County Names to hide'!$D$2),"",
   IF(Outcomes!N415="","No",
      IF(AND(Outcomes!N415&gt;'County Names to hide'!$C$2,
             Outcomes!N415&lt;'County Names to hide'!$D$2),
         "Yes","No")))</f>
        <v/>
      </c>
    </row>
    <row r="416" spans="3:22" s="1" customFormat="1" x14ac:dyDescent="0.35">
      <c r="C416" s="4"/>
      <c r="L416" s="69" t="str">
        <f t="shared" si="7"/>
        <v>Yes</v>
      </c>
      <c r="M416" s="4"/>
      <c r="N416" s="4"/>
      <c r="O416" s="71" t="str">
        <f>IF(ISBLANK(M416), "", IF(ISBLANK(N416), "Yes", IF(N416 &lt; 'County Names to hide'!$C$2, "No", "Yes")))</f>
        <v/>
      </c>
      <c r="P416" s="4"/>
      <c r="Q416" s="4"/>
      <c r="R416" s="4"/>
      <c r="S416" s="4"/>
      <c r="U416" s="70" t="str">
        <f>IF(Outcomes!M416="","",
   IF(AND(Outcomes!N416&lt;&gt;"",Outcomes!N416&lt;'County Names to hide'!$C$2),0,
      ROUND((MIN(IF(Outcomes!N416="", 'County Names to hide'!$D$2, Outcomes!N416),'County Names to hide'!$D$2)-Outcomes!M416)/30,1)))</f>
        <v/>
      </c>
      <c r="V416" s="69" t="str">
        <f>IF(OR(Outcomes!M416="",Outcomes!M416&gt;'County Names to hide'!$D$2),"",
   IF(Outcomes!N416="","No",
      IF(AND(Outcomes!N416&gt;'County Names to hide'!$C$2,
             Outcomes!N416&lt;'County Names to hide'!$D$2),
         "Yes","No")))</f>
        <v/>
      </c>
    </row>
    <row r="417" spans="3:22" s="1" customFormat="1" x14ac:dyDescent="0.35">
      <c r="C417" s="4"/>
      <c r="L417" s="69" t="str">
        <f t="shared" si="7"/>
        <v>Yes</v>
      </c>
      <c r="M417" s="4"/>
      <c r="N417" s="4"/>
      <c r="O417" s="71" t="str">
        <f>IF(ISBLANK(M417), "", IF(ISBLANK(N417), "Yes", IF(N417 &lt; 'County Names to hide'!$C$2, "No", "Yes")))</f>
        <v/>
      </c>
      <c r="P417" s="4"/>
      <c r="Q417" s="4"/>
      <c r="R417" s="4"/>
      <c r="S417" s="4"/>
      <c r="U417" s="70" t="str">
        <f>IF(Outcomes!M417="","",
   IF(AND(Outcomes!N417&lt;&gt;"",Outcomes!N417&lt;'County Names to hide'!$C$2),0,
      ROUND((MIN(IF(Outcomes!N417="", 'County Names to hide'!$D$2, Outcomes!N417),'County Names to hide'!$D$2)-Outcomes!M417)/30,1)))</f>
        <v/>
      </c>
      <c r="V417" s="69" t="str">
        <f>IF(OR(Outcomes!M417="",Outcomes!M417&gt;'County Names to hide'!$D$2),"",
   IF(Outcomes!N417="","No",
      IF(AND(Outcomes!N417&gt;'County Names to hide'!$C$2,
             Outcomes!N417&lt;'County Names to hide'!$D$2),
         "Yes","No")))</f>
        <v/>
      </c>
    </row>
    <row r="418" spans="3:22" s="1" customFormat="1" x14ac:dyDescent="0.35">
      <c r="C418" s="4"/>
      <c r="L418" s="69" t="str">
        <f t="shared" si="7"/>
        <v>Yes</v>
      </c>
      <c r="M418" s="4"/>
      <c r="N418" s="4"/>
      <c r="O418" s="71" t="str">
        <f>IF(ISBLANK(M418), "", IF(ISBLANK(N418), "Yes", IF(N418 &lt; 'County Names to hide'!$C$2, "No", "Yes")))</f>
        <v/>
      </c>
      <c r="P418" s="4"/>
      <c r="Q418" s="4"/>
      <c r="R418" s="4"/>
      <c r="S418" s="4"/>
      <c r="U418" s="70" t="str">
        <f>IF(Outcomes!M418="","",
   IF(AND(Outcomes!N418&lt;&gt;"",Outcomes!N418&lt;'County Names to hide'!$C$2),0,
      ROUND((MIN(IF(Outcomes!N418="", 'County Names to hide'!$D$2, Outcomes!N418),'County Names to hide'!$D$2)-Outcomes!M418)/30,1)))</f>
        <v/>
      </c>
      <c r="V418" s="69" t="str">
        <f>IF(OR(Outcomes!M418="",Outcomes!M418&gt;'County Names to hide'!$D$2),"",
   IF(Outcomes!N418="","No",
      IF(AND(Outcomes!N418&gt;'County Names to hide'!$C$2,
             Outcomes!N418&lt;'County Names to hide'!$D$2),
         "Yes","No")))</f>
        <v/>
      </c>
    </row>
    <row r="419" spans="3:22" s="1" customFormat="1" x14ac:dyDescent="0.35">
      <c r="C419" s="4"/>
      <c r="L419" s="69" t="str">
        <f t="shared" si="7"/>
        <v>Yes</v>
      </c>
      <c r="M419" s="4"/>
      <c r="N419" s="4"/>
      <c r="O419" s="71" t="str">
        <f>IF(ISBLANK(M419), "", IF(ISBLANK(N419), "Yes", IF(N419 &lt; 'County Names to hide'!$C$2, "No", "Yes")))</f>
        <v/>
      </c>
      <c r="P419" s="4"/>
      <c r="Q419" s="4"/>
      <c r="R419" s="4"/>
      <c r="S419" s="4"/>
      <c r="U419" s="70" t="str">
        <f>IF(Outcomes!M419="","",
   IF(AND(Outcomes!N419&lt;&gt;"",Outcomes!N419&lt;'County Names to hide'!$C$2),0,
      ROUND((MIN(IF(Outcomes!N419="", 'County Names to hide'!$D$2, Outcomes!N419),'County Names to hide'!$D$2)-Outcomes!M419)/30,1)))</f>
        <v/>
      </c>
      <c r="V419" s="69" t="str">
        <f>IF(OR(Outcomes!M419="",Outcomes!M419&gt;'County Names to hide'!$D$2),"",
   IF(Outcomes!N419="","No",
      IF(AND(Outcomes!N419&gt;'County Names to hide'!$C$2,
             Outcomes!N419&lt;'County Names to hide'!$D$2),
         "Yes","No")))</f>
        <v/>
      </c>
    </row>
    <row r="420" spans="3:22" s="1" customFormat="1" x14ac:dyDescent="0.35">
      <c r="C420" s="4"/>
      <c r="L420" s="69" t="str">
        <f t="shared" si="7"/>
        <v>Yes</v>
      </c>
      <c r="M420" s="4"/>
      <c r="N420" s="4"/>
      <c r="O420" s="71" t="str">
        <f>IF(ISBLANK(M420), "", IF(ISBLANK(N420), "Yes", IF(N420 &lt; 'County Names to hide'!$C$2, "No", "Yes")))</f>
        <v/>
      </c>
      <c r="P420" s="4"/>
      <c r="Q420" s="4"/>
      <c r="R420" s="4"/>
      <c r="S420" s="4"/>
      <c r="U420" s="70" t="str">
        <f>IF(Outcomes!M420="","",
   IF(AND(Outcomes!N420&lt;&gt;"",Outcomes!N420&lt;'County Names to hide'!$C$2),0,
      ROUND((MIN(IF(Outcomes!N420="", 'County Names to hide'!$D$2, Outcomes!N420),'County Names to hide'!$D$2)-Outcomes!M420)/30,1)))</f>
        <v/>
      </c>
      <c r="V420" s="69" t="str">
        <f>IF(OR(Outcomes!M420="",Outcomes!M420&gt;'County Names to hide'!$D$2),"",
   IF(Outcomes!N420="","No",
      IF(AND(Outcomes!N420&gt;'County Names to hide'!$C$2,
             Outcomes!N420&lt;'County Names to hide'!$D$2),
         "Yes","No")))</f>
        <v/>
      </c>
    </row>
    <row r="421" spans="3:22" s="1" customFormat="1" x14ac:dyDescent="0.35">
      <c r="C421" s="4"/>
      <c r="L421" s="69" t="str">
        <f t="shared" ref="L421:L484" si="8">IF(COUNTIF(F422:K422, "Yes")&gt;0, "No", "Yes")</f>
        <v>Yes</v>
      </c>
      <c r="M421" s="4"/>
      <c r="N421" s="4"/>
      <c r="O421" s="71" t="str">
        <f>IF(ISBLANK(M421), "", IF(ISBLANK(N421), "Yes", IF(N421 &lt; 'County Names to hide'!$C$2, "No", "Yes")))</f>
        <v/>
      </c>
      <c r="P421" s="4"/>
      <c r="Q421" s="4"/>
      <c r="R421" s="4"/>
      <c r="S421" s="4"/>
      <c r="U421" s="70" t="str">
        <f>IF(Outcomes!M421="","",
   IF(AND(Outcomes!N421&lt;&gt;"",Outcomes!N421&lt;'County Names to hide'!$C$2),0,
      ROUND((MIN(IF(Outcomes!N421="", 'County Names to hide'!$D$2, Outcomes!N421),'County Names to hide'!$D$2)-Outcomes!M421)/30,1)))</f>
        <v/>
      </c>
      <c r="V421" s="69" t="str">
        <f>IF(OR(Outcomes!M421="",Outcomes!M421&gt;'County Names to hide'!$D$2),"",
   IF(Outcomes!N421="","No",
      IF(AND(Outcomes!N421&gt;'County Names to hide'!$C$2,
             Outcomes!N421&lt;'County Names to hide'!$D$2),
         "Yes","No")))</f>
        <v/>
      </c>
    </row>
    <row r="422" spans="3:22" s="1" customFormat="1" x14ac:dyDescent="0.35">
      <c r="C422" s="4"/>
      <c r="L422" s="69" t="str">
        <f t="shared" si="8"/>
        <v>Yes</v>
      </c>
      <c r="M422" s="4"/>
      <c r="N422" s="4"/>
      <c r="O422" s="71" t="str">
        <f>IF(ISBLANK(M422), "", IF(ISBLANK(N422), "Yes", IF(N422 &lt; 'County Names to hide'!$C$2, "No", "Yes")))</f>
        <v/>
      </c>
      <c r="P422" s="4"/>
      <c r="Q422" s="4"/>
      <c r="R422" s="4"/>
      <c r="S422" s="4"/>
      <c r="U422" s="70" t="str">
        <f>IF(Outcomes!M422="","",
   IF(AND(Outcomes!N422&lt;&gt;"",Outcomes!N422&lt;'County Names to hide'!$C$2),0,
      ROUND((MIN(IF(Outcomes!N422="", 'County Names to hide'!$D$2, Outcomes!N422),'County Names to hide'!$D$2)-Outcomes!M422)/30,1)))</f>
        <v/>
      </c>
      <c r="V422" s="69" t="str">
        <f>IF(OR(Outcomes!M422="",Outcomes!M422&gt;'County Names to hide'!$D$2),"",
   IF(Outcomes!N422="","No",
      IF(AND(Outcomes!N422&gt;'County Names to hide'!$C$2,
             Outcomes!N422&lt;'County Names to hide'!$D$2),
         "Yes","No")))</f>
        <v/>
      </c>
    </row>
    <row r="423" spans="3:22" s="1" customFormat="1" x14ac:dyDescent="0.35">
      <c r="C423" s="4"/>
      <c r="L423" s="69" t="str">
        <f t="shared" si="8"/>
        <v>Yes</v>
      </c>
      <c r="M423" s="4"/>
      <c r="N423" s="4"/>
      <c r="O423" s="71" t="str">
        <f>IF(ISBLANK(M423), "", IF(ISBLANK(N423), "Yes", IF(N423 &lt; 'County Names to hide'!$C$2, "No", "Yes")))</f>
        <v/>
      </c>
      <c r="P423" s="4"/>
      <c r="Q423" s="4"/>
      <c r="R423" s="4"/>
      <c r="S423" s="4"/>
      <c r="U423" s="70" t="str">
        <f>IF(Outcomes!M423="","",
   IF(AND(Outcomes!N423&lt;&gt;"",Outcomes!N423&lt;'County Names to hide'!$C$2),0,
      ROUND((MIN(IF(Outcomes!N423="", 'County Names to hide'!$D$2, Outcomes!N423),'County Names to hide'!$D$2)-Outcomes!M423)/30,1)))</f>
        <v/>
      </c>
      <c r="V423" s="69" t="str">
        <f>IF(OR(Outcomes!M423="",Outcomes!M423&gt;'County Names to hide'!$D$2),"",
   IF(Outcomes!N423="","No",
      IF(AND(Outcomes!N423&gt;'County Names to hide'!$C$2,
             Outcomes!N423&lt;'County Names to hide'!$D$2),
         "Yes","No")))</f>
        <v/>
      </c>
    </row>
    <row r="424" spans="3:22" s="1" customFormat="1" x14ac:dyDescent="0.35">
      <c r="C424" s="4"/>
      <c r="L424" s="69" t="str">
        <f t="shared" si="8"/>
        <v>Yes</v>
      </c>
      <c r="M424" s="4"/>
      <c r="N424" s="4"/>
      <c r="O424" s="71" t="str">
        <f>IF(ISBLANK(M424), "", IF(ISBLANK(N424), "Yes", IF(N424 &lt; 'County Names to hide'!$C$2, "No", "Yes")))</f>
        <v/>
      </c>
      <c r="P424" s="4"/>
      <c r="Q424" s="4"/>
      <c r="R424" s="4"/>
      <c r="S424" s="4"/>
      <c r="U424" s="70" t="str">
        <f>IF(Outcomes!M424="","",
   IF(AND(Outcomes!N424&lt;&gt;"",Outcomes!N424&lt;'County Names to hide'!$C$2),0,
      ROUND((MIN(IF(Outcomes!N424="", 'County Names to hide'!$D$2, Outcomes!N424),'County Names to hide'!$D$2)-Outcomes!M424)/30,1)))</f>
        <v/>
      </c>
      <c r="V424" s="69" t="str">
        <f>IF(OR(Outcomes!M424="",Outcomes!M424&gt;'County Names to hide'!$D$2),"",
   IF(Outcomes!N424="","No",
      IF(AND(Outcomes!N424&gt;'County Names to hide'!$C$2,
             Outcomes!N424&lt;'County Names to hide'!$D$2),
         "Yes","No")))</f>
        <v/>
      </c>
    </row>
    <row r="425" spans="3:22" s="1" customFormat="1" x14ac:dyDescent="0.35">
      <c r="C425" s="4"/>
      <c r="L425" s="69" t="str">
        <f t="shared" si="8"/>
        <v>Yes</v>
      </c>
      <c r="M425" s="4"/>
      <c r="N425" s="4"/>
      <c r="O425" s="71" t="str">
        <f>IF(ISBLANK(M425), "", IF(ISBLANK(N425), "Yes", IF(N425 &lt; 'County Names to hide'!$C$2, "No", "Yes")))</f>
        <v/>
      </c>
      <c r="P425" s="4"/>
      <c r="Q425" s="4"/>
      <c r="R425" s="4"/>
      <c r="S425" s="4"/>
      <c r="U425" s="70" t="str">
        <f>IF(Outcomes!M425="","",
   IF(AND(Outcomes!N425&lt;&gt;"",Outcomes!N425&lt;'County Names to hide'!$C$2),0,
      ROUND((MIN(IF(Outcomes!N425="", 'County Names to hide'!$D$2, Outcomes!N425),'County Names to hide'!$D$2)-Outcomes!M425)/30,1)))</f>
        <v/>
      </c>
      <c r="V425" s="69" t="str">
        <f>IF(OR(Outcomes!M425="",Outcomes!M425&gt;'County Names to hide'!$D$2),"",
   IF(Outcomes!N425="","No",
      IF(AND(Outcomes!N425&gt;'County Names to hide'!$C$2,
             Outcomes!N425&lt;'County Names to hide'!$D$2),
         "Yes","No")))</f>
        <v/>
      </c>
    </row>
    <row r="426" spans="3:22" s="1" customFormat="1" x14ac:dyDescent="0.35">
      <c r="C426" s="4"/>
      <c r="L426" s="69" t="str">
        <f t="shared" si="8"/>
        <v>Yes</v>
      </c>
      <c r="M426" s="4"/>
      <c r="N426" s="4"/>
      <c r="O426" s="71" t="str">
        <f>IF(ISBLANK(M426), "", IF(ISBLANK(N426), "Yes", IF(N426 &lt; 'County Names to hide'!$C$2, "No", "Yes")))</f>
        <v/>
      </c>
      <c r="P426" s="4"/>
      <c r="Q426" s="4"/>
      <c r="R426" s="4"/>
      <c r="S426" s="4"/>
      <c r="U426" s="70" t="str">
        <f>IF(Outcomes!M426="","",
   IF(AND(Outcomes!N426&lt;&gt;"",Outcomes!N426&lt;'County Names to hide'!$C$2),0,
      ROUND((MIN(IF(Outcomes!N426="", 'County Names to hide'!$D$2, Outcomes!N426),'County Names to hide'!$D$2)-Outcomes!M426)/30,1)))</f>
        <v/>
      </c>
      <c r="V426" s="69" t="str">
        <f>IF(OR(Outcomes!M426="",Outcomes!M426&gt;'County Names to hide'!$D$2),"",
   IF(Outcomes!N426="","No",
      IF(AND(Outcomes!N426&gt;'County Names to hide'!$C$2,
             Outcomes!N426&lt;'County Names to hide'!$D$2),
         "Yes","No")))</f>
        <v/>
      </c>
    </row>
    <row r="427" spans="3:22" s="1" customFormat="1" x14ac:dyDescent="0.35">
      <c r="C427" s="4"/>
      <c r="L427" s="69" t="str">
        <f t="shared" si="8"/>
        <v>Yes</v>
      </c>
      <c r="M427" s="4"/>
      <c r="N427" s="4"/>
      <c r="O427" s="71" t="str">
        <f>IF(ISBLANK(M427), "", IF(ISBLANK(N427), "Yes", IF(N427 &lt; 'County Names to hide'!$C$2, "No", "Yes")))</f>
        <v/>
      </c>
      <c r="P427" s="4"/>
      <c r="Q427" s="4"/>
      <c r="R427" s="4"/>
      <c r="S427" s="4"/>
      <c r="U427" s="70" t="str">
        <f>IF(Outcomes!M427="","",
   IF(AND(Outcomes!N427&lt;&gt;"",Outcomes!N427&lt;'County Names to hide'!$C$2),0,
      ROUND((MIN(IF(Outcomes!N427="", 'County Names to hide'!$D$2, Outcomes!N427),'County Names to hide'!$D$2)-Outcomes!M427)/30,1)))</f>
        <v/>
      </c>
      <c r="V427" s="69" t="str">
        <f>IF(OR(Outcomes!M427="",Outcomes!M427&gt;'County Names to hide'!$D$2),"",
   IF(Outcomes!N427="","No",
      IF(AND(Outcomes!N427&gt;'County Names to hide'!$C$2,
             Outcomes!N427&lt;'County Names to hide'!$D$2),
         "Yes","No")))</f>
        <v/>
      </c>
    </row>
    <row r="428" spans="3:22" s="1" customFormat="1" x14ac:dyDescent="0.35">
      <c r="C428" s="4"/>
      <c r="L428" s="69" t="str">
        <f t="shared" si="8"/>
        <v>Yes</v>
      </c>
      <c r="M428" s="4"/>
      <c r="N428" s="4"/>
      <c r="O428" s="71" t="str">
        <f>IF(ISBLANK(M428), "", IF(ISBLANK(N428), "Yes", IF(N428 &lt; 'County Names to hide'!$C$2, "No", "Yes")))</f>
        <v/>
      </c>
      <c r="P428" s="4"/>
      <c r="Q428" s="4"/>
      <c r="R428" s="4"/>
      <c r="S428" s="4"/>
      <c r="U428" s="70" t="str">
        <f>IF(Outcomes!M428="","",
   IF(AND(Outcomes!N428&lt;&gt;"",Outcomes!N428&lt;'County Names to hide'!$C$2),0,
      ROUND((MIN(IF(Outcomes!N428="", 'County Names to hide'!$D$2, Outcomes!N428),'County Names to hide'!$D$2)-Outcomes!M428)/30,1)))</f>
        <v/>
      </c>
      <c r="V428" s="69" t="str">
        <f>IF(OR(Outcomes!M428="",Outcomes!M428&gt;'County Names to hide'!$D$2),"",
   IF(Outcomes!N428="","No",
      IF(AND(Outcomes!N428&gt;'County Names to hide'!$C$2,
             Outcomes!N428&lt;'County Names to hide'!$D$2),
         "Yes","No")))</f>
        <v/>
      </c>
    </row>
    <row r="429" spans="3:22" s="1" customFormat="1" x14ac:dyDescent="0.35">
      <c r="C429" s="4"/>
      <c r="L429" s="69" t="str">
        <f t="shared" si="8"/>
        <v>Yes</v>
      </c>
      <c r="M429" s="4"/>
      <c r="N429" s="4"/>
      <c r="O429" s="71" t="str">
        <f>IF(ISBLANK(M429), "", IF(ISBLANK(N429), "Yes", IF(N429 &lt; 'County Names to hide'!$C$2, "No", "Yes")))</f>
        <v/>
      </c>
      <c r="P429" s="4"/>
      <c r="Q429" s="4"/>
      <c r="R429" s="4"/>
      <c r="S429" s="4"/>
      <c r="U429" s="70" t="str">
        <f>IF(Outcomes!M429="","",
   IF(AND(Outcomes!N429&lt;&gt;"",Outcomes!N429&lt;'County Names to hide'!$C$2),0,
      ROUND((MIN(IF(Outcomes!N429="", 'County Names to hide'!$D$2, Outcomes!N429),'County Names to hide'!$D$2)-Outcomes!M429)/30,1)))</f>
        <v/>
      </c>
      <c r="V429" s="69" t="str">
        <f>IF(OR(Outcomes!M429="",Outcomes!M429&gt;'County Names to hide'!$D$2),"",
   IF(Outcomes!N429="","No",
      IF(AND(Outcomes!N429&gt;'County Names to hide'!$C$2,
             Outcomes!N429&lt;'County Names to hide'!$D$2),
         "Yes","No")))</f>
        <v/>
      </c>
    </row>
    <row r="430" spans="3:22" s="1" customFormat="1" x14ac:dyDescent="0.35">
      <c r="C430" s="4"/>
      <c r="L430" s="69" t="str">
        <f t="shared" si="8"/>
        <v>Yes</v>
      </c>
      <c r="M430" s="4"/>
      <c r="N430" s="4"/>
      <c r="O430" s="71" t="str">
        <f>IF(ISBLANK(M430), "", IF(ISBLANK(N430), "Yes", IF(N430 &lt; 'County Names to hide'!$C$2, "No", "Yes")))</f>
        <v/>
      </c>
      <c r="P430" s="4"/>
      <c r="Q430" s="4"/>
      <c r="R430" s="4"/>
      <c r="S430" s="4"/>
      <c r="U430" s="70" t="str">
        <f>IF(Outcomes!M430="","",
   IF(AND(Outcomes!N430&lt;&gt;"",Outcomes!N430&lt;'County Names to hide'!$C$2),0,
      ROUND((MIN(IF(Outcomes!N430="", 'County Names to hide'!$D$2, Outcomes!N430),'County Names to hide'!$D$2)-Outcomes!M430)/30,1)))</f>
        <v/>
      </c>
      <c r="V430" s="69" t="str">
        <f>IF(OR(Outcomes!M430="",Outcomes!M430&gt;'County Names to hide'!$D$2),"",
   IF(Outcomes!N430="","No",
      IF(AND(Outcomes!N430&gt;'County Names to hide'!$C$2,
             Outcomes!N430&lt;'County Names to hide'!$D$2),
         "Yes","No")))</f>
        <v/>
      </c>
    </row>
    <row r="431" spans="3:22" s="1" customFormat="1" x14ac:dyDescent="0.35">
      <c r="C431" s="4"/>
      <c r="L431" s="69" t="str">
        <f t="shared" si="8"/>
        <v>Yes</v>
      </c>
      <c r="M431" s="4"/>
      <c r="N431" s="4"/>
      <c r="O431" s="71" t="str">
        <f>IF(ISBLANK(M431), "", IF(ISBLANK(N431), "Yes", IF(N431 &lt; 'County Names to hide'!$C$2, "No", "Yes")))</f>
        <v/>
      </c>
      <c r="P431" s="4"/>
      <c r="Q431" s="4"/>
      <c r="R431" s="4"/>
      <c r="S431" s="4"/>
      <c r="U431" s="70" t="str">
        <f>IF(Outcomes!M431="","",
   IF(AND(Outcomes!N431&lt;&gt;"",Outcomes!N431&lt;'County Names to hide'!$C$2),0,
      ROUND((MIN(IF(Outcomes!N431="", 'County Names to hide'!$D$2, Outcomes!N431),'County Names to hide'!$D$2)-Outcomes!M431)/30,1)))</f>
        <v/>
      </c>
      <c r="V431" s="69" t="str">
        <f>IF(OR(Outcomes!M431="",Outcomes!M431&gt;'County Names to hide'!$D$2),"",
   IF(Outcomes!N431="","No",
      IF(AND(Outcomes!N431&gt;'County Names to hide'!$C$2,
             Outcomes!N431&lt;'County Names to hide'!$D$2),
         "Yes","No")))</f>
        <v/>
      </c>
    </row>
    <row r="432" spans="3:22" s="1" customFormat="1" x14ac:dyDescent="0.35">
      <c r="C432" s="4"/>
      <c r="L432" s="69" t="str">
        <f t="shared" si="8"/>
        <v>Yes</v>
      </c>
      <c r="M432" s="4"/>
      <c r="N432" s="4"/>
      <c r="O432" s="71" t="str">
        <f>IF(ISBLANK(M432), "", IF(ISBLANK(N432), "Yes", IF(N432 &lt; 'County Names to hide'!$C$2, "No", "Yes")))</f>
        <v/>
      </c>
      <c r="P432" s="4"/>
      <c r="Q432" s="4"/>
      <c r="R432" s="4"/>
      <c r="S432" s="4"/>
      <c r="U432" s="70" t="str">
        <f>IF(Outcomes!M432="","",
   IF(AND(Outcomes!N432&lt;&gt;"",Outcomes!N432&lt;'County Names to hide'!$C$2),0,
      ROUND((MIN(IF(Outcomes!N432="", 'County Names to hide'!$D$2, Outcomes!N432),'County Names to hide'!$D$2)-Outcomes!M432)/30,1)))</f>
        <v/>
      </c>
      <c r="V432" s="69" t="str">
        <f>IF(OR(Outcomes!M432="",Outcomes!M432&gt;'County Names to hide'!$D$2),"",
   IF(Outcomes!N432="","No",
      IF(AND(Outcomes!N432&gt;'County Names to hide'!$C$2,
             Outcomes!N432&lt;'County Names to hide'!$D$2),
         "Yes","No")))</f>
        <v/>
      </c>
    </row>
    <row r="433" spans="3:22" s="1" customFormat="1" x14ac:dyDescent="0.35">
      <c r="C433" s="4"/>
      <c r="L433" s="69" t="str">
        <f t="shared" si="8"/>
        <v>Yes</v>
      </c>
      <c r="M433" s="4"/>
      <c r="N433" s="4"/>
      <c r="O433" s="71" t="str">
        <f>IF(ISBLANK(M433), "", IF(ISBLANK(N433), "Yes", IF(N433 &lt; 'County Names to hide'!$C$2, "No", "Yes")))</f>
        <v/>
      </c>
      <c r="P433" s="4"/>
      <c r="Q433" s="4"/>
      <c r="R433" s="4"/>
      <c r="S433" s="4"/>
      <c r="U433" s="70" t="str">
        <f>IF(Outcomes!M433="","",
   IF(AND(Outcomes!N433&lt;&gt;"",Outcomes!N433&lt;'County Names to hide'!$C$2),0,
      ROUND((MIN(IF(Outcomes!N433="", 'County Names to hide'!$D$2, Outcomes!N433),'County Names to hide'!$D$2)-Outcomes!M433)/30,1)))</f>
        <v/>
      </c>
      <c r="V433" s="69" t="str">
        <f>IF(OR(Outcomes!M433="",Outcomes!M433&gt;'County Names to hide'!$D$2),"",
   IF(Outcomes!N433="","No",
      IF(AND(Outcomes!N433&gt;'County Names to hide'!$C$2,
             Outcomes!N433&lt;'County Names to hide'!$D$2),
         "Yes","No")))</f>
        <v/>
      </c>
    </row>
    <row r="434" spans="3:22" s="1" customFormat="1" x14ac:dyDescent="0.35">
      <c r="C434" s="4"/>
      <c r="L434" s="69" t="str">
        <f t="shared" si="8"/>
        <v>Yes</v>
      </c>
      <c r="M434" s="4"/>
      <c r="N434" s="4"/>
      <c r="O434" s="71" t="str">
        <f>IF(ISBLANK(M434), "", IF(ISBLANK(N434), "Yes", IF(N434 &lt; 'County Names to hide'!$C$2, "No", "Yes")))</f>
        <v/>
      </c>
      <c r="P434" s="4"/>
      <c r="Q434" s="4"/>
      <c r="R434" s="4"/>
      <c r="S434" s="4"/>
      <c r="U434" s="70" t="str">
        <f>IF(Outcomes!M434="","",
   IF(AND(Outcomes!N434&lt;&gt;"",Outcomes!N434&lt;'County Names to hide'!$C$2),0,
      ROUND((MIN(IF(Outcomes!N434="", 'County Names to hide'!$D$2, Outcomes!N434),'County Names to hide'!$D$2)-Outcomes!M434)/30,1)))</f>
        <v/>
      </c>
      <c r="V434" s="69" t="str">
        <f>IF(OR(Outcomes!M434="",Outcomes!M434&gt;'County Names to hide'!$D$2),"",
   IF(Outcomes!N434="","No",
      IF(AND(Outcomes!N434&gt;'County Names to hide'!$C$2,
             Outcomes!N434&lt;'County Names to hide'!$D$2),
         "Yes","No")))</f>
        <v/>
      </c>
    </row>
    <row r="435" spans="3:22" s="1" customFormat="1" x14ac:dyDescent="0.35">
      <c r="C435" s="4"/>
      <c r="L435" s="69" t="str">
        <f t="shared" si="8"/>
        <v>Yes</v>
      </c>
      <c r="M435" s="4"/>
      <c r="N435" s="4"/>
      <c r="O435" s="71" t="str">
        <f>IF(ISBLANK(M435), "", IF(ISBLANK(N435), "Yes", IF(N435 &lt; 'County Names to hide'!$C$2, "No", "Yes")))</f>
        <v/>
      </c>
      <c r="P435" s="4"/>
      <c r="Q435" s="4"/>
      <c r="R435" s="4"/>
      <c r="S435" s="4"/>
      <c r="U435" s="70" t="str">
        <f>IF(Outcomes!M435="","",
   IF(AND(Outcomes!N435&lt;&gt;"",Outcomes!N435&lt;'County Names to hide'!$C$2),0,
      ROUND((MIN(IF(Outcomes!N435="", 'County Names to hide'!$D$2, Outcomes!N435),'County Names to hide'!$D$2)-Outcomes!M435)/30,1)))</f>
        <v/>
      </c>
      <c r="V435" s="69" t="str">
        <f>IF(OR(Outcomes!M435="",Outcomes!M435&gt;'County Names to hide'!$D$2),"",
   IF(Outcomes!N435="","No",
      IF(AND(Outcomes!N435&gt;'County Names to hide'!$C$2,
             Outcomes!N435&lt;'County Names to hide'!$D$2),
         "Yes","No")))</f>
        <v/>
      </c>
    </row>
    <row r="436" spans="3:22" s="1" customFormat="1" x14ac:dyDescent="0.35">
      <c r="C436" s="4"/>
      <c r="L436" s="69" t="str">
        <f t="shared" si="8"/>
        <v>Yes</v>
      </c>
      <c r="M436" s="4"/>
      <c r="N436" s="4"/>
      <c r="O436" s="71" t="str">
        <f>IF(ISBLANK(M436), "", IF(ISBLANK(N436), "Yes", IF(N436 &lt; 'County Names to hide'!$C$2, "No", "Yes")))</f>
        <v/>
      </c>
      <c r="P436" s="4"/>
      <c r="Q436" s="4"/>
      <c r="R436" s="4"/>
      <c r="S436" s="4"/>
      <c r="U436" s="70" t="str">
        <f>IF(Outcomes!M436="","",
   IF(AND(Outcomes!N436&lt;&gt;"",Outcomes!N436&lt;'County Names to hide'!$C$2),0,
      ROUND((MIN(IF(Outcomes!N436="", 'County Names to hide'!$D$2, Outcomes!N436),'County Names to hide'!$D$2)-Outcomes!M436)/30,1)))</f>
        <v/>
      </c>
      <c r="V436" s="69" t="str">
        <f>IF(OR(Outcomes!M436="",Outcomes!M436&gt;'County Names to hide'!$D$2),"",
   IF(Outcomes!N436="","No",
      IF(AND(Outcomes!N436&gt;'County Names to hide'!$C$2,
             Outcomes!N436&lt;'County Names to hide'!$D$2),
         "Yes","No")))</f>
        <v/>
      </c>
    </row>
    <row r="437" spans="3:22" s="1" customFormat="1" x14ac:dyDescent="0.35">
      <c r="C437" s="4"/>
      <c r="L437" s="69" t="str">
        <f t="shared" si="8"/>
        <v>Yes</v>
      </c>
      <c r="M437" s="4"/>
      <c r="N437" s="4"/>
      <c r="O437" s="71" t="str">
        <f>IF(ISBLANK(M437), "", IF(ISBLANK(N437), "Yes", IF(N437 &lt; 'County Names to hide'!$C$2, "No", "Yes")))</f>
        <v/>
      </c>
      <c r="P437" s="4"/>
      <c r="Q437" s="4"/>
      <c r="R437" s="4"/>
      <c r="S437" s="4"/>
      <c r="U437" s="70" t="str">
        <f>IF(Outcomes!M437="","",
   IF(AND(Outcomes!N437&lt;&gt;"",Outcomes!N437&lt;'County Names to hide'!$C$2),0,
      ROUND((MIN(IF(Outcomes!N437="", 'County Names to hide'!$D$2, Outcomes!N437),'County Names to hide'!$D$2)-Outcomes!M437)/30,1)))</f>
        <v/>
      </c>
      <c r="V437" s="69" t="str">
        <f>IF(OR(Outcomes!M437="",Outcomes!M437&gt;'County Names to hide'!$D$2),"",
   IF(Outcomes!N437="","No",
      IF(AND(Outcomes!N437&gt;'County Names to hide'!$C$2,
             Outcomes!N437&lt;'County Names to hide'!$D$2),
         "Yes","No")))</f>
        <v/>
      </c>
    </row>
    <row r="438" spans="3:22" s="1" customFormat="1" x14ac:dyDescent="0.35">
      <c r="C438" s="4"/>
      <c r="L438" s="69" t="str">
        <f t="shared" si="8"/>
        <v>Yes</v>
      </c>
      <c r="M438" s="4"/>
      <c r="N438" s="4"/>
      <c r="O438" s="71" t="str">
        <f>IF(ISBLANK(M438), "", IF(ISBLANK(N438), "Yes", IF(N438 &lt; 'County Names to hide'!$C$2, "No", "Yes")))</f>
        <v/>
      </c>
      <c r="P438" s="4"/>
      <c r="Q438" s="4"/>
      <c r="R438" s="4"/>
      <c r="S438" s="4"/>
      <c r="U438" s="70" t="str">
        <f>IF(Outcomes!M438="","",
   IF(AND(Outcomes!N438&lt;&gt;"",Outcomes!N438&lt;'County Names to hide'!$C$2),0,
      ROUND((MIN(IF(Outcomes!N438="", 'County Names to hide'!$D$2, Outcomes!N438),'County Names to hide'!$D$2)-Outcomes!M438)/30,1)))</f>
        <v/>
      </c>
      <c r="V438" s="69" t="str">
        <f>IF(OR(Outcomes!M438="",Outcomes!M438&gt;'County Names to hide'!$D$2),"",
   IF(Outcomes!N438="","No",
      IF(AND(Outcomes!N438&gt;'County Names to hide'!$C$2,
             Outcomes!N438&lt;'County Names to hide'!$D$2),
         "Yes","No")))</f>
        <v/>
      </c>
    </row>
    <row r="439" spans="3:22" s="1" customFormat="1" x14ac:dyDescent="0.35">
      <c r="C439" s="4"/>
      <c r="L439" s="69" t="str">
        <f t="shared" si="8"/>
        <v>Yes</v>
      </c>
      <c r="M439" s="4"/>
      <c r="N439" s="4"/>
      <c r="O439" s="71" t="str">
        <f>IF(ISBLANK(M439), "", IF(ISBLANK(N439), "Yes", IF(N439 &lt; 'County Names to hide'!$C$2, "No", "Yes")))</f>
        <v/>
      </c>
      <c r="P439" s="4"/>
      <c r="Q439" s="4"/>
      <c r="R439" s="4"/>
      <c r="S439" s="4"/>
      <c r="U439" s="70" t="str">
        <f>IF(Outcomes!M439="","",
   IF(AND(Outcomes!N439&lt;&gt;"",Outcomes!N439&lt;'County Names to hide'!$C$2),0,
      ROUND((MIN(IF(Outcomes!N439="", 'County Names to hide'!$D$2, Outcomes!N439),'County Names to hide'!$D$2)-Outcomes!M439)/30,1)))</f>
        <v/>
      </c>
      <c r="V439" s="69" t="str">
        <f>IF(OR(Outcomes!M439="",Outcomes!M439&gt;'County Names to hide'!$D$2),"",
   IF(Outcomes!N439="","No",
      IF(AND(Outcomes!N439&gt;'County Names to hide'!$C$2,
             Outcomes!N439&lt;'County Names to hide'!$D$2),
         "Yes","No")))</f>
        <v/>
      </c>
    </row>
    <row r="440" spans="3:22" s="1" customFormat="1" x14ac:dyDescent="0.35">
      <c r="C440" s="4"/>
      <c r="L440" s="69" t="str">
        <f t="shared" si="8"/>
        <v>Yes</v>
      </c>
      <c r="M440" s="4"/>
      <c r="N440" s="4"/>
      <c r="O440" s="71" t="str">
        <f>IF(ISBLANK(M440), "", IF(ISBLANK(N440), "Yes", IF(N440 &lt; 'County Names to hide'!$C$2, "No", "Yes")))</f>
        <v/>
      </c>
      <c r="P440" s="4"/>
      <c r="Q440" s="4"/>
      <c r="R440" s="4"/>
      <c r="S440" s="4"/>
      <c r="U440" s="70" t="str">
        <f>IF(Outcomes!M440="","",
   IF(AND(Outcomes!N440&lt;&gt;"",Outcomes!N440&lt;'County Names to hide'!$C$2),0,
      ROUND((MIN(IF(Outcomes!N440="", 'County Names to hide'!$D$2, Outcomes!N440),'County Names to hide'!$D$2)-Outcomes!M440)/30,1)))</f>
        <v/>
      </c>
      <c r="V440" s="69" t="str">
        <f>IF(OR(Outcomes!M440="",Outcomes!M440&gt;'County Names to hide'!$D$2),"",
   IF(Outcomes!N440="","No",
      IF(AND(Outcomes!N440&gt;'County Names to hide'!$C$2,
             Outcomes!N440&lt;'County Names to hide'!$D$2),
         "Yes","No")))</f>
        <v/>
      </c>
    </row>
    <row r="441" spans="3:22" s="1" customFormat="1" x14ac:dyDescent="0.35">
      <c r="C441" s="4"/>
      <c r="L441" s="69" t="str">
        <f t="shared" si="8"/>
        <v>Yes</v>
      </c>
      <c r="M441" s="4"/>
      <c r="N441" s="4"/>
      <c r="O441" s="71" t="str">
        <f>IF(ISBLANK(M441), "", IF(ISBLANK(N441), "Yes", IF(N441 &lt; 'County Names to hide'!$C$2, "No", "Yes")))</f>
        <v/>
      </c>
      <c r="P441" s="4"/>
      <c r="Q441" s="4"/>
      <c r="R441" s="4"/>
      <c r="S441" s="4"/>
      <c r="U441" s="70" t="str">
        <f>IF(Outcomes!M441="","",
   IF(AND(Outcomes!N441&lt;&gt;"",Outcomes!N441&lt;'County Names to hide'!$C$2),0,
      ROUND((MIN(IF(Outcomes!N441="", 'County Names to hide'!$D$2, Outcomes!N441),'County Names to hide'!$D$2)-Outcomes!M441)/30,1)))</f>
        <v/>
      </c>
      <c r="V441" s="69" t="str">
        <f>IF(OR(Outcomes!M441="",Outcomes!M441&gt;'County Names to hide'!$D$2),"",
   IF(Outcomes!N441="","No",
      IF(AND(Outcomes!N441&gt;'County Names to hide'!$C$2,
             Outcomes!N441&lt;'County Names to hide'!$D$2),
         "Yes","No")))</f>
        <v/>
      </c>
    </row>
    <row r="442" spans="3:22" s="1" customFormat="1" x14ac:dyDescent="0.35">
      <c r="C442" s="4"/>
      <c r="L442" s="69" t="str">
        <f t="shared" si="8"/>
        <v>Yes</v>
      </c>
      <c r="M442" s="4"/>
      <c r="N442" s="4"/>
      <c r="O442" s="71" t="str">
        <f>IF(ISBLANK(M442), "", IF(ISBLANK(N442), "Yes", IF(N442 &lt; 'County Names to hide'!$C$2, "No", "Yes")))</f>
        <v/>
      </c>
      <c r="P442" s="4"/>
      <c r="Q442" s="4"/>
      <c r="R442" s="4"/>
      <c r="S442" s="4"/>
      <c r="U442" s="70" t="str">
        <f>IF(Outcomes!M442="","",
   IF(AND(Outcomes!N442&lt;&gt;"",Outcomes!N442&lt;'County Names to hide'!$C$2),0,
      ROUND((MIN(IF(Outcomes!N442="", 'County Names to hide'!$D$2, Outcomes!N442),'County Names to hide'!$D$2)-Outcomes!M442)/30,1)))</f>
        <v/>
      </c>
      <c r="V442" s="69" t="str">
        <f>IF(OR(Outcomes!M442="",Outcomes!M442&gt;'County Names to hide'!$D$2),"",
   IF(Outcomes!N442="","No",
      IF(AND(Outcomes!N442&gt;'County Names to hide'!$C$2,
             Outcomes!N442&lt;'County Names to hide'!$D$2),
         "Yes","No")))</f>
        <v/>
      </c>
    </row>
    <row r="443" spans="3:22" s="1" customFormat="1" x14ac:dyDescent="0.35">
      <c r="C443" s="4"/>
      <c r="L443" s="69" t="str">
        <f t="shared" si="8"/>
        <v>Yes</v>
      </c>
      <c r="M443" s="4"/>
      <c r="N443" s="4"/>
      <c r="O443" s="71" t="str">
        <f>IF(ISBLANK(M443), "", IF(ISBLANK(N443), "Yes", IF(N443 &lt; 'County Names to hide'!$C$2, "No", "Yes")))</f>
        <v/>
      </c>
      <c r="P443" s="4"/>
      <c r="Q443" s="4"/>
      <c r="R443" s="4"/>
      <c r="S443" s="4"/>
      <c r="U443" s="70" t="str">
        <f>IF(Outcomes!M443="","",
   IF(AND(Outcomes!N443&lt;&gt;"",Outcomes!N443&lt;'County Names to hide'!$C$2),0,
      ROUND((MIN(IF(Outcomes!N443="", 'County Names to hide'!$D$2, Outcomes!N443),'County Names to hide'!$D$2)-Outcomes!M443)/30,1)))</f>
        <v/>
      </c>
      <c r="V443" s="69" t="str">
        <f>IF(OR(Outcomes!M443="",Outcomes!M443&gt;'County Names to hide'!$D$2),"",
   IF(Outcomes!N443="","No",
      IF(AND(Outcomes!N443&gt;'County Names to hide'!$C$2,
             Outcomes!N443&lt;'County Names to hide'!$D$2),
         "Yes","No")))</f>
        <v/>
      </c>
    </row>
    <row r="444" spans="3:22" s="1" customFormat="1" x14ac:dyDescent="0.35">
      <c r="C444" s="4"/>
      <c r="L444" s="69" t="str">
        <f t="shared" si="8"/>
        <v>Yes</v>
      </c>
      <c r="M444" s="4"/>
      <c r="N444" s="4"/>
      <c r="O444" s="71" t="str">
        <f>IF(ISBLANK(M444), "", IF(ISBLANK(N444), "Yes", IF(N444 &lt; 'County Names to hide'!$C$2, "No", "Yes")))</f>
        <v/>
      </c>
      <c r="P444" s="4"/>
      <c r="Q444" s="4"/>
      <c r="R444" s="4"/>
      <c r="S444" s="4"/>
      <c r="U444" s="70" t="str">
        <f>IF(Outcomes!M444="","",
   IF(AND(Outcomes!N444&lt;&gt;"",Outcomes!N444&lt;'County Names to hide'!$C$2),0,
      ROUND((MIN(IF(Outcomes!N444="", 'County Names to hide'!$D$2, Outcomes!N444),'County Names to hide'!$D$2)-Outcomes!M444)/30,1)))</f>
        <v/>
      </c>
      <c r="V444" s="69" t="str">
        <f>IF(OR(Outcomes!M444="",Outcomes!M444&gt;'County Names to hide'!$D$2),"",
   IF(Outcomes!N444="","No",
      IF(AND(Outcomes!N444&gt;'County Names to hide'!$C$2,
             Outcomes!N444&lt;'County Names to hide'!$D$2),
         "Yes","No")))</f>
        <v/>
      </c>
    </row>
    <row r="445" spans="3:22" s="1" customFormat="1" x14ac:dyDescent="0.35">
      <c r="C445" s="4"/>
      <c r="L445" s="69" t="str">
        <f t="shared" si="8"/>
        <v>Yes</v>
      </c>
      <c r="M445" s="4"/>
      <c r="N445" s="4"/>
      <c r="O445" s="71" t="str">
        <f>IF(ISBLANK(M445), "", IF(ISBLANK(N445), "Yes", IF(N445 &lt; 'County Names to hide'!$C$2, "No", "Yes")))</f>
        <v/>
      </c>
      <c r="P445" s="4"/>
      <c r="Q445" s="4"/>
      <c r="R445" s="4"/>
      <c r="S445" s="4"/>
      <c r="U445" s="70" t="str">
        <f>IF(Outcomes!M445="","",
   IF(AND(Outcomes!N445&lt;&gt;"",Outcomes!N445&lt;'County Names to hide'!$C$2),0,
      ROUND((MIN(IF(Outcomes!N445="", 'County Names to hide'!$D$2, Outcomes!N445),'County Names to hide'!$D$2)-Outcomes!M445)/30,1)))</f>
        <v/>
      </c>
      <c r="V445" s="69" t="str">
        <f>IF(OR(Outcomes!M445="",Outcomes!M445&gt;'County Names to hide'!$D$2),"",
   IF(Outcomes!N445="","No",
      IF(AND(Outcomes!N445&gt;'County Names to hide'!$C$2,
             Outcomes!N445&lt;'County Names to hide'!$D$2),
         "Yes","No")))</f>
        <v/>
      </c>
    </row>
    <row r="446" spans="3:22" s="1" customFormat="1" x14ac:dyDescent="0.35">
      <c r="C446" s="4"/>
      <c r="L446" s="69" t="str">
        <f t="shared" si="8"/>
        <v>Yes</v>
      </c>
      <c r="M446" s="4"/>
      <c r="N446" s="4"/>
      <c r="O446" s="71" t="str">
        <f>IF(ISBLANK(M446), "", IF(ISBLANK(N446), "Yes", IF(N446 &lt; 'County Names to hide'!$C$2, "No", "Yes")))</f>
        <v/>
      </c>
      <c r="P446" s="4"/>
      <c r="Q446" s="4"/>
      <c r="R446" s="4"/>
      <c r="S446" s="4"/>
      <c r="U446" s="70" t="str">
        <f>IF(Outcomes!M446="","",
   IF(AND(Outcomes!N446&lt;&gt;"",Outcomes!N446&lt;'County Names to hide'!$C$2),0,
      ROUND((MIN(IF(Outcomes!N446="", 'County Names to hide'!$D$2, Outcomes!N446),'County Names to hide'!$D$2)-Outcomes!M446)/30,1)))</f>
        <v/>
      </c>
      <c r="V446" s="69" t="str">
        <f>IF(OR(Outcomes!M446="",Outcomes!M446&gt;'County Names to hide'!$D$2),"",
   IF(Outcomes!N446="","No",
      IF(AND(Outcomes!N446&gt;'County Names to hide'!$C$2,
             Outcomes!N446&lt;'County Names to hide'!$D$2),
         "Yes","No")))</f>
        <v/>
      </c>
    </row>
    <row r="447" spans="3:22" s="1" customFormat="1" x14ac:dyDescent="0.35">
      <c r="C447" s="4"/>
      <c r="L447" s="69" t="str">
        <f t="shared" si="8"/>
        <v>Yes</v>
      </c>
      <c r="M447" s="4"/>
      <c r="N447" s="4"/>
      <c r="O447" s="71" t="str">
        <f>IF(ISBLANK(M447), "", IF(ISBLANK(N447), "Yes", IF(N447 &lt; 'County Names to hide'!$C$2, "No", "Yes")))</f>
        <v/>
      </c>
      <c r="P447" s="4"/>
      <c r="Q447" s="4"/>
      <c r="R447" s="4"/>
      <c r="S447" s="4"/>
      <c r="U447" s="70" t="str">
        <f>IF(Outcomes!M447="","",
   IF(AND(Outcomes!N447&lt;&gt;"",Outcomes!N447&lt;'County Names to hide'!$C$2),0,
      ROUND((MIN(IF(Outcomes!N447="", 'County Names to hide'!$D$2, Outcomes!N447),'County Names to hide'!$D$2)-Outcomes!M447)/30,1)))</f>
        <v/>
      </c>
      <c r="V447" s="69" t="str">
        <f>IF(OR(Outcomes!M447="",Outcomes!M447&gt;'County Names to hide'!$D$2),"",
   IF(Outcomes!N447="","No",
      IF(AND(Outcomes!N447&gt;'County Names to hide'!$C$2,
             Outcomes!N447&lt;'County Names to hide'!$D$2),
         "Yes","No")))</f>
        <v/>
      </c>
    </row>
    <row r="448" spans="3:22" s="1" customFormat="1" x14ac:dyDescent="0.35">
      <c r="C448" s="4"/>
      <c r="L448" s="69" t="str">
        <f t="shared" si="8"/>
        <v>Yes</v>
      </c>
      <c r="M448" s="4"/>
      <c r="N448" s="4"/>
      <c r="O448" s="71" t="str">
        <f>IF(ISBLANK(M448), "", IF(ISBLANK(N448), "Yes", IF(N448 &lt; 'County Names to hide'!$C$2, "No", "Yes")))</f>
        <v/>
      </c>
      <c r="P448" s="4"/>
      <c r="Q448" s="4"/>
      <c r="R448" s="4"/>
      <c r="S448" s="4"/>
      <c r="U448" s="70" t="str">
        <f>IF(Outcomes!M448="","",
   IF(AND(Outcomes!N448&lt;&gt;"",Outcomes!N448&lt;'County Names to hide'!$C$2),0,
      ROUND((MIN(IF(Outcomes!N448="", 'County Names to hide'!$D$2, Outcomes!N448),'County Names to hide'!$D$2)-Outcomes!M448)/30,1)))</f>
        <v/>
      </c>
      <c r="V448" s="69" t="str">
        <f>IF(OR(Outcomes!M448="",Outcomes!M448&gt;'County Names to hide'!$D$2),"",
   IF(Outcomes!N448="","No",
      IF(AND(Outcomes!N448&gt;'County Names to hide'!$C$2,
             Outcomes!N448&lt;'County Names to hide'!$D$2),
         "Yes","No")))</f>
        <v/>
      </c>
    </row>
    <row r="449" spans="3:22" s="1" customFormat="1" x14ac:dyDescent="0.35">
      <c r="C449" s="4"/>
      <c r="L449" s="69" t="str">
        <f t="shared" si="8"/>
        <v>Yes</v>
      </c>
      <c r="M449" s="4"/>
      <c r="N449" s="4"/>
      <c r="O449" s="71" t="str">
        <f>IF(ISBLANK(M449), "", IF(ISBLANK(N449), "Yes", IF(N449 &lt; 'County Names to hide'!$C$2, "No", "Yes")))</f>
        <v/>
      </c>
      <c r="P449" s="4"/>
      <c r="Q449" s="4"/>
      <c r="R449" s="4"/>
      <c r="S449" s="4"/>
      <c r="U449" s="70" t="str">
        <f>IF(Outcomes!M449="","",
   IF(AND(Outcomes!N449&lt;&gt;"",Outcomes!N449&lt;'County Names to hide'!$C$2),0,
      ROUND((MIN(IF(Outcomes!N449="", 'County Names to hide'!$D$2, Outcomes!N449),'County Names to hide'!$D$2)-Outcomes!M449)/30,1)))</f>
        <v/>
      </c>
      <c r="V449" s="69" t="str">
        <f>IF(OR(Outcomes!M449="",Outcomes!M449&gt;'County Names to hide'!$D$2),"",
   IF(Outcomes!N449="","No",
      IF(AND(Outcomes!N449&gt;'County Names to hide'!$C$2,
             Outcomes!N449&lt;'County Names to hide'!$D$2),
         "Yes","No")))</f>
        <v/>
      </c>
    </row>
    <row r="450" spans="3:22" s="1" customFormat="1" x14ac:dyDescent="0.35">
      <c r="C450" s="4"/>
      <c r="L450" s="69" t="str">
        <f t="shared" si="8"/>
        <v>Yes</v>
      </c>
      <c r="M450" s="4"/>
      <c r="N450" s="4"/>
      <c r="O450" s="71" t="str">
        <f>IF(ISBLANK(M450), "", IF(ISBLANK(N450), "Yes", IF(N450 &lt; 'County Names to hide'!$C$2, "No", "Yes")))</f>
        <v/>
      </c>
      <c r="P450" s="4"/>
      <c r="Q450" s="4"/>
      <c r="R450" s="4"/>
      <c r="S450" s="4"/>
      <c r="U450" s="70" t="str">
        <f>IF(Outcomes!M450="","",
   IF(AND(Outcomes!N450&lt;&gt;"",Outcomes!N450&lt;'County Names to hide'!$C$2),0,
      ROUND((MIN(IF(Outcomes!N450="", 'County Names to hide'!$D$2, Outcomes!N450),'County Names to hide'!$D$2)-Outcomes!M450)/30,1)))</f>
        <v/>
      </c>
      <c r="V450" s="69" t="str">
        <f>IF(OR(Outcomes!M450="",Outcomes!M450&gt;'County Names to hide'!$D$2),"",
   IF(Outcomes!N450="","No",
      IF(AND(Outcomes!N450&gt;'County Names to hide'!$C$2,
             Outcomes!N450&lt;'County Names to hide'!$D$2),
         "Yes","No")))</f>
        <v/>
      </c>
    </row>
    <row r="451" spans="3:22" s="1" customFormat="1" x14ac:dyDescent="0.35">
      <c r="C451" s="4"/>
      <c r="L451" s="69" t="str">
        <f t="shared" si="8"/>
        <v>Yes</v>
      </c>
      <c r="M451" s="4"/>
      <c r="N451" s="4"/>
      <c r="O451" s="71" t="str">
        <f>IF(ISBLANK(M451), "", IF(ISBLANK(N451), "Yes", IF(N451 &lt; 'County Names to hide'!$C$2, "No", "Yes")))</f>
        <v/>
      </c>
      <c r="P451" s="4"/>
      <c r="Q451" s="4"/>
      <c r="R451" s="4"/>
      <c r="S451" s="4"/>
      <c r="U451" s="70" t="str">
        <f>IF(Outcomes!M451="","",
   IF(AND(Outcomes!N451&lt;&gt;"",Outcomes!N451&lt;'County Names to hide'!$C$2),0,
      ROUND((MIN(IF(Outcomes!N451="", 'County Names to hide'!$D$2, Outcomes!N451),'County Names to hide'!$D$2)-Outcomes!M451)/30,1)))</f>
        <v/>
      </c>
      <c r="V451" s="69" t="str">
        <f>IF(OR(Outcomes!M451="",Outcomes!M451&gt;'County Names to hide'!$D$2),"",
   IF(Outcomes!N451="","No",
      IF(AND(Outcomes!N451&gt;'County Names to hide'!$C$2,
             Outcomes!N451&lt;'County Names to hide'!$D$2),
         "Yes","No")))</f>
        <v/>
      </c>
    </row>
    <row r="452" spans="3:22" s="1" customFormat="1" x14ac:dyDescent="0.35">
      <c r="C452" s="4"/>
      <c r="L452" s="69" t="str">
        <f t="shared" si="8"/>
        <v>Yes</v>
      </c>
      <c r="M452" s="4"/>
      <c r="N452" s="4"/>
      <c r="O452" s="71" t="str">
        <f>IF(ISBLANK(M452), "", IF(ISBLANK(N452), "Yes", IF(N452 &lt; 'County Names to hide'!$C$2, "No", "Yes")))</f>
        <v/>
      </c>
      <c r="P452" s="4"/>
      <c r="Q452" s="4"/>
      <c r="R452" s="4"/>
      <c r="S452" s="4"/>
      <c r="U452" s="70" t="str">
        <f>IF(Outcomes!M452="","",
   IF(AND(Outcomes!N452&lt;&gt;"",Outcomes!N452&lt;'County Names to hide'!$C$2),0,
      ROUND((MIN(IF(Outcomes!N452="", 'County Names to hide'!$D$2, Outcomes!N452),'County Names to hide'!$D$2)-Outcomes!M452)/30,1)))</f>
        <v/>
      </c>
      <c r="V452" s="69" t="str">
        <f>IF(OR(Outcomes!M452="",Outcomes!M452&gt;'County Names to hide'!$D$2),"",
   IF(Outcomes!N452="","No",
      IF(AND(Outcomes!N452&gt;'County Names to hide'!$C$2,
             Outcomes!N452&lt;'County Names to hide'!$D$2),
         "Yes","No")))</f>
        <v/>
      </c>
    </row>
    <row r="453" spans="3:22" s="1" customFormat="1" x14ac:dyDescent="0.35">
      <c r="C453" s="4"/>
      <c r="L453" s="69" t="str">
        <f t="shared" si="8"/>
        <v>Yes</v>
      </c>
      <c r="M453" s="4"/>
      <c r="N453" s="4"/>
      <c r="O453" s="71" t="str">
        <f>IF(ISBLANK(M453), "", IF(ISBLANK(N453), "Yes", IF(N453 &lt; 'County Names to hide'!$C$2, "No", "Yes")))</f>
        <v/>
      </c>
      <c r="P453" s="4"/>
      <c r="Q453" s="4"/>
      <c r="R453" s="4"/>
      <c r="S453" s="4"/>
      <c r="U453" s="70" t="str">
        <f>IF(Outcomes!M453="","",
   IF(AND(Outcomes!N453&lt;&gt;"",Outcomes!N453&lt;'County Names to hide'!$C$2),0,
      ROUND((MIN(IF(Outcomes!N453="", 'County Names to hide'!$D$2, Outcomes!N453),'County Names to hide'!$D$2)-Outcomes!M453)/30,1)))</f>
        <v/>
      </c>
      <c r="V453" s="69" t="str">
        <f>IF(OR(Outcomes!M453="",Outcomes!M453&gt;'County Names to hide'!$D$2),"",
   IF(Outcomes!N453="","No",
      IF(AND(Outcomes!N453&gt;'County Names to hide'!$C$2,
             Outcomes!N453&lt;'County Names to hide'!$D$2),
         "Yes","No")))</f>
        <v/>
      </c>
    </row>
    <row r="454" spans="3:22" s="1" customFormat="1" x14ac:dyDescent="0.35">
      <c r="C454" s="4"/>
      <c r="L454" s="69" t="str">
        <f t="shared" si="8"/>
        <v>Yes</v>
      </c>
      <c r="M454" s="4"/>
      <c r="N454" s="4"/>
      <c r="O454" s="71" t="str">
        <f>IF(ISBLANK(M454), "", IF(ISBLANK(N454), "Yes", IF(N454 &lt; 'County Names to hide'!$C$2, "No", "Yes")))</f>
        <v/>
      </c>
      <c r="P454" s="4"/>
      <c r="Q454" s="4"/>
      <c r="R454" s="4"/>
      <c r="S454" s="4"/>
      <c r="U454" s="70" t="str">
        <f>IF(Outcomes!M454="","",
   IF(AND(Outcomes!N454&lt;&gt;"",Outcomes!N454&lt;'County Names to hide'!$C$2),0,
      ROUND((MIN(IF(Outcomes!N454="", 'County Names to hide'!$D$2, Outcomes!N454),'County Names to hide'!$D$2)-Outcomes!M454)/30,1)))</f>
        <v/>
      </c>
      <c r="V454" s="69" t="str">
        <f>IF(OR(Outcomes!M454="",Outcomes!M454&gt;'County Names to hide'!$D$2),"",
   IF(Outcomes!N454="","No",
      IF(AND(Outcomes!N454&gt;'County Names to hide'!$C$2,
             Outcomes!N454&lt;'County Names to hide'!$D$2),
         "Yes","No")))</f>
        <v/>
      </c>
    </row>
    <row r="455" spans="3:22" s="1" customFormat="1" x14ac:dyDescent="0.35">
      <c r="C455" s="4"/>
      <c r="L455" s="69" t="str">
        <f t="shared" si="8"/>
        <v>Yes</v>
      </c>
      <c r="M455" s="4"/>
      <c r="N455" s="4"/>
      <c r="O455" s="71" t="str">
        <f>IF(ISBLANK(M455), "", IF(ISBLANK(N455), "Yes", IF(N455 &lt; 'County Names to hide'!$C$2, "No", "Yes")))</f>
        <v/>
      </c>
      <c r="P455" s="4"/>
      <c r="Q455" s="4"/>
      <c r="R455" s="4"/>
      <c r="S455" s="4"/>
      <c r="U455" s="70" t="str">
        <f>IF(Outcomes!M455="","",
   IF(AND(Outcomes!N455&lt;&gt;"",Outcomes!N455&lt;'County Names to hide'!$C$2),0,
      ROUND((MIN(IF(Outcomes!N455="", 'County Names to hide'!$D$2, Outcomes!N455),'County Names to hide'!$D$2)-Outcomes!M455)/30,1)))</f>
        <v/>
      </c>
      <c r="V455" s="69" t="str">
        <f>IF(OR(Outcomes!M455="",Outcomes!M455&gt;'County Names to hide'!$D$2),"",
   IF(Outcomes!N455="","No",
      IF(AND(Outcomes!N455&gt;'County Names to hide'!$C$2,
             Outcomes!N455&lt;'County Names to hide'!$D$2),
         "Yes","No")))</f>
        <v/>
      </c>
    </row>
    <row r="456" spans="3:22" s="1" customFormat="1" x14ac:dyDescent="0.35">
      <c r="C456" s="4"/>
      <c r="L456" s="69" t="str">
        <f t="shared" si="8"/>
        <v>Yes</v>
      </c>
      <c r="M456" s="4"/>
      <c r="N456" s="4"/>
      <c r="O456" s="71" t="str">
        <f>IF(ISBLANK(M456), "", IF(ISBLANK(N456), "Yes", IF(N456 &lt; 'County Names to hide'!$C$2, "No", "Yes")))</f>
        <v/>
      </c>
      <c r="P456" s="4"/>
      <c r="Q456" s="4"/>
      <c r="R456" s="4"/>
      <c r="S456" s="4"/>
      <c r="U456" s="70" t="str">
        <f>IF(Outcomes!M456="","",
   IF(AND(Outcomes!N456&lt;&gt;"",Outcomes!N456&lt;'County Names to hide'!$C$2),0,
      ROUND((MIN(IF(Outcomes!N456="", 'County Names to hide'!$D$2, Outcomes!N456),'County Names to hide'!$D$2)-Outcomes!M456)/30,1)))</f>
        <v/>
      </c>
      <c r="V456" s="69" t="str">
        <f>IF(OR(Outcomes!M456="",Outcomes!M456&gt;'County Names to hide'!$D$2),"",
   IF(Outcomes!N456="","No",
      IF(AND(Outcomes!N456&gt;'County Names to hide'!$C$2,
             Outcomes!N456&lt;'County Names to hide'!$D$2),
         "Yes","No")))</f>
        <v/>
      </c>
    </row>
    <row r="457" spans="3:22" s="1" customFormat="1" x14ac:dyDescent="0.35">
      <c r="C457" s="4"/>
      <c r="L457" s="69" t="str">
        <f t="shared" si="8"/>
        <v>Yes</v>
      </c>
      <c r="M457" s="4"/>
      <c r="N457" s="4"/>
      <c r="O457" s="71" t="str">
        <f>IF(ISBLANK(M457), "", IF(ISBLANK(N457), "Yes", IF(N457 &lt; 'County Names to hide'!$C$2, "No", "Yes")))</f>
        <v/>
      </c>
      <c r="P457" s="4"/>
      <c r="Q457" s="4"/>
      <c r="R457" s="4"/>
      <c r="S457" s="4"/>
      <c r="U457" s="70" t="str">
        <f>IF(Outcomes!M457="","",
   IF(AND(Outcomes!N457&lt;&gt;"",Outcomes!N457&lt;'County Names to hide'!$C$2),0,
      ROUND((MIN(IF(Outcomes!N457="", 'County Names to hide'!$D$2, Outcomes!N457),'County Names to hide'!$D$2)-Outcomes!M457)/30,1)))</f>
        <v/>
      </c>
      <c r="V457" s="69" t="str">
        <f>IF(OR(Outcomes!M457="",Outcomes!M457&gt;'County Names to hide'!$D$2),"",
   IF(Outcomes!N457="","No",
      IF(AND(Outcomes!N457&gt;'County Names to hide'!$C$2,
             Outcomes!N457&lt;'County Names to hide'!$D$2),
         "Yes","No")))</f>
        <v/>
      </c>
    </row>
    <row r="458" spans="3:22" s="1" customFormat="1" x14ac:dyDescent="0.35">
      <c r="C458" s="4"/>
      <c r="L458" s="69" t="str">
        <f t="shared" si="8"/>
        <v>Yes</v>
      </c>
      <c r="M458" s="4"/>
      <c r="N458" s="4"/>
      <c r="O458" s="71" t="str">
        <f>IF(ISBLANK(M458), "", IF(ISBLANK(N458), "Yes", IF(N458 &lt; 'County Names to hide'!$C$2, "No", "Yes")))</f>
        <v/>
      </c>
      <c r="P458" s="4"/>
      <c r="Q458" s="4"/>
      <c r="R458" s="4"/>
      <c r="S458" s="4"/>
      <c r="U458" s="70" t="str">
        <f>IF(Outcomes!M458="","",
   IF(AND(Outcomes!N458&lt;&gt;"",Outcomes!N458&lt;'County Names to hide'!$C$2),0,
      ROUND((MIN(IF(Outcomes!N458="", 'County Names to hide'!$D$2, Outcomes!N458),'County Names to hide'!$D$2)-Outcomes!M458)/30,1)))</f>
        <v/>
      </c>
      <c r="V458" s="69" t="str">
        <f>IF(OR(Outcomes!M458="",Outcomes!M458&gt;'County Names to hide'!$D$2),"",
   IF(Outcomes!N458="","No",
      IF(AND(Outcomes!N458&gt;'County Names to hide'!$C$2,
             Outcomes!N458&lt;'County Names to hide'!$D$2),
         "Yes","No")))</f>
        <v/>
      </c>
    </row>
    <row r="459" spans="3:22" s="1" customFormat="1" x14ac:dyDescent="0.35">
      <c r="C459" s="4"/>
      <c r="L459" s="69" t="str">
        <f t="shared" si="8"/>
        <v>Yes</v>
      </c>
      <c r="M459" s="4"/>
      <c r="N459" s="4"/>
      <c r="O459" s="71" t="str">
        <f>IF(ISBLANK(M459), "", IF(ISBLANK(N459), "Yes", IF(N459 &lt; 'County Names to hide'!$C$2, "No", "Yes")))</f>
        <v/>
      </c>
      <c r="P459" s="4"/>
      <c r="Q459" s="4"/>
      <c r="R459" s="4"/>
      <c r="S459" s="4"/>
      <c r="U459" s="70" t="str">
        <f>IF(Outcomes!M459="","",
   IF(AND(Outcomes!N459&lt;&gt;"",Outcomes!N459&lt;'County Names to hide'!$C$2),0,
      ROUND((MIN(IF(Outcomes!N459="", 'County Names to hide'!$D$2, Outcomes!N459),'County Names to hide'!$D$2)-Outcomes!M459)/30,1)))</f>
        <v/>
      </c>
      <c r="V459" s="69" t="str">
        <f>IF(OR(Outcomes!M459="",Outcomes!M459&gt;'County Names to hide'!$D$2),"",
   IF(Outcomes!N459="","No",
      IF(AND(Outcomes!N459&gt;'County Names to hide'!$C$2,
             Outcomes!N459&lt;'County Names to hide'!$D$2),
         "Yes","No")))</f>
        <v/>
      </c>
    </row>
    <row r="460" spans="3:22" s="1" customFormat="1" x14ac:dyDescent="0.35">
      <c r="C460" s="4"/>
      <c r="L460" s="69" t="str">
        <f t="shared" si="8"/>
        <v>Yes</v>
      </c>
      <c r="M460" s="4"/>
      <c r="N460" s="4"/>
      <c r="O460" s="71" t="str">
        <f>IF(ISBLANK(M460), "", IF(ISBLANK(N460), "Yes", IF(N460 &lt; 'County Names to hide'!$C$2, "No", "Yes")))</f>
        <v/>
      </c>
      <c r="P460" s="4"/>
      <c r="Q460" s="4"/>
      <c r="R460" s="4"/>
      <c r="S460" s="4"/>
      <c r="U460" s="70" t="str">
        <f>IF(Outcomes!M460="","",
   IF(AND(Outcomes!N460&lt;&gt;"",Outcomes!N460&lt;'County Names to hide'!$C$2),0,
      ROUND((MIN(IF(Outcomes!N460="", 'County Names to hide'!$D$2, Outcomes!N460),'County Names to hide'!$D$2)-Outcomes!M460)/30,1)))</f>
        <v/>
      </c>
      <c r="V460" s="69" t="str">
        <f>IF(OR(Outcomes!M460="",Outcomes!M460&gt;'County Names to hide'!$D$2),"",
   IF(Outcomes!N460="","No",
      IF(AND(Outcomes!N460&gt;'County Names to hide'!$C$2,
             Outcomes!N460&lt;'County Names to hide'!$D$2),
         "Yes","No")))</f>
        <v/>
      </c>
    </row>
    <row r="461" spans="3:22" s="1" customFormat="1" x14ac:dyDescent="0.35">
      <c r="C461" s="4"/>
      <c r="L461" s="69" t="str">
        <f t="shared" si="8"/>
        <v>Yes</v>
      </c>
      <c r="M461" s="4"/>
      <c r="N461" s="4"/>
      <c r="O461" s="71" t="str">
        <f>IF(ISBLANK(M461), "", IF(ISBLANK(N461), "Yes", IF(N461 &lt; 'County Names to hide'!$C$2, "No", "Yes")))</f>
        <v/>
      </c>
      <c r="P461" s="4"/>
      <c r="Q461" s="4"/>
      <c r="R461" s="4"/>
      <c r="S461" s="4"/>
      <c r="U461" s="70" t="str">
        <f>IF(Outcomes!M461="","",
   IF(AND(Outcomes!N461&lt;&gt;"",Outcomes!N461&lt;'County Names to hide'!$C$2),0,
      ROUND((MIN(IF(Outcomes!N461="", 'County Names to hide'!$D$2, Outcomes!N461),'County Names to hide'!$D$2)-Outcomes!M461)/30,1)))</f>
        <v/>
      </c>
      <c r="V461" s="69" t="str">
        <f>IF(OR(Outcomes!M461="",Outcomes!M461&gt;'County Names to hide'!$D$2),"",
   IF(Outcomes!N461="","No",
      IF(AND(Outcomes!N461&gt;'County Names to hide'!$C$2,
             Outcomes!N461&lt;'County Names to hide'!$D$2),
         "Yes","No")))</f>
        <v/>
      </c>
    </row>
    <row r="462" spans="3:22" s="1" customFormat="1" x14ac:dyDescent="0.35">
      <c r="C462" s="4"/>
      <c r="L462" s="69" t="str">
        <f t="shared" si="8"/>
        <v>Yes</v>
      </c>
      <c r="M462" s="4"/>
      <c r="N462" s="4"/>
      <c r="O462" s="71" t="str">
        <f>IF(ISBLANK(M462), "", IF(ISBLANK(N462), "Yes", IF(N462 &lt; 'County Names to hide'!$C$2, "No", "Yes")))</f>
        <v/>
      </c>
      <c r="P462" s="4"/>
      <c r="Q462" s="4"/>
      <c r="R462" s="4"/>
      <c r="S462" s="4"/>
      <c r="U462" s="70" t="str">
        <f>IF(Outcomes!M462="","",
   IF(AND(Outcomes!N462&lt;&gt;"",Outcomes!N462&lt;'County Names to hide'!$C$2),0,
      ROUND((MIN(IF(Outcomes!N462="", 'County Names to hide'!$D$2, Outcomes!N462),'County Names to hide'!$D$2)-Outcomes!M462)/30,1)))</f>
        <v/>
      </c>
      <c r="V462" s="69" t="str">
        <f>IF(OR(Outcomes!M462="",Outcomes!M462&gt;'County Names to hide'!$D$2),"",
   IF(Outcomes!N462="","No",
      IF(AND(Outcomes!N462&gt;'County Names to hide'!$C$2,
             Outcomes!N462&lt;'County Names to hide'!$D$2),
         "Yes","No")))</f>
        <v/>
      </c>
    </row>
    <row r="463" spans="3:22" s="1" customFormat="1" x14ac:dyDescent="0.35">
      <c r="C463" s="4"/>
      <c r="L463" s="69" t="str">
        <f t="shared" si="8"/>
        <v>Yes</v>
      </c>
      <c r="M463" s="4"/>
      <c r="N463" s="4"/>
      <c r="O463" s="71" t="str">
        <f>IF(ISBLANK(M463), "", IF(ISBLANK(N463), "Yes", IF(N463 &lt; 'County Names to hide'!$C$2, "No", "Yes")))</f>
        <v/>
      </c>
      <c r="P463" s="4"/>
      <c r="Q463" s="4"/>
      <c r="R463" s="4"/>
      <c r="S463" s="4"/>
      <c r="U463" s="70" t="str">
        <f>IF(Outcomes!M463="","",
   IF(AND(Outcomes!N463&lt;&gt;"",Outcomes!N463&lt;'County Names to hide'!$C$2),0,
      ROUND((MIN(IF(Outcomes!N463="", 'County Names to hide'!$D$2, Outcomes!N463),'County Names to hide'!$D$2)-Outcomes!M463)/30,1)))</f>
        <v/>
      </c>
      <c r="V463" s="69" t="str">
        <f>IF(OR(Outcomes!M463="",Outcomes!M463&gt;'County Names to hide'!$D$2),"",
   IF(Outcomes!N463="","No",
      IF(AND(Outcomes!N463&gt;'County Names to hide'!$C$2,
             Outcomes!N463&lt;'County Names to hide'!$D$2),
         "Yes","No")))</f>
        <v/>
      </c>
    </row>
    <row r="464" spans="3:22" s="1" customFormat="1" x14ac:dyDescent="0.35">
      <c r="C464" s="4"/>
      <c r="L464" s="69" t="str">
        <f t="shared" si="8"/>
        <v>Yes</v>
      </c>
      <c r="M464" s="4"/>
      <c r="N464" s="4"/>
      <c r="O464" s="71" t="str">
        <f>IF(ISBLANK(M464), "", IF(ISBLANK(N464), "Yes", IF(N464 &lt; 'County Names to hide'!$C$2, "No", "Yes")))</f>
        <v/>
      </c>
      <c r="P464" s="4"/>
      <c r="Q464" s="4"/>
      <c r="R464" s="4"/>
      <c r="S464" s="4"/>
      <c r="U464" s="70" t="str">
        <f>IF(Outcomes!M464="","",
   IF(AND(Outcomes!N464&lt;&gt;"",Outcomes!N464&lt;'County Names to hide'!$C$2),0,
      ROUND((MIN(IF(Outcomes!N464="", 'County Names to hide'!$D$2, Outcomes!N464),'County Names to hide'!$D$2)-Outcomes!M464)/30,1)))</f>
        <v/>
      </c>
      <c r="V464" s="69" t="str">
        <f>IF(OR(Outcomes!M464="",Outcomes!M464&gt;'County Names to hide'!$D$2),"",
   IF(Outcomes!N464="","No",
      IF(AND(Outcomes!N464&gt;'County Names to hide'!$C$2,
             Outcomes!N464&lt;'County Names to hide'!$D$2),
         "Yes","No")))</f>
        <v/>
      </c>
    </row>
    <row r="465" spans="3:22" s="1" customFormat="1" x14ac:dyDescent="0.35">
      <c r="C465" s="4"/>
      <c r="L465" s="69" t="str">
        <f t="shared" si="8"/>
        <v>Yes</v>
      </c>
      <c r="M465" s="4"/>
      <c r="N465" s="4"/>
      <c r="O465" s="71" t="str">
        <f>IF(ISBLANK(M465), "", IF(ISBLANK(N465), "Yes", IF(N465 &lt; 'County Names to hide'!$C$2, "No", "Yes")))</f>
        <v/>
      </c>
      <c r="P465" s="4"/>
      <c r="Q465" s="4"/>
      <c r="R465" s="4"/>
      <c r="S465" s="4"/>
      <c r="U465" s="70" t="str">
        <f>IF(Outcomes!M465="","",
   IF(AND(Outcomes!N465&lt;&gt;"",Outcomes!N465&lt;'County Names to hide'!$C$2),0,
      ROUND((MIN(IF(Outcomes!N465="", 'County Names to hide'!$D$2, Outcomes!N465),'County Names to hide'!$D$2)-Outcomes!M465)/30,1)))</f>
        <v/>
      </c>
      <c r="V465" s="69" t="str">
        <f>IF(OR(Outcomes!M465="",Outcomes!M465&gt;'County Names to hide'!$D$2),"",
   IF(Outcomes!N465="","No",
      IF(AND(Outcomes!N465&gt;'County Names to hide'!$C$2,
             Outcomes!N465&lt;'County Names to hide'!$D$2),
         "Yes","No")))</f>
        <v/>
      </c>
    </row>
    <row r="466" spans="3:22" s="1" customFormat="1" x14ac:dyDescent="0.35">
      <c r="C466" s="4"/>
      <c r="L466" s="69" t="str">
        <f t="shared" si="8"/>
        <v>Yes</v>
      </c>
      <c r="M466" s="4"/>
      <c r="N466" s="4"/>
      <c r="O466" s="71" t="str">
        <f>IF(ISBLANK(M466), "", IF(ISBLANK(N466), "Yes", IF(N466 &lt; 'County Names to hide'!$C$2, "No", "Yes")))</f>
        <v/>
      </c>
      <c r="P466" s="4"/>
      <c r="Q466" s="4"/>
      <c r="R466" s="4"/>
      <c r="S466" s="4"/>
      <c r="U466" s="70" t="str">
        <f>IF(Outcomes!M466="","",
   IF(AND(Outcomes!N466&lt;&gt;"",Outcomes!N466&lt;'County Names to hide'!$C$2),0,
      ROUND((MIN(IF(Outcomes!N466="", 'County Names to hide'!$D$2, Outcomes!N466),'County Names to hide'!$D$2)-Outcomes!M466)/30,1)))</f>
        <v/>
      </c>
      <c r="V466" s="69" t="str">
        <f>IF(OR(Outcomes!M466="",Outcomes!M466&gt;'County Names to hide'!$D$2),"",
   IF(Outcomes!N466="","No",
      IF(AND(Outcomes!N466&gt;'County Names to hide'!$C$2,
             Outcomes!N466&lt;'County Names to hide'!$D$2),
         "Yes","No")))</f>
        <v/>
      </c>
    </row>
    <row r="467" spans="3:22" s="1" customFormat="1" x14ac:dyDescent="0.35">
      <c r="C467" s="4"/>
      <c r="L467" s="69" t="str">
        <f t="shared" si="8"/>
        <v>Yes</v>
      </c>
      <c r="M467" s="4"/>
      <c r="N467" s="4"/>
      <c r="O467" s="71" t="str">
        <f>IF(ISBLANK(M467), "", IF(ISBLANK(N467), "Yes", IF(N467 &lt; 'County Names to hide'!$C$2, "No", "Yes")))</f>
        <v/>
      </c>
      <c r="P467" s="4"/>
      <c r="Q467" s="4"/>
      <c r="R467" s="4"/>
      <c r="S467" s="4"/>
      <c r="U467" s="70" t="str">
        <f>IF(Outcomes!M467="","",
   IF(AND(Outcomes!N467&lt;&gt;"",Outcomes!N467&lt;'County Names to hide'!$C$2),0,
      ROUND((MIN(IF(Outcomes!N467="", 'County Names to hide'!$D$2, Outcomes!N467),'County Names to hide'!$D$2)-Outcomes!M467)/30,1)))</f>
        <v/>
      </c>
      <c r="V467" s="69" t="str">
        <f>IF(OR(Outcomes!M467="",Outcomes!M467&gt;'County Names to hide'!$D$2),"",
   IF(Outcomes!N467="","No",
      IF(AND(Outcomes!N467&gt;'County Names to hide'!$C$2,
             Outcomes!N467&lt;'County Names to hide'!$D$2),
         "Yes","No")))</f>
        <v/>
      </c>
    </row>
    <row r="468" spans="3:22" s="1" customFormat="1" x14ac:dyDescent="0.35">
      <c r="C468" s="4"/>
      <c r="L468" s="69" t="str">
        <f t="shared" si="8"/>
        <v>Yes</v>
      </c>
      <c r="M468" s="4"/>
      <c r="N468" s="4"/>
      <c r="O468" s="71" t="str">
        <f>IF(ISBLANK(M468), "", IF(ISBLANK(N468), "Yes", IF(N468 &lt; 'County Names to hide'!$C$2, "No", "Yes")))</f>
        <v/>
      </c>
      <c r="P468" s="4"/>
      <c r="Q468" s="4"/>
      <c r="R468" s="4"/>
      <c r="S468" s="4"/>
      <c r="U468" s="70" t="str">
        <f>IF(Outcomes!M468="","",
   IF(AND(Outcomes!N468&lt;&gt;"",Outcomes!N468&lt;'County Names to hide'!$C$2),0,
      ROUND((MIN(IF(Outcomes!N468="", 'County Names to hide'!$D$2, Outcomes!N468),'County Names to hide'!$D$2)-Outcomes!M468)/30,1)))</f>
        <v/>
      </c>
      <c r="V468" s="69" t="str">
        <f>IF(OR(Outcomes!M468="",Outcomes!M468&gt;'County Names to hide'!$D$2),"",
   IF(Outcomes!N468="","No",
      IF(AND(Outcomes!N468&gt;'County Names to hide'!$C$2,
             Outcomes!N468&lt;'County Names to hide'!$D$2),
         "Yes","No")))</f>
        <v/>
      </c>
    </row>
    <row r="469" spans="3:22" s="1" customFormat="1" x14ac:dyDescent="0.35">
      <c r="C469" s="4"/>
      <c r="L469" s="69" t="str">
        <f t="shared" si="8"/>
        <v>Yes</v>
      </c>
      <c r="M469" s="4"/>
      <c r="N469" s="4"/>
      <c r="O469" s="71" t="str">
        <f>IF(ISBLANK(M469), "", IF(ISBLANK(N469), "Yes", IF(N469 &lt; 'County Names to hide'!$C$2, "No", "Yes")))</f>
        <v/>
      </c>
      <c r="P469" s="4"/>
      <c r="Q469" s="4"/>
      <c r="R469" s="4"/>
      <c r="S469" s="4"/>
      <c r="U469" s="70" t="str">
        <f>IF(Outcomes!M469="","",
   IF(AND(Outcomes!N469&lt;&gt;"",Outcomes!N469&lt;'County Names to hide'!$C$2),0,
      ROUND((MIN(IF(Outcomes!N469="", 'County Names to hide'!$D$2, Outcomes!N469),'County Names to hide'!$D$2)-Outcomes!M469)/30,1)))</f>
        <v/>
      </c>
      <c r="V469" s="69" t="str">
        <f>IF(OR(Outcomes!M469="",Outcomes!M469&gt;'County Names to hide'!$D$2),"",
   IF(Outcomes!N469="","No",
      IF(AND(Outcomes!N469&gt;'County Names to hide'!$C$2,
             Outcomes!N469&lt;'County Names to hide'!$D$2),
         "Yes","No")))</f>
        <v/>
      </c>
    </row>
    <row r="470" spans="3:22" s="1" customFormat="1" x14ac:dyDescent="0.35">
      <c r="C470" s="4"/>
      <c r="L470" s="69" t="str">
        <f t="shared" si="8"/>
        <v>Yes</v>
      </c>
      <c r="M470" s="4"/>
      <c r="N470" s="4"/>
      <c r="O470" s="71" t="str">
        <f>IF(ISBLANK(M470), "", IF(ISBLANK(N470), "Yes", IF(N470 &lt; 'County Names to hide'!$C$2, "No", "Yes")))</f>
        <v/>
      </c>
      <c r="P470" s="4"/>
      <c r="Q470" s="4"/>
      <c r="R470" s="4"/>
      <c r="S470" s="4"/>
      <c r="U470" s="70" t="str">
        <f>IF(Outcomes!M470="","",
   IF(AND(Outcomes!N470&lt;&gt;"",Outcomes!N470&lt;'County Names to hide'!$C$2),0,
      ROUND((MIN(IF(Outcomes!N470="", 'County Names to hide'!$D$2, Outcomes!N470),'County Names to hide'!$D$2)-Outcomes!M470)/30,1)))</f>
        <v/>
      </c>
      <c r="V470" s="69" t="str">
        <f>IF(OR(Outcomes!M470="",Outcomes!M470&gt;'County Names to hide'!$D$2),"",
   IF(Outcomes!N470="","No",
      IF(AND(Outcomes!N470&gt;'County Names to hide'!$C$2,
             Outcomes!N470&lt;'County Names to hide'!$D$2),
         "Yes","No")))</f>
        <v/>
      </c>
    </row>
    <row r="471" spans="3:22" s="1" customFormat="1" x14ac:dyDescent="0.35">
      <c r="C471" s="4"/>
      <c r="L471" s="69" t="str">
        <f t="shared" si="8"/>
        <v>Yes</v>
      </c>
      <c r="M471" s="4"/>
      <c r="N471" s="4"/>
      <c r="O471" s="71" t="str">
        <f>IF(ISBLANK(M471), "", IF(ISBLANK(N471), "Yes", IF(N471 &lt; 'County Names to hide'!$C$2, "No", "Yes")))</f>
        <v/>
      </c>
      <c r="P471" s="4"/>
      <c r="Q471" s="4"/>
      <c r="R471" s="4"/>
      <c r="S471" s="4"/>
      <c r="U471" s="70" t="str">
        <f>IF(Outcomes!M471="","",
   IF(AND(Outcomes!N471&lt;&gt;"",Outcomes!N471&lt;'County Names to hide'!$C$2),0,
      ROUND((MIN(IF(Outcomes!N471="", 'County Names to hide'!$D$2, Outcomes!N471),'County Names to hide'!$D$2)-Outcomes!M471)/30,1)))</f>
        <v/>
      </c>
      <c r="V471" s="69" t="str">
        <f>IF(OR(Outcomes!M471="",Outcomes!M471&gt;'County Names to hide'!$D$2),"",
   IF(Outcomes!N471="","No",
      IF(AND(Outcomes!N471&gt;'County Names to hide'!$C$2,
             Outcomes!N471&lt;'County Names to hide'!$D$2),
         "Yes","No")))</f>
        <v/>
      </c>
    </row>
    <row r="472" spans="3:22" s="1" customFormat="1" x14ac:dyDescent="0.35">
      <c r="C472" s="4"/>
      <c r="L472" s="69" t="str">
        <f t="shared" si="8"/>
        <v>Yes</v>
      </c>
      <c r="M472" s="4"/>
      <c r="N472" s="4"/>
      <c r="O472" s="71" t="str">
        <f>IF(ISBLANK(M472), "", IF(ISBLANK(N472), "Yes", IF(N472 &lt; 'County Names to hide'!$C$2, "No", "Yes")))</f>
        <v/>
      </c>
      <c r="P472" s="4"/>
      <c r="Q472" s="4"/>
      <c r="R472" s="4"/>
      <c r="S472" s="4"/>
      <c r="U472" s="70" t="str">
        <f>IF(Outcomes!M472="","",
   IF(AND(Outcomes!N472&lt;&gt;"",Outcomes!N472&lt;'County Names to hide'!$C$2),0,
      ROUND((MIN(IF(Outcomes!N472="", 'County Names to hide'!$D$2, Outcomes!N472),'County Names to hide'!$D$2)-Outcomes!M472)/30,1)))</f>
        <v/>
      </c>
      <c r="V472" s="69" t="str">
        <f>IF(OR(Outcomes!M472="",Outcomes!M472&gt;'County Names to hide'!$D$2),"",
   IF(Outcomes!N472="","No",
      IF(AND(Outcomes!N472&gt;'County Names to hide'!$C$2,
             Outcomes!N472&lt;'County Names to hide'!$D$2),
         "Yes","No")))</f>
        <v/>
      </c>
    </row>
    <row r="473" spans="3:22" s="1" customFormat="1" x14ac:dyDescent="0.35">
      <c r="C473" s="4"/>
      <c r="L473" s="69" t="str">
        <f t="shared" si="8"/>
        <v>Yes</v>
      </c>
      <c r="M473" s="4"/>
      <c r="N473" s="4"/>
      <c r="O473" s="71" t="str">
        <f>IF(ISBLANK(M473), "", IF(ISBLANK(N473), "Yes", IF(N473 &lt; 'County Names to hide'!$C$2, "No", "Yes")))</f>
        <v/>
      </c>
      <c r="P473" s="4"/>
      <c r="Q473" s="4"/>
      <c r="R473" s="4"/>
      <c r="S473" s="4"/>
      <c r="U473" s="70" t="str">
        <f>IF(Outcomes!M473="","",
   IF(AND(Outcomes!N473&lt;&gt;"",Outcomes!N473&lt;'County Names to hide'!$C$2),0,
      ROUND((MIN(IF(Outcomes!N473="", 'County Names to hide'!$D$2, Outcomes!N473),'County Names to hide'!$D$2)-Outcomes!M473)/30,1)))</f>
        <v/>
      </c>
      <c r="V473" s="69" t="str">
        <f>IF(OR(Outcomes!M473="",Outcomes!M473&gt;'County Names to hide'!$D$2),"",
   IF(Outcomes!N473="","No",
      IF(AND(Outcomes!N473&gt;'County Names to hide'!$C$2,
             Outcomes!N473&lt;'County Names to hide'!$D$2),
         "Yes","No")))</f>
        <v/>
      </c>
    </row>
    <row r="474" spans="3:22" s="1" customFormat="1" x14ac:dyDescent="0.35">
      <c r="C474" s="4"/>
      <c r="L474" s="69" t="str">
        <f t="shared" si="8"/>
        <v>Yes</v>
      </c>
      <c r="M474" s="4"/>
      <c r="N474" s="4"/>
      <c r="O474" s="71" t="str">
        <f>IF(ISBLANK(M474), "", IF(ISBLANK(N474), "Yes", IF(N474 &lt; 'County Names to hide'!$C$2, "No", "Yes")))</f>
        <v/>
      </c>
      <c r="P474" s="4"/>
      <c r="Q474" s="4"/>
      <c r="R474" s="4"/>
      <c r="S474" s="4"/>
      <c r="U474" s="70" t="str">
        <f>IF(Outcomes!M474="","",
   IF(AND(Outcomes!N474&lt;&gt;"",Outcomes!N474&lt;'County Names to hide'!$C$2),0,
      ROUND((MIN(IF(Outcomes!N474="", 'County Names to hide'!$D$2, Outcomes!N474),'County Names to hide'!$D$2)-Outcomes!M474)/30,1)))</f>
        <v/>
      </c>
      <c r="V474" s="69" t="str">
        <f>IF(OR(Outcomes!M474="",Outcomes!M474&gt;'County Names to hide'!$D$2),"",
   IF(Outcomes!N474="","No",
      IF(AND(Outcomes!N474&gt;'County Names to hide'!$C$2,
             Outcomes!N474&lt;'County Names to hide'!$D$2),
         "Yes","No")))</f>
        <v/>
      </c>
    </row>
    <row r="475" spans="3:22" s="1" customFormat="1" x14ac:dyDescent="0.35">
      <c r="C475" s="4"/>
      <c r="L475" s="69" t="str">
        <f t="shared" si="8"/>
        <v>Yes</v>
      </c>
      <c r="M475" s="4"/>
      <c r="N475" s="4"/>
      <c r="O475" s="71" t="str">
        <f>IF(ISBLANK(M475), "", IF(ISBLANK(N475), "Yes", IF(N475 &lt; 'County Names to hide'!$C$2, "No", "Yes")))</f>
        <v/>
      </c>
      <c r="P475" s="4"/>
      <c r="Q475" s="4"/>
      <c r="R475" s="4"/>
      <c r="S475" s="4"/>
      <c r="U475" s="70" t="str">
        <f>IF(Outcomes!M475="","",
   IF(AND(Outcomes!N475&lt;&gt;"",Outcomes!N475&lt;'County Names to hide'!$C$2),0,
      ROUND((MIN(IF(Outcomes!N475="", 'County Names to hide'!$D$2, Outcomes!N475),'County Names to hide'!$D$2)-Outcomes!M475)/30,1)))</f>
        <v/>
      </c>
      <c r="V475" s="69" t="str">
        <f>IF(OR(Outcomes!M475="",Outcomes!M475&gt;'County Names to hide'!$D$2),"",
   IF(Outcomes!N475="","No",
      IF(AND(Outcomes!N475&gt;'County Names to hide'!$C$2,
             Outcomes!N475&lt;'County Names to hide'!$D$2),
         "Yes","No")))</f>
        <v/>
      </c>
    </row>
    <row r="476" spans="3:22" s="1" customFormat="1" x14ac:dyDescent="0.35">
      <c r="C476" s="4"/>
      <c r="L476" s="69" t="str">
        <f t="shared" si="8"/>
        <v>Yes</v>
      </c>
      <c r="M476" s="4"/>
      <c r="N476" s="4"/>
      <c r="O476" s="71" t="str">
        <f>IF(ISBLANK(M476), "", IF(ISBLANK(N476), "Yes", IF(N476 &lt; 'County Names to hide'!$C$2, "No", "Yes")))</f>
        <v/>
      </c>
      <c r="P476" s="4"/>
      <c r="Q476" s="4"/>
      <c r="R476" s="4"/>
      <c r="S476" s="4"/>
      <c r="U476" s="70" t="str">
        <f>IF(Outcomes!M476="","",
   IF(AND(Outcomes!N476&lt;&gt;"",Outcomes!N476&lt;'County Names to hide'!$C$2),0,
      ROUND((MIN(IF(Outcomes!N476="", 'County Names to hide'!$D$2, Outcomes!N476),'County Names to hide'!$D$2)-Outcomes!M476)/30,1)))</f>
        <v/>
      </c>
      <c r="V476" s="69" t="str">
        <f>IF(OR(Outcomes!M476="",Outcomes!M476&gt;'County Names to hide'!$D$2),"",
   IF(Outcomes!N476="","No",
      IF(AND(Outcomes!N476&gt;'County Names to hide'!$C$2,
             Outcomes!N476&lt;'County Names to hide'!$D$2),
         "Yes","No")))</f>
        <v/>
      </c>
    </row>
    <row r="477" spans="3:22" s="1" customFormat="1" x14ac:dyDescent="0.35">
      <c r="C477" s="4"/>
      <c r="L477" s="69" t="str">
        <f t="shared" si="8"/>
        <v>Yes</v>
      </c>
      <c r="M477" s="4"/>
      <c r="N477" s="4"/>
      <c r="O477" s="71" t="str">
        <f>IF(ISBLANK(M477), "", IF(ISBLANK(N477), "Yes", IF(N477 &lt; 'County Names to hide'!$C$2, "No", "Yes")))</f>
        <v/>
      </c>
      <c r="P477" s="4"/>
      <c r="Q477" s="4"/>
      <c r="R477" s="4"/>
      <c r="S477" s="4"/>
      <c r="U477" s="70" t="str">
        <f>IF(Outcomes!M477="","",
   IF(AND(Outcomes!N477&lt;&gt;"",Outcomes!N477&lt;'County Names to hide'!$C$2),0,
      ROUND((MIN(IF(Outcomes!N477="", 'County Names to hide'!$D$2, Outcomes!N477),'County Names to hide'!$D$2)-Outcomes!M477)/30,1)))</f>
        <v/>
      </c>
      <c r="V477" s="69" t="str">
        <f>IF(OR(Outcomes!M477="",Outcomes!M477&gt;'County Names to hide'!$D$2),"",
   IF(Outcomes!N477="","No",
      IF(AND(Outcomes!N477&gt;'County Names to hide'!$C$2,
             Outcomes!N477&lt;'County Names to hide'!$D$2),
         "Yes","No")))</f>
        <v/>
      </c>
    </row>
    <row r="478" spans="3:22" s="1" customFormat="1" x14ac:dyDescent="0.35">
      <c r="C478" s="4"/>
      <c r="L478" s="69" t="str">
        <f t="shared" si="8"/>
        <v>Yes</v>
      </c>
      <c r="M478" s="4"/>
      <c r="N478" s="4"/>
      <c r="O478" s="71" t="str">
        <f>IF(ISBLANK(M478), "", IF(ISBLANK(N478), "Yes", IF(N478 &lt; 'County Names to hide'!$C$2, "No", "Yes")))</f>
        <v/>
      </c>
      <c r="P478" s="4"/>
      <c r="Q478" s="4"/>
      <c r="R478" s="4"/>
      <c r="S478" s="4"/>
      <c r="U478" s="70" t="str">
        <f>IF(Outcomes!M478="","",
   IF(AND(Outcomes!N478&lt;&gt;"",Outcomes!N478&lt;'County Names to hide'!$C$2),0,
      ROUND((MIN(IF(Outcomes!N478="", 'County Names to hide'!$D$2, Outcomes!N478),'County Names to hide'!$D$2)-Outcomes!M478)/30,1)))</f>
        <v/>
      </c>
      <c r="V478" s="69" t="str">
        <f>IF(OR(Outcomes!M478="",Outcomes!M478&gt;'County Names to hide'!$D$2),"",
   IF(Outcomes!N478="","No",
      IF(AND(Outcomes!N478&gt;'County Names to hide'!$C$2,
             Outcomes!N478&lt;'County Names to hide'!$D$2),
         "Yes","No")))</f>
        <v/>
      </c>
    </row>
    <row r="479" spans="3:22" s="1" customFormat="1" x14ac:dyDescent="0.35">
      <c r="C479" s="4"/>
      <c r="L479" s="69" t="str">
        <f t="shared" si="8"/>
        <v>Yes</v>
      </c>
      <c r="M479" s="4"/>
      <c r="N479" s="4"/>
      <c r="O479" s="71" t="str">
        <f>IF(ISBLANK(M479), "", IF(ISBLANK(N479), "Yes", IF(N479 &lt; 'County Names to hide'!$C$2, "No", "Yes")))</f>
        <v/>
      </c>
      <c r="P479" s="4"/>
      <c r="Q479" s="4"/>
      <c r="R479" s="4"/>
      <c r="S479" s="4"/>
      <c r="U479" s="70" t="str">
        <f>IF(Outcomes!M479="","",
   IF(AND(Outcomes!N479&lt;&gt;"",Outcomes!N479&lt;'County Names to hide'!$C$2),0,
      ROUND((MIN(IF(Outcomes!N479="", 'County Names to hide'!$D$2, Outcomes!N479),'County Names to hide'!$D$2)-Outcomes!M479)/30,1)))</f>
        <v/>
      </c>
      <c r="V479" s="69" t="str">
        <f>IF(OR(Outcomes!M479="",Outcomes!M479&gt;'County Names to hide'!$D$2),"",
   IF(Outcomes!N479="","No",
      IF(AND(Outcomes!N479&gt;'County Names to hide'!$C$2,
             Outcomes!N479&lt;'County Names to hide'!$D$2),
         "Yes","No")))</f>
        <v/>
      </c>
    </row>
    <row r="480" spans="3:22" s="1" customFormat="1" x14ac:dyDescent="0.35">
      <c r="C480" s="4"/>
      <c r="L480" s="69" t="str">
        <f t="shared" si="8"/>
        <v>Yes</v>
      </c>
      <c r="M480" s="4"/>
      <c r="N480" s="4"/>
      <c r="O480" s="71" t="str">
        <f>IF(ISBLANK(M480), "", IF(ISBLANK(N480), "Yes", IF(N480 &lt; 'County Names to hide'!$C$2, "No", "Yes")))</f>
        <v/>
      </c>
      <c r="P480" s="4"/>
      <c r="Q480" s="4"/>
      <c r="R480" s="4"/>
      <c r="S480" s="4"/>
      <c r="U480" s="70" t="str">
        <f>IF(Outcomes!M480="","",
   IF(AND(Outcomes!N480&lt;&gt;"",Outcomes!N480&lt;'County Names to hide'!$C$2),0,
      ROUND((MIN(IF(Outcomes!N480="", 'County Names to hide'!$D$2, Outcomes!N480),'County Names to hide'!$D$2)-Outcomes!M480)/30,1)))</f>
        <v/>
      </c>
      <c r="V480" s="69" t="str">
        <f>IF(OR(Outcomes!M480="",Outcomes!M480&gt;'County Names to hide'!$D$2),"",
   IF(Outcomes!N480="","No",
      IF(AND(Outcomes!N480&gt;'County Names to hide'!$C$2,
             Outcomes!N480&lt;'County Names to hide'!$D$2),
         "Yes","No")))</f>
        <v/>
      </c>
    </row>
    <row r="481" spans="3:22" s="1" customFormat="1" x14ac:dyDescent="0.35">
      <c r="C481" s="4"/>
      <c r="L481" s="69" t="str">
        <f t="shared" si="8"/>
        <v>Yes</v>
      </c>
      <c r="M481" s="4"/>
      <c r="N481" s="4"/>
      <c r="O481" s="71" t="str">
        <f>IF(ISBLANK(M481), "", IF(ISBLANK(N481), "Yes", IF(N481 &lt; 'County Names to hide'!$C$2, "No", "Yes")))</f>
        <v/>
      </c>
      <c r="P481" s="4"/>
      <c r="Q481" s="4"/>
      <c r="R481" s="4"/>
      <c r="S481" s="4"/>
      <c r="U481" s="70" t="str">
        <f>IF(Outcomes!M481="","",
   IF(AND(Outcomes!N481&lt;&gt;"",Outcomes!N481&lt;'County Names to hide'!$C$2),0,
      ROUND((MIN(IF(Outcomes!N481="", 'County Names to hide'!$D$2, Outcomes!N481),'County Names to hide'!$D$2)-Outcomes!M481)/30,1)))</f>
        <v/>
      </c>
      <c r="V481" s="69" t="str">
        <f>IF(OR(Outcomes!M481="",Outcomes!M481&gt;'County Names to hide'!$D$2),"",
   IF(Outcomes!N481="","No",
      IF(AND(Outcomes!N481&gt;'County Names to hide'!$C$2,
             Outcomes!N481&lt;'County Names to hide'!$D$2),
         "Yes","No")))</f>
        <v/>
      </c>
    </row>
    <row r="482" spans="3:22" s="1" customFormat="1" x14ac:dyDescent="0.35">
      <c r="C482" s="4"/>
      <c r="L482" s="69" t="str">
        <f t="shared" si="8"/>
        <v>Yes</v>
      </c>
      <c r="M482" s="4"/>
      <c r="N482" s="4"/>
      <c r="O482" s="71" t="str">
        <f>IF(ISBLANK(M482), "", IF(ISBLANK(N482), "Yes", IF(N482 &lt; 'County Names to hide'!$C$2, "No", "Yes")))</f>
        <v/>
      </c>
      <c r="P482" s="4"/>
      <c r="Q482" s="4"/>
      <c r="R482" s="4"/>
      <c r="S482" s="4"/>
      <c r="U482" s="70" t="str">
        <f>IF(Outcomes!M482="","",
   IF(AND(Outcomes!N482&lt;&gt;"",Outcomes!N482&lt;'County Names to hide'!$C$2),0,
      ROUND((MIN(IF(Outcomes!N482="", 'County Names to hide'!$D$2, Outcomes!N482),'County Names to hide'!$D$2)-Outcomes!M482)/30,1)))</f>
        <v/>
      </c>
      <c r="V482" s="69" t="str">
        <f>IF(OR(Outcomes!M482="",Outcomes!M482&gt;'County Names to hide'!$D$2),"",
   IF(Outcomes!N482="","No",
      IF(AND(Outcomes!N482&gt;'County Names to hide'!$C$2,
             Outcomes!N482&lt;'County Names to hide'!$D$2),
         "Yes","No")))</f>
        <v/>
      </c>
    </row>
    <row r="483" spans="3:22" s="1" customFormat="1" x14ac:dyDescent="0.35">
      <c r="C483" s="4"/>
      <c r="L483" s="69" t="str">
        <f t="shared" si="8"/>
        <v>Yes</v>
      </c>
      <c r="M483" s="4"/>
      <c r="N483" s="4"/>
      <c r="O483" s="71" t="str">
        <f>IF(ISBLANK(M483), "", IF(ISBLANK(N483), "Yes", IF(N483 &lt; 'County Names to hide'!$C$2, "No", "Yes")))</f>
        <v/>
      </c>
      <c r="P483" s="4"/>
      <c r="Q483" s="4"/>
      <c r="R483" s="4"/>
      <c r="S483" s="4"/>
      <c r="U483" s="70" t="str">
        <f>IF(Outcomes!M483="","",
   IF(AND(Outcomes!N483&lt;&gt;"",Outcomes!N483&lt;'County Names to hide'!$C$2),0,
      ROUND((MIN(IF(Outcomes!N483="", 'County Names to hide'!$D$2, Outcomes!N483),'County Names to hide'!$D$2)-Outcomes!M483)/30,1)))</f>
        <v/>
      </c>
      <c r="V483" s="69" t="str">
        <f>IF(OR(Outcomes!M483="",Outcomes!M483&gt;'County Names to hide'!$D$2),"",
   IF(Outcomes!N483="","No",
      IF(AND(Outcomes!N483&gt;'County Names to hide'!$C$2,
             Outcomes!N483&lt;'County Names to hide'!$D$2),
         "Yes","No")))</f>
        <v/>
      </c>
    </row>
    <row r="484" spans="3:22" s="1" customFormat="1" x14ac:dyDescent="0.35">
      <c r="C484" s="4"/>
      <c r="L484" s="69" t="str">
        <f t="shared" si="8"/>
        <v>Yes</v>
      </c>
      <c r="M484" s="4"/>
      <c r="N484" s="4"/>
      <c r="O484" s="71" t="str">
        <f>IF(ISBLANK(M484), "", IF(ISBLANK(N484), "Yes", IF(N484 &lt; 'County Names to hide'!$C$2, "No", "Yes")))</f>
        <v/>
      </c>
      <c r="P484" s="4"/>
      <c r="Q484" s="4"/>
      <c r="R484" s="4"/>
      <c r="S484" s="4"/>
      <c r="U484" s="70" t="str">
        <f>IF(Outcomes!M484="","",
   IF(AND(Outcomes!N484&lt;&gt;"",Outcomes!N484&lt;'County Names to hide'!$C$2),0,
      ROUND((MIN(IF(Outcomes!N484="", 'County Names to hide'!$D$2, Outcomes!N484),'County Names to hide'!$D$2)-Outcomes!M484)/30,1)))</f>
        <v/>
      </c>
      <c r="V484" s="69" t="str">
        <f>IF(OR(Outcomes!M484="",Outcomes!M484&gt;'County Names to hide'!$D$2),"",
   IF(Outcomes!N484="","No",
      IF(AND(Outcomes!N484&gt;'County Names to hide'!$C$2,
             Outcomes!N484&lt;'County Names to hide'!$D$2),
         "Yes","No")))</f>
        <v/>
      </c>
    </row>
    <row r="485" spans="3:22" s="1" customFormat="1" x14ac:dyDescent="0.35">
      <c r="C485" s="4"/>
      <c r="L485" s="69" t="str">
        <f t="shared" ref="L485:L500" si="9">IF(COUNTIF(F486:K486, "Yes")&gt;0, "No", "Yes")</f>
        <v>Yes</v>
      </c>
      <c r="M485" s="4"/>
      <c r="N485" s="4"/>
      <c r="O485" s="71" t="str">
        <f>IF(ISBLANK(M485), "", IF(ISBLANK(N485), "Yes", IF(N485 &lt; 'County Names to hide'!$C$2, "No", "Yes")))</f>
        <v/>
      </c>
      <c r="P485" s="4"/>
      <c r="Q485" s="4"/>
      <c r="R485" s="4"/>
      <c r="S485" s="4"/>
      <c r="U485" s="70" t="str">
        <f>IF(Outcomes!M485="","",
   IF(AND(Outcomes!N485&lt;&gt;"",Outcomes!N485&lt;'County Names to hide'!$C$2),0,
      ROUND((MIN(IF(Outcomes!N485="", 'County Names to hide'!$D$2, Outcomes!N485),'County Names to hide'!$D$2)-Outcomes!M485)/30,1)))</f>
        <v/>
      </c>
      <c r="V485" s="69" t="str">
        <f>IF(OR(Outcomes!M485="",Outcomes!M485&gt;'County Names to hide'!$D$2),"",
   IF(Outcomes!N485="","No",
      IF(AND(Outcomes!N485&gt;'County Names to hide'!$C$2,
             Outcomes!N485&lt;'County Names to hide'!$D$2),
         "Yes","No")))</f>
        <v/>
      </c>
    </row>
    <row r="486" spans="3:22" s="1" customFormat="1" x14ac:dyDescent="0.35">
      <c r="C486" s="4"/>
      <c r="L486" s="69" t="str">
        <f t="shared" si="9"/>
        <v>Yes</v>
      </c>
      <c r="M486" s="4"/>
      <c r="N486" s="4"/>
      <c r="O486" s="71" t="str">
        <f>IF(ISBLANK(M486), "", IF(ISBLANK(N486), "Yes", IF(N486 &lt; 'County Names to hide'!$C$2, "No", "Yes")))</f>
        <v/>
      </c>
      <c r="P486" s="4"/>
      <c r="Q486" s="4"/>
      <c r="R486" s="4"/>
      <c r="S486" s="4"/>
      <c r="U486" s="70" t="str">
        <f>IF(Outcomes!M486="","",
   IF(AND(Outcomes!N486&lt;&gt;"",Outcomes!N486&lt;'County Names to hide'!$C$2),0,
      ROUND((MIN(IF(Outcomes!N486="", 'County Names to hide'!$D$2, Outcomes!N486),'County Names to hide'!$D$2)-Outcomes!M486)/30,1)))</f>
        <v/>
      </c>
      <c r="V486" s="69" t="str">
        <f>IF(OR(Outcomes!M486="",Outcomes!M486&gt;'County Names to hide'!$D$2),"",
   IF(Outcomes!N486="","No",
      IF(AND(Outcomes!N486&gt;'County Names to hide'!$C$2,
             Outcomes!N486&lt;'County Names to hide'!$D$2),
         "Yes","No")))</f>
        <v/>
      </c>
    </row>
    <row r="487" spans="3:22" s="1" customFormat="1" x14ac:dyDescent="0.35">
      <c r="C487" s="4"/>
      <c r="L487" s="69" t="str">
        <f t="shared" si="9"/>
        <v>Yes</v>
      </c>
      <c r="M487" s="4"/>
      <c r="N487" s="4"/>
      <c r="O487" s="71" t="str">
        <f>IF(ISBLANK(M487), "", IF(ISBLANK(N487), "Yes", IF(N487 &lt; 'County Names to hide'!$C$2, "No", "Yes")))</f>
        <v/>
      </c>
      <c r="P487" s="4"/>
      <c r="Q487" s="4"/>
      <c r="R487" s="4"/>
      <c r="S487" s="4"/>
      <c r="U487" s="70" t="str">
        <f>IF(Outcomes!M487="","",
   IF(AND(Outcomes!N487&lt;&gt;"",Outcomes!N487&lt;'County Names to hide'!$C$2),0,
      ROUND((MIN(IF(Outcomes!N487="", 'County Names to hide'!$D$2, Outcomes!N487),'County Names to hide'!$D$2)-Outcomes!M487)/30,1)))</f>
        <v/>
      </c>
      <c r="V487" s="69" t="str">
        <f>IF(OR(Outcomes!M487="",Outcomes!M487&gt;'County Names to hide'!$D$2),"",
   IF(Outcomes!N487="","No",
      IF(AND(Outcomes!N487&gt;'County Names to hide'!$C$2,
             Outcomes!N487&lt;'County Names to hide'!$D$2),
         "Yes","No")))</f>
        <v/>
      </c>
    </row>
    <row r="488" spans="3:22" s="1" customFormat="1" x14ac:dyDescent="0.35">
      <c r="C488" s="4"/>
      <c r="L488" s="69" t="str">
        <f t="shared" si="9"/>
        <v>Yes</v>
      </c>
      <c r="M488" s="4"/>
      <c r="N488" s="4"/>
      <c r="O488" s="71" t="str">
        <f>IF(ISBLANK(M488), "", IF(ISBLANK(N488), "Yes", IF(N488 &lt; 'County Names to hide'!$C$2, "No", "Yes")))</f>
        <v/>
      </c>
      <c r="P488" s="4"/>
      <c r="Q488" s="4"/>
      <c r="R488" s="4"/>
      <c r="S488" s="4"/>
      <c r="U488" s="70" t="str">
        <f>IF(Outcomes!M488="","",
   IF(AND(Outcomes!N488&lt;&gt;"",Outcomes!N488&lt;'County Names to hide'!$C$2),0,
      ROUND((MIN(IF(Outcomes!N488="", 'County Names to hide'!$D$2, Outcomes!N488),'County Names to hide'!$D$2)-Outcomes!M488)/30,1)))</f>
        <v/>
      </c>
      <c r="V488" s="69" t="str">
        <f>IF(OR(Outcomes!M488="",Outcomes!M488&gt;'County Names to hide'!$D$2),"",
   IF(Outcomes!N488="","No",
      IF(AND(Outcomes!N488&gt;'County Names to hide'!$C$2,
             Outcomes!N488&lt;'County Names to hide'!$D$2),
         "Yes","No")))</f>
        <v/>
      </c>
    </row>
    <row r="489" spans="3:22" s="1" customFormat="1" x14ac:dyDescent="0.35">
      <c r="C489" s="4"/>
      <c r="L489" s="69" t="str">
        <f t="shared" si="9"/>
        <v>Yes</v>
      </c>
      <c r="M489" s="4"/>
      <c r="N489" s="4"/>
      <c r="O489" s="71" t="str">
        <f>IF(ISBLANK(M489), "", IF(ISBLANK(N489), "Yes", IF(N489 &lt; 'County Names to hide'!$C$2, "No", "Yes")))</f>
        <v/>
      </c>
      <c r="P489" s="4"/>
      <c r="Q489" s="4"/>
      <c r="R489" s="4"/>
      <c r="S489" s="4"/>
      <c r="U489" s="70" t="str">
        <f>IF(Outcomes!M489="","",
   IF(AND(Outcomes!N489&lt;&gt;"",Outcomes!N489&lt;'County Names to hide'!$C$2),0,
      ROUND((MIN(IF(Outcomes!N489="", 'County Names to hide'!$D$2, Outcomes!N489),'County Names to hide'!$D$2)-Outcomes!M489)/30,1)))</f>
        <v/>
      </c>
      <c r="V489" s="69" t="str">
        <f>IF(OR(Outcomes!M489="",Outcomes!M489&gt;'County Names to hide'!$D$2),"",
   IF(Outcomes!N489="","No",
      IF(AND(Outcomes!N489&gt;'County Names to hide'!$C$2,
             Outcomes!N489&lt;'County Names to hide'!$D$2),
         "Yes","No")))</f>
        <v/>
      </c>
    </row>
    <row r="490" spans="3:22" s="1" customFormat="1" x14ac:dyDescent="0.35">
      <c r="C490" s="4"/>
      <c r="L490" s="69" t="str">
        <f t="shared" si="9"/>
        <v>Yes</v>
      </c>
      <c r="M490" s="4"/>
      <c r="N490" s="4"/>
      <c r="O490" s="71" t="str">
        <f>IF(ISBLANK(M490), "", IF(ISBLANK(N490), "Yes", IF(N490 &lt; 'County Names to hide'!$C$2, "No", "Yes")))</f>
        <v/>
      </c>
      <c r="P490" s="4"/>
      <c r="Q490" s="4"/>
      <c r="R490" s="4"/>
      <c r="S490" s="4"/>
      <c r="U490" s="70" t="str">
        <f>IF(Outcomes!M490="","",
   IF(AND(Outcomes!N490&lt;&gt;"",Outcomes!N490&lt;'County Names to hide'!$C$2),0,
      ROUND((MIN(IF(Outcomes!N490="", 'County Names to hide'!$D$2, Outcomes!N490),'County Names to hide'!$D$2)-Outcomes!M490)/30,1)))</f>
        <v/>
      </c>
      <c r="V490" s="69" t="str">
        <f>IF(OR(Outcomes!M490="",Outcomes!M490&gt;'County Names to hide'!$D$2),"",
   IF(Outcomes!N490="","No",
      IF(AND(Outcomes!N490&gt;'County Names to hide'!$C$2,
             Outcomes!N490&lt;'County Names to hide'!$D$2),
         "Yes","No")))</f>
        <v/>
      </c>
    </row>
    <row r="491" spans="3:22" s="1" customFormat="1" x14ac:dyDescent="0.35">
      <c r="C491" s="4"/>
      <c r="L491" s="69" t="str">
        <f t="shared" si="9"/>
        <v>Yes</v>
      </c>
      <c r="M491" s="4"/>
      <c r="N491" s="4"/>
      <c r="O491" s="71" t="str">
        <f>IF(ISBLANK(M491), "", IF(ISBLANK(N491), "Yes", IF(N491 &lt; 'County Names to hide'!$C$2, "No", "Yes")))</f>
        <v/>
      </c>
      <c r="P491" s="4"/>
      <c r="Q491" s="4"/>
      <c r="R491" s="4"/>
      <c r="S491" s="4"/>
      <c r="U491" s="70" t="str">
        <f>IF(Outcomes!M491="","",
   IF(AND(Outcomes!N491&lt;&gt;"",Outcomes!N491&lt;'County Names to hide'!$C$2),0,
      ROUND((MIN(IF(Outcomes!N491="", 'County Names to hide'!$D$2, Outcomes!N491),'County Names to hide'!$D$2)-Outcomes!M491)/30,1)))</f>
        <v/>
      </c>
      <c r="V491" s="69" t="str">
        <f>IF(OR(Outcomes!M491="",Outcomes!M491&gt;'County Names to hide'!$D$2),"",
   IF(Outcomes!N491="","No",
      IF(AND(Outcomes!N491&gt;'County Names to hide'!$C$2,
             Outcomes!N491&lt;'County Names to hide'!$D$2),
         "Yes","No")))</f>
        <v/>
      </c>
    </row>
    <row r="492" spans="3:22" s="1" customFormat="1" x14ac:dyDescent="0.35">
      <c r="C492" s="4"/>
      <c r="L492" s="69" t="str">
        <f t="shared" si="9"/>
        <v>Yes</v>
      </c>
      <c r="M492" s="4"/>
      <c r="N492" s="4"/>
      <c r="O492" s="71" t="str">
        <f>IF(ISBLANK(M492), "", IF(ISBLANK(N492), "Yes", IF(N492 &lt; 'County Names to hide'!$C$2, "No", "Yes")))</f>
        <v/>
      </c>
      <c r="P492" s="4"/>
      <c r="Q492" s="4"/>
      <c r="R492" s="4"/>
      <c r="S492" s="4"/>
      <c r="U492" s="70" t="str">
        <f>IF(Outcomes!M492="","",
   IF(AND(Outcomes!N492&lt;&gt;"",Outcomes!N492&lt;'County Names to hide'!$C$2),0,
      ROUND((MIN(IF(Outcomes!N492="", 'County Names to hide'!$D$2, Outcomes!N492),'County Names to hide'!$D$2)-Outcomes!M492)/30,1)))</f>
        <v/>
      </c>
      <c r="V492" s="69" t="str">
        <f>IF(OR(Outcomes!M492="",Outcomes!M492&gt;'County Names to hide'!$D$2),"",
   IF(Outcomes!N492="","No",
      IF(AND(Outcomes!N492&gt;'County Names to hide'!$C$2,
             Outcomes!N492&lt;'County Names to hide'!$D$2),
         "Yes","No")))</f>
        <v/>
      </c>
    </row>
    <row r="493" spans="3:22" s="1" customFormat="1" x14ac:dyDescent="0.35">
      <c r="C493" s="4"/>
      <c r="L493" s="69" t="str">
        <f t="shared" si="9"/>
        <v>Yes</v>
      </c>
      <c r="M493" s="4"/>
      <c r="N493" s="4"/>
      <c r="O493" s="71" t="str">
        <f>IF(ISBLANK(M493), "", IF(ISBLANK(N493), "Yes", IF(N493 &lt; 'County Names to hide'!$C$2, "No", "Yes")))</f>
        <v/>
      </c>
      <c r="P493" s="4"/>
      <c r="Q493" s="4"/>
      <c r="R493" s="4"/>
      <c r="S493" s="4"/>
      <c r="U493" s="70" t="str">
        <f>IF(Outcomes!M493="","",
   IF(AND(Outcomes!N493&lt;&gt;"",Outcomes!N493&lt;'County Names to hide'!$C$2),0,
      ROUND((MIN(IF(Outcomes!N493="", 'County Names to hide'!$D$2, Outcomes!N493),'County Names to hide'!$D$2)-Outcomes!M493)/30,1)))</f>
        <v/>
      </c>
      <c r="V493" s="69" t="str">
        <f>IF(OR(Outcomes!M493="",Outcomes!M493&gt;'County Names to hide'!$D$2),"",
   IF(Outcomes!N493="","No",
      IF(AND(Outcomes!N493&gt;'County Names to hide'!$C$2,
             Outcomes!N493&lt;'County Names to hide'!$D$2),
         "Yes","No")))</f>
        <v/>
      </c>
    </row>
    <row r="494" spans="3:22" s="1" customFormat="1" x14ac:dyDescent="0.35">
      <c r="C494" s="4"/>
      <c r="L494" s="69" t="str">
        <f t="shared" si="9"/>
        <v>Yes</v>
      </c>
      <c r="M494" s="4"/>
      <c r="N494" s="4"/>
      <c r="O494" s="71" t="str">
        <f>IF(ISBLANK(M494), "", IF(ISBLANK(N494), "Yes", IF(N494 &lt; 'County Names to hide'!$C$2, "No", "Yes")))</f>
        <v/>
      </c>
      <c r="P494" s="4"/>
      <c r="Q494" s="4"/>
      <c r="R494" s="4"/>
      <c r="S494" s="4"/>
      <c r="U494" s="70" t="str">
        <f>IF(Outcomes!M494="","",
   IF(AND(Outcomes!N494&lt;&gt;"",Outcomes!N494&lt;'County Names to hide'!$C$2),0,
      ROUND((MIN(IF(Outcomes!N494="", 'County Names to hide'!$D$2, Outcomes!N494),'County Names to hide'!$D$2)-Outcomes!M494)/30,1)))</f>
        <v/>
      </c>
      <c r="V494" s="69" t="str">
        <f>IF(OR(Outcomes!M494="",Outcomes!M494&gt;'County Names to hide'!$D$2),"",
   IF(Outcomes!N494="","No",
      IF(AND(Outcomes!N494&gt;'County Names to hide'!$C$2,
             Outcomes!N494&lt;'County Names to hide'!$D$2),
         "Yes","No")))</f>
        <v/>
      </c>
    </row>
    <row r="495" spans="3:22" s="1" customFormat="1" x14ac:dyDescent="0.35">
      <c r="C495" s="4"/>
      <c r="L495" s="69" t="str">
        <f t="shared" si="9"/>
        <v>Yes</v>
      </c>
      <c r="M495" s="4"/>
      <c r="N495" s="4"/>
      <c r="O495" s="71" t="str">
        <f>IF(ISBLANK(M495), "", IF(ISBLANK(N495), "Yes", IF(N495 &lt; 'County Names to hide'!$C$2, "No", "Yes")))</f>
        <v/>
      </c>
      <c r="P495" s="4"/>
      <c r="Q495" s="4"/>
      <c r="R495" s="4"/>
      <c r="S495" s="4"/>
      <c r="U495" s="70" t="str">
        <f>IF(Outcomes!M495="","",
   IF(AND(Outcomes!N495&lt;&gt;"",Outcomes!N495&lt;'County Names to hide'!$C$2),0,
      ROUND((MIN(IF(Outcomes!N495="", 'County Names to hide'!$D$2, Outcomes!N495),'County Names to hide'!$D$2)-Outcomes!M495)/30,1)))</f>
        <v/>
      </c>
      <c r="V495" s="69" t="str">
        <f>IF(OR(Outcomes!M495="",Outcomes!M495&gt;'County Names to hide'!$D$2),"",
   IF(Outcomes!N495="","No",
      IF(AND(Outcomes!N495&gt;'County Names to hide'!$C$2,
             Outcomes!N495&lt;'County Names to hide'!$D$2),
         "Yes","No")))</f>
        <v/>
      </c>
    </row>
    <row r="496" spans="3:22" s="1" customFormat="1" x14ac:dyDescent="0.35">
      <c r="C496" s="4"/>
      <c r="L496" s="69" t="str">
        <f t="shared" si="9"/>
        <v>Yes</v>
      </c>
      <c r="M496" s="4"/>
      <c r="N496" s="4"/>
      <c r="O496" s="71" t="str">
        <f>IF(ISBLANK(M496), "", IF(ISBLANK(N496), "Yes", IF(N496 &lt; 'County Names to hide'!$C$2, "No", "Yes")))</f>
        <v/>
      </c>
      <c r="P496" s="4"/>
      <c r="Q496" s="4"/>
      <c r="R496" s="4"/>
      <c r="S496" s="4"/>
      <c r="U496" s="70" t="str">
        <f>IF(Outcomes!M496="","",
   IF(AND(Outcomes!N496&lt;&gt;"",Outcomes!N496&lt;'County Names to hide'!$C$2),0,
      ROUND((MIN(IF(Outcomes!N496="", 'County Names to hide'!$D$2, Outcomes!N496),'County Names to hide'!$D$2)-Outcomes!M496)/30,1)))</f>
        <v/>
      </c>
      <c r="V496" s="69" t="str">
        <f>IF(OR(Outcomes!M496="",Outcomes!M496&gt;'County Names to hide'!$D$2),"",
   IF(Outcomes!N496="","No",
      IF(AND(Outcomes!N496&gt;'County Names to hide'!$C$2,
             Outcomes!N496&lt;'County Names to hide'!$D$2),
         "Yes","No")))</f>
        <v/>
      </c>
    </row>
    <row r="497" spans="3:22" s="1" customFormat="1" x14ac:dyDescent="0.35">
      <c r="C497" s="4"/>
      <c r="L497" s="69" t="str">
        <f t="shared" si="9"/>
        <v>Yes</v>
      </c>
      <c r="M497" s="4"/>
      <c r="N497" s="4"/>
      <c r="O497" s="71" t="str">
        <f>IF(ISBLANK(M497), "", IF(ISBLANK(N497), "Yes", IF(N497 &lt; 'County Names to hide'!$C$2, "No", "Yes")))</f>
        <v/>
      </c>
      <c r="P497" s="4"/>
      <c r="Q497" s="4"/>
      <c r="R497" s="4"/>
      <c r="S497" s="4"/>
      <c r="U497" s="70" t="str">
        <f>IF(Outcomes!M497="","",
   IF(AND(Outcomes!N497&lt;&gt;"",Outcomes!N497&lt;'County Names to hide'!$C$2),0,
      ROUND((MIN(IF(Outcomes!N497="", 'County Names to hide'!$D$2, Outcomes!N497),'County Names to hide'!$D$2)-Outcomes!M497)/30,1)))</f>
        <v/>
      </c>
      <c r="V497" s="69" t="str">
        <f>IF(OR(Outcomes!M497="",Outcomes!M497&gt;'County Names to hide'!$D$2),"",
   IF(Outcomes!N497="","No",
      IF(AND(Outcomes!N497&gt;'County Names to hide'!$C$2,
             Outcomes!N497&lt;'County Names to hide'!$D$2),
         "Yes","No")))</f>
        <v/>
      </c>
    </row>
    <row r="498" spans="3:22" s="1" customFormat="1" x14ac:dyDescent="0.35">
      <c r="C498" s="4"/>
      <c r="L498" s="69" t="str">
        <f t="shared" si="9"/>
        <v>Yes</v>
      </c>
      <c r="M498" s="4"/>
      <c r="N498" s="4"/>
      <c r="O498" s="71" t="str">
        <f>IF(ISBLANK(M498), "", IF(ISBLANK(N498), "Yes", IF(N498 &lt; 'County Names to hide'!$C$2, "No", "Yes")))</f>
        <v/>
      </c>
      <c r="P498" s="4"/>
      <c r="Q498" s="4"/>
      <c r="R498" s="4"/>
      <c r="S498" s="4"/>
      <c r="U498" s="70" t="str">
        <f>IF(Outcomes!M498="","",
   IF(AND(Outcomes!N498&lt;&gt;"",Outcomes!N498&lt;'County Names to hide'!$C$2),0,
      ROUND((MIN(IF(Outcomes!N498="", 'County Names to hide'!$D$2, Outcomes!N498),'County Names to hide'!$D$2)-Outcomes!M498)/30,1)))</f>
        <v/>
      </c>
      <c r="V498" s="69" t="str">
        <f>IF(OR(Outcomes!M498="",Outcomes!M498&gt;'County Names to hide'!$D$2),"",
   IF(Outcomes!N498="","No",
      IF(AND(Outcomes!N498&gt;'County Names to hide'!$C$2,
             Outcomes!N498&lt;'County Names to hide'!$D$2),
         "Yes","No")))</f>
        <v/>
      </c>
    </row>
    <row r="499" spans="3:22" s="1" customFormat="1" x14ac:dyDescent="0.35">
      <c r="C499" s="4"/>
      <c r="L499" s="69" t="str">
        <f t="shared" si="9"/>
        <v>Yes</v>
      </c>
      <c r="M499" s="4"/>
      <c r="N499" s="4"/>
      <c r="O499" s="71" t="str">
        <f>IF(ISBLANK(M499), "", IF(ISBLANK(N499), "Yes", IF(N499 &lt; 'County Names to hide'!$C$2, "No", "Yes")))</f>
        <v/>
      </c>
      <c r="P499" s="4"/>
      <c r="Q499" s="4"/>
      <c r="R499" s="4"/>
      <c r="S499" s="4"/>
      <c r="U499" s="70" t="str">
        <f>IF(Outcomes!M499="","",
   IF(AND(Outcomes!N499&lt;&gt;"",Outcomes!N499&lt;'County Names to hide'!$C$2),0,
      ROUND((MIN(IF(Outcomes!N499="", 'County Names to hide'!$D$2, Outcomes!N499),'County Names to hide'!$D$2)-Outcomes!M499)/30,1)))</f>
        <v/>
      </c>
      <c r="V499" s="69" t="str">
        <f>IF(OR(Outcomes!M499="",Outcomes!M499&gt;'County Names to hide'!$D$2),"",
   IF(Outcomes!N499="","No",
      IF(AND(Outcomes!N499&gt;'County Names to hide'!$C$2,
             Outcomes!N499&lt;'County Names to hide'!$D$2),
         "Yes","No")))</f>
        <v/>
      </c>
    </row>
    <row r="500" spans="3:22" s="1" customFormat="1" x14ac:dyDescent="0.35">
      <c r="C500" s="4"/>
      <c r="L500" s="69" t="str">
        <f t="shared" si="9"/>
        <v>Yes</v>
      </c>
      <c r="M500" s="4"/>
      <c r="N500" s="4"/>
      <c r="O500" s="71" t="str">
        <f>IF(ISBLANK(M500), "", IF(ISBLANK(N500), "Yes", IF(N500 &lt; 'County Names to hide'!$C$2, "No", "Yes")))</f>
        <v/>
      </c>
      <c r="P500" s="4"/>
      <c r="Q500" s="4"/>
      <c r="R500" s="4"/>
      <c r="S500" s="4"/>
      <c r="U500" s="70" t="str">
        <f>IF(Outcomes!M500="","",
   IF(AND(Outcomes!N500&lt;&gt;"",Outcomes!N500&lt;'County Names to hide'!$C$2),0,
      ROUND((MIN(IF(Outcomes!N500="", 'County Names to hide'!$D$2, Outcomes!N500),'County Names to hide'!$D$2)-Outcomes!M500)/30,1)))</f>
        <v/>
      </c>
      <c r="V500" s="69" t="str">
        <f>IF(OR(Outcomes!M500="",Outcomes!M500&gt;'County Names to hide'!$D$2),"",
   IF(Outcomes!N500="","No",
      IF(AND(Outcomes!N500&gt;'County Names to hide'!$C$2,
             Outcomes!N500&lt;'County Names to hide'!$D$2),
         "Yes","No")))</f>
        <v/>
      </c>
    </row>
  </sheetData>
  <sheetProtection algorithmName="SHA-512" hashValue="YudNW3H91CfWW6R4vzucbcl3Z6Cuw5X4Lvqusyhc7f5IfYh94D4IHmzTe2xwdIbpFxep8++Rd+RycCJH/jpAAw==" saltValue="kLLUPBID5m0FlwHHRiRbnw==" spinCount="100000" sheet="1" objects="1" scenarios="1" selectLockedCells="1" sort="0"/>
  <mergeCells count="2">
    <mergeCell ref="A2:B2"/>
    <mergeCell ref="A1:I1"/>
  </mergeCells>
  <dataValidations count="4">
    <dataValidation type="list" allowBlank="1" showInputMessage="1" showErrorMessage="1" sqref="W5:AD500" xr:uid="{9814EAD5-2207-4AAB-B050-57262BD5A0B0}">
      <formula1>"Yes, No, NA"</formula1>
    </dataValidation>
    <dataValidation type="list" allowBlank="1" showInputMessage="1" showErrorMessage="1" sqref="D5:D500" xr:uid="{8AAA3AA1-0832-4540-B0CE-11F7C8200C14}">
      <formula1>"Male,Female"</formula1>
    </dataValidation>
    <dataValidation type="list" allowBlank="1" showInputMessage="1" showErrorMessage="1" sqref="E5:E500" xr:uid="{9E7282AC-51F5-416D-AF89-4A420DBE4ECF}">
      <formula1>"Yes,No,Unknown,Declined"</formula1>
    </dataValidation>
    <dataValidation type="list" allowBlank="1" showInputMessage="1" showErrorMessage="1" sqref="F5:K500" xr:uid="{71BE94CC-0127-4BB1-97B7-A8164FBAA450}">
      <formula1>"Yes, No"</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C0534-3D6B-4177-B511-94EF155839AE}">
  <sheetPr codeName="Sheet6"/>
  <dimension ref="A1:E12"/>
  <sheetViews>
    <sheetView topLeftCell="A7" workbookViewId="0">
      <selection activeCell="A13" sqref="A13"/>
    </sheetView>
  </sheetViews>
  <sheetFormatPr defaultRowHeight="14.5" x14ac:dyDescent="0.35"/>
  <cols>
    <col min="1" max="1" width="55" bestFit="1" customWidth="1"/>
    <col min="2" max="2" width="63.26953125" customWidth="1"/>
    <col min="3" max="3" width="12.54296875" customWidth="1"/>
    <col min="4" max="4" width="6.81640625" customWidth="1"/>
    <col min="5" max="5" width="14.54296875" customWidth="1"/>
  </cols>
  <sheetData>
    <row r="1" spans="1:5" ht="57" customHeight="1" x14ac:dyDescent="0.35">
      <c r="A1" s="80" t="s">
        <v>72</v>
      </c>
      <c r="B1" s="80"/>
      <c r="C1" s="80"/>
      <c r="D1" s="80"/>
      <c r="E1" s="80"/>
    </row>
    <row r="2" spans="1:5" x14ac:dyDescent="0.35">
      <c r="A2" s="81" t="s">
        <v>73</v>
      </c>
      <c r="B2" s="81"/>
      <c r="C2" s="81"/>
      <c r="D2" s="81"/>
      <c r="E2" s="81"/>
    </row>
    <row r="3" spans="1:5" x14ac:dyDescent="0.35">
      <c r="A3" s="24" t="s">
        <v>74</v>
      </c>
      <c r="B3" s="24" t="s">
        <v>75</v>
      </c>
      <c r="C3" s="25" t="s">
        <v>76</v>
      </c>
      <c r="D3" s="25" t="s">
        <v>77</v>
      </c>
      <c r="E3" s="26" t="s">
        <v>78</v>
      </c>
    </row>
    <row r="4" spans="1:5" x14ac:dyDescent="0.35">
      <c r="A4" s="82" t="s">
        <v>79</v>
      </c>
      <c r="B4" s="21" t="s">
        <v>166</v>
      </c>
      <c r="C4" s="41">
        <v>1</v>
      </c>
      <c r="D4">
        <f>COUNTIF(Table1[Was this therapist employed by your agency during the report quarter?], "Yes")</f>
        <v>0</v>
      </c>
      <c r="E4" t="str">
        <f>IFERROR(COUNTIFS(Table1[Was this therapist employed by your agency during the report quarter?],"Yes",
Table1[Has this therapist completed training workshop 1?], "Yes")/COUNTIF(Table1[Was this therapist employed by your agency during the report quarter?],"Yes"),"NA")</f>
        <v>NA</v>
      </c>
    </row>
    <row r="5" spans="1:5" x14ac:dyDescent="0.35">
      <c r="A5" s="82"/>
      <c r="B5" s="21" t="s">
        <v>167</v>
      </c>
      <c r="C5" s="41">
        <v>1</v>
      </c>
      <c r="D5">
        <f>COUNTIF(Table1[Was this therapist employed by your agency during the report quarter?], "Yes")</f>
        <v>0</v>
      </c>
      <c r="E5" t="str">
        <f>IFERROR(COUNTIFS(Table1[Was this therapist employed by your agency during the report quarter?],"Yes",
Table1[Has this therapist completed training workshop 2?], "Yes")/COUNTIF(Table1[Was this therapist employed by your agency during the report quarter?],"Yes"),"NA")</f>
        <v>NA</v>
      </c>
    </row>
    <row r="6" spans="1:5" x14ac:dyDescent="0.35">
      <c r="A6" s="82"/>
      <c r="B6" s="21" t="s">
        <v>168</v>
      </c>
      <c r="C6" s="41">
        <v>1</v>
      </c>
      <c r="D6">
        <f>COUNTIF(Table1[Was this therapist employed by your agency during the report quarter?], "Yes")</f>
        <v>0</v>
      </c>
      <c r="E6" t="str">
        <f>IFERROR(COUNTIFS(Table1[Was this therapist employed by your agency during the report quarter?],"Yes",
Table1[Has this therapist completed training workshop 3?], "Yes")/COUNTIF(Table1[Was this therapist employed by your agency during the report quarter?],"Yes"),"NA")</f>
        <v>NA</v>
      </c>
    </row>
    <row r="7" spans="1:5" ht="29" x14ac:dyDescent="0.35">
      <c r="A7" s="82"/>
      <c r="B7" s="21" t="s">
        <v>169</v>
      </c>
      <c r="C7" s="41">
        <v>1</v>
      </c>
      <c r="D7">
        <f>COUNTIFS(
  Table2[Was this supervisor employed by your agency during the report quarter?], "Yes",
  Table2[Has this supervisor completed supervisor training?], "Yes",
Table2[Date this supervisor completed the supervisor training], "&lt;=" &amp; EDATE('County Names to hide'!$D$2, -12)
)</f>
        <v>0</v>
      </c>
      <c r="E7" t="str">
        <f>IFERROR(
  COUNTIFS(
    Table2[Was this supervisor employed by your agency during the report quarter?], "Yes",
    Table2[Has this supervisor completed supervisor training?], "Yes",
    Table2[Date this supervisor completed the supervisor training], "&lt;=" &amp; EDATE('County Names to hide'!$D$2, -12),
    Table2[Does the supervisor have a minimum of one year of fidelity adherence?], "Yes"
  )
  /
  COUNTIFS(
    Table2[Was this supervisor employed by your agency during the report quarter?], "Yes",
    Table2[Has this supervisor completed supervisor training?], "Yes",
    Table2[Date this supervisor completed the supervisor training], "&lt;=" &amp; EDATE('County Names to hide'!$D$2, -12)
  ),
  "NA"
)</f>
        <v>NA</v>
      </c>
    </row>
    <row r="8" spans="1:5" ht="43.5" x14ac:dyDescent="0.35">
      <c r="A8" s="82" t="s">
        <v>80</v>
      </c>
      <c r="B8" s="21" t="s">
        <v>170</v>
      </c>
      <c r="C8" s="41">
        <v>1</v>
      </c>
      <c r="D8">
        <f>COUNTIF(Table1[Was this therapist employed by your agency during the report quarter?], "Yes")</f>
        <v>0</v>
      </c>
      <c r="E8" t="str">
        <f>IFERROR(COUNTIFS(Table1[Was this therapist employed by your agency during the report quarter?],"Yes",
Table1[Does this therapist have a master''s degree or higher in mental health, social work, or marriage and family therapy?], "Yes")/COUNTIF(Table1[Was this therapist employed by your agency during the report quarter?],"Yes"),"NA")</f>
        <v>NA</v>
      </c>
    </row>
    <row r="9" spans="1:5" ht="29" x14ac:dyDescent="0.35">
      <c r="A9" s="82"/>
      <c r="B9" s="21" t="s">
        <v>171</v>
      </c>
      <c r="C9" s="41">
        <v>1</v>
      </c>
      <c r="D9">
        <f>COUNTIF(Table2[Was this supervisor employed by your agency during the report quarter?], "Yes")</f>
        <v>0</v>
      </c>
      <c r="E9" t="str">
        <f>IFERROR(COUNTIFS(Table2[Was this supervisor employed by your agency during the report quarter?],"Yes",
Table2[Does this supervisor have a master''s degree or higher in mental health, social work, or marriage and family therapy?], "Yes")/COUNTIF(Table2[Was this supervisor employed by your agency during the report quarter?],"Yes"),"NA")</f>
        <v>NA</v>
      </c>
    </row>
    <row r="10" spans="1:5" ht="29" x14ac:dyDescent="0.35">
      <c r="A10" s="82" t="s">
        <v>81</v>
      </c>
      <c r="B10" s="21" t="s">
        <v>172</v>
      </c>
      <c r="C10" s="41">
        <v>1</v>
      </c>
      <c r="D10">
        <f>COUNTIFS(
    Table1[Was this therapist employed by your agency during the report quarter?], "Yes",
    Table1[How many months has this therapist been participating in BSFT''s Adherence/Fidelity program?], "&lt;&gt;Has not started yet",
    Table1[How many months has this therapist been participating in BSFT''s Adherence/Fidelity program?], "&lt;&gt;Less than 12 months"
)</f>
        <v>0</v>
      </c>
      <c r="E10" t="str">
        <f>IFERROR(
    COUNTIFS(
        Table1[Was this therapist employed by your agency during the report quarter?], "Yes",
        Table1[How many months has this therapist been participating in BSFT''s Adherence/Fidelity program?], "&lt;&gt;Has not started yet",
        Table1[How many months has this therapist been participating in BSFT''s Adherence/Fidelity program?], "&lt;&gt;Less than 12 months",
        Table1[Did the therapist score at least a 3.8 on the BSFT adherence certification checklist at the end of their first year?], "Yes"
    )
    /
    COUNTIFS(
        Table1[Was this therapist employed by your agency during the report quarter?], "Yes",
        Table1[How many months has this therapist been participating in BSFT''s Adherence/Fidelity program?], "&lt;&gt;Has not started yet",
        Table1[How many months has this therapist been participating in BSFT''s Adherence/Fidelity program?], "&lt;&gt;Less than 12 months"
    ),
    "NA"
)</f>
        <v>NA</v>
      </c>
    </row>
    <row r="11" spans="1:5" ht="29" x14ac:dyDescent="0.35">
      <c r="A11" s="82"/>
      <c r="B11" s="21" t="s">
        <v>173</v>
      </c>
      <c r="C11" s="41">
        <v>1</v>
      </c>
      <c r="D11">
        <f>COUNTIFS(
    Table1[Was this therapist employed by your agency during the report quarter?],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f>
        <v>0</v>
      </c>
      <c r="E11" t="str">
        <f>IFERROR(
    COUNTIFS(
        Table1[Was this therapist employed by your agency during the report quarter?],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Table1[Did the therapist score at least a 3.8 on the BSFT adherence certification checklist at the end of their second year?], "Yes"
    )
    /
    COUNTIFS(
        Table1[Was this therapist employed by your agency during the report quarter?],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
    "NA"
)</f>
        <v>NA</v>
      </c>
    </row>
    <row r="12" spans="1:5" ht="29" x14ac:dyDescent="0.35">
      <c r="A12" s="82"/>
      <c r="B12" s="21" t="s">
        <v>174</v>
      </c>
      <c r="C12" s="41">
        <v>1</v>
      </c>
      <c r="D12">
        <f>COUNTIFS(
    Table1[Was this therapist employed by your agency during the report quarter?], "Yes",
    Table1[How many months has this therapist been participating in BSFT''s Adherence/Fidelity program?], "Has completed the program")</f>
        <v>0</v>
      </c>
      <c r="E12" t="str">
        <f>IFERROR(
    COUNTIFS(
        Table1[Was this therapist employed by your agency during the report quarter?], "Yes",
        Table1[How many months has this therapist been participating in BSFT''s Adherence/Fidelity program?], "Has completed the program",
Table1[Did the therapist score at least a 3.8 on the BSFT adherence certification checklist at the end of their third year?], "Yes"
    )
    /
    COUNTIFS(
        Table1[Was this therapist employed by your agency during the report quarter?], "Yes",
        Table1[How many months has this therapist been participating in BSFT''s Adherence/Fidelity program?], "Has completed the program"),
    "NA"
)</f>
        <v>NA</v>
      </c>
    </row>
  </sheetData>
  <sheetProtection algorithmName="SHA-512" hashValue="ImcrJgV5r/rrAuY4TKy7T6szi+ty7zYqjPMkVuSeZnDVu569RzbxAU2/whKvoIutuTgVLFhUICa1pqdfN7bv6g==" saltValue="Q3awEhveq3fSdc0Bkraj2Q==" spinCount="100000" sheet="1" objects="1" scenarios="1" selectLockedCells="1" selectUnlockedCells="1"/>
  <mergeCells count="5">
    <mergeCell ref="A1:E1"/>
    <mergeCell ref="A2:E2"/>
    <mergeCell ref="A4:A7"/>
    <mergeCell ref="A8:A9"/>
    <mergeCell ref="A10:A1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03614-3A07-4B86-B4C9-101E85C9B58B}">
  <sheetPr codeName="Sheet7"/>
  <dimension ref="A1:Q12"/>
  <sheetViews>
    <sheetView workbookViewId="0">
      <pane xSplit="2" ySplit="1" topLeftCell="C2" activePane="bottomRight" state="frozen"/>
      <selection pane="topRight" activeCell="C1" sqref="C1"/>
      <selection pane="bottomLeft" activeCell="A2" sqref="A2"/>
      <selection pane="bottomRight" activeCell="Q12" sqref="Q12"/>
    </sheetView>
  </sheetViews>
  <sheetFormatPr defaultRowHeight="14.5" x14ac:dyDescent="0.35"/>
  <cols>
    <col min="1" max="1" width="36.81640625" bestFit="1" customWidth="1"/>
    <col min="2" max="2" width="80.54296875" bestFit="1" customWidth="1"/>
    <col min="3" max="3" width="5.81640625" bestFit="1" customWidth="1"/>
    <col min="4" max="4" width="11.453125" customWidth="1"/>
    <col min="5" max="5" width="7.81640625" customWidth="1"/>
    <col min="6" max="6" width="9.54296875" bestFit="1" customWidth="1"/>
    <col min="7" max="7" width="9.81640625" bestFit="1" customWidth="1"/>
    <col min="8" max="8" width="7.1796875" bestFit="1" customWidth="1"/>
    <col min="9" max="9" width="7.453125" bestFit="1" customWidth="1"/>
    <col min="10" max="10" width="23.453125" bestFit="1" customWidth="1"/>
    <col min="11" max="11" width="23.54296875" bestFit="1" customWidth="1"/>
    <col min="12" max="12" width="6.81640625" bestFit="1" customWidth="1"/>
    <col min="13" max="13" width="7.1796875" bestFit="1" customWidth="1"/>
    <col min="14" max="14" width="20" bestFit="1" customWidth="1"/>
    <col min="15" max="15" width="20.26953125" bestFit="1" customWidth="1"/>
    <col min="16" max="16" width="29.1796875" bestFit="1" customWidth="1"/>
    <col min="17" max="17" width="29.453125" bestFit="1" customWidth="1"/>
  </cols>
  <sheetData>
    <row r="1" spans="1:17" ht="59.15" customHeight="1" x14ac:dyDescent="0.35">
      <c r="A1" s="83" t="s">
        <v>82</v>
      </c>
      <c r="B1" s="83"/>
      <c r="C1" s="83"/>
      <c r="D1" s="83"/>
      <c r="E1" s="83"/>
      <c r="F1" s="83"/>
      <c r="G1" s="83"/>
      <c r="H1" s="83"/>
      <c r="I1" s="83"/>
      <c r="J1" s="27"/>
      <c r="K1" s="27"/>
      <c r="L1" s="27"/>
      <c r="M1" s="27"/>
      <c r="N1" s="27"/>
      <c r="O1" s="27"/>
      <c r="P1" s="27"/>
      <c r="Q1" s="27"/>
    </row>
    <row r="2" spans="1:17" ht="19" thickBot="1" x14ac:dyDescent="0.5">
      <c r="A2" s="28"/>
      <c r="B2" s="29" t="s">
        <v>83</v>
      </c>
      <c r="C2" s="29"/>
      <c r="D2" s="29"/>
      <c r="E2" s="29"/>
      <c r="F2" s="29"/>
      <c r="G2" s="29"/>
      <c r="H2" s="29"/>
      <c r="I2" s="29"/>
      <c r="J2" s="29"/>
      <c r="K2" s="29"/>
      <c r="L2" s="29"/>
      <c r="M2" s="29"/>
      <c r="N2" s="29"/>
      <c r="O2" s="29"/>
      <c r="P2" s="29"/>
      <c r="Q2" s="29"/>
    </row>
    <row r="3" spans="1:17" ht="19" thickBot="1" x14ac:dyDescent="0.5">
      <c r="A3" s="91" t="s">
        <v>74</v>
      </c>
      <c r="B3" s="91" t="s">
        <v>75</v>
      </c>
      <c r="C3" s="32"/>
      <c r="D3" s="85" t="s">
        <v>84</v>
      </c>
      <c r="E3" s="85"/>
      <c r="F3" s="84" t="s">
        <v>85</v>
      </c>
      <c r="G3" s="84"/>
      <c r="H3" s="86" t="s">
        <v>86</v>
      </c>
      <c r="I3" s="86"/>
      <c r="J3" s="87" t="s">
        <v>87</v>
      </c>
      <c r="K3" s="87"/>
      <c r="L3" s="88" t="s">
        <v>88</v>
      </c>
      <c r="M3" s="88"/>
      <c r="N3" s="89" t="s">
        <v>89</v>
      </c>
      <c r="O3" s="89"/>
      <c r="P3" s="90" t="s">
        <v>90</v>
      </c>
      <c r="Q3" s="90"/>
    </row>
    <row r="4" spans="1:17" x14ac:dyDescent="0.35">
      <c r="A4" s="91"/>
      <c r="B4" s="91"/>
      <c r="C4" s="33" t="s">
        <v>76</v>
      </c>
      <c r="D4" s="33" t="s">
        <v>77</v>
      </c>
      <c r="E4" s="33" t="s">
        <v>91</v>
      </c>
      <c r="F4" s="36" t="s">
        <v>77</v>
      </c>
      <c r="G4" s="36" t="s">
        <v>91</v>
      </c>
      <c r="H4" s="37" t="s">
        <v>77</v>
      </c>
      <c r="I4" s="38" t="s">
        <v>91</v>
      </c>
      <c r="J4" s="39" t="s">
        <v>77</v>
      </c>
      <c r="K4" s="49" t="s">
        <v>91</v>
      </c>
      <c r="L4" s="40" t="s">
        <v>77</v>
      </c>
      <c r="M4" s="40" t="s">
        <v>91</v>
      </c>
      <c r="N4" s="34" t="s">
        <v>77</v>
      </c>
      <c r="O4" s="34" t="s">
        <v>91</v>
      </c>
      <c r="P4" s="35" t="s">
        <v>77</v>
      </c>
      <c r="Q4" s="35" t="s">
        <v>91</v>
      </c>
    </row>
    <row r="5" spans="1:17" x14ac:dyDescent="0.35">
      <c r="A5" s="82" t="s">
        <v>92</v>
      </c>
      <c r="B5" s="31" t="s">
        <v>93</v>
      </c>
      <c r="C5" s="41">
        <v>0.7</v>
      </c>
      <c r="D5" s="50">
        <f>COUNTIF(Table4[Did this case close this quarter?], "Yes")</f>
        <v>0</v>
      </c>
      <c r="E5" s="50" t="str">
        <f>IFERROR(
   COUNTIFS(
            Table4[Did this case close this quarter?],"Yes",
            Table4[Did this case close this quarter?], "Yes",
            Table4[Did this youth exhibit clinical improvement in the social functioning subset?],"Yes")
   /
   COUNTIF(
            Table4[Did this case close this quarter?],"Yes"),
"NA")</f>
        <v>NA</v>
      </c>
      <c r="F5" s="51">
        <f>COUNTIFS(Table4[Child Hispanic or Latino Ethnicity], "Yes",
          Table4[Did this case close this quarter?], "Yes")</f>
        <v>0</v>
      </c>
      <c r="G5" s="51" t="str">
        <f>IFERROR(
   COUNTIFS(Table4[Child Hispanic or Latino Ethnicity],"Yes",
            Table4[Did this case close this quarter?],"Yes",
            Table4[Did this youth exhibit clinical improvement in the social functioning subset?],"Yes")
   /
   COUNTIFS(Table4[Child Hispanic or Latino Ethnicity],"Yes",
            Table4[Did this case close this quarter?],"Yes"),
"NA")</f>
        <v>NA</v>
      </c>
      <c r="H5" s="52">
        <f>COUNTIFS(Table4[Child Race: White], "Yes",
          Table4[Did this case close this quarter?], "Yes")</f>
        <v>0</v>
      </c>
      <c r="I5" s="52" t="str">
        <f>IFERROR(
   COUNTIFS(Table4[Child Race: White],"Yes",
            Table4[Did this case close this quarter?],"Yes",
            Table4[Did this youth exhibit clinical improvement in the social functioning subset?],"Yes")
   /
   COUNTIFS(Table4[Child Race: White],"Yes",
            Table4[Did this case close this quarter?],"Yes"),
"NA")</f>
        <v>NA</v>
      </c>
      <c r="J5" s="53">
        <f>COUNTIFS(Table4[Child Race:  Black or African American], "Yes",
Table4[Did this case close this quarter?], "Yes")</f>
        <v>0</v>
      </c>
      <c r="K5" s="53" t="str">
        <f>IFERROR(
   COUNTIFS(Table4[Child Race:  Black or African American],"Yes",
            Table4[Did this case close this quarter?],"Yes",
            Table4[Did this youth exhibit clinical improvement in the social functioning subset?],"Yes")
   /
   COUNTIFS(Table4[Child Race:  Black or African American],"Yes",
            Table4[Did this case close this quarter?],"Yes"),
"NA")</f>
        <v>NA</v>
      </c>
      <c r="L5" s="54">
        <f>COUNTIFS(Table4[Child Race:  Asian], "Yes",
 Table4[Did this case close this quarter?], "Yes")</f>
        <v>0</v>
      </c>
      <c r="M5" s="54" t="str">
        <f>IFERROR(
   COUNTIFS(Table4[Child Race:  Asian],"Yes",
            Table4[Did this case close this quarter?],"Yes",
            Table4[Did this youth exhibit clinical improvement in the social functioning subset?],"Yes")
   /
   COUNTIFS(Table4[Child Race:  Asian],"Yes",
            Table4[Did this case close this quarter?],"Yes"),
"NA")</f>
        <v>NA</v>
      </c>
      <c r="N5" s="55">
        <f>COUNTIFS(Table4[Child Race: Native Hawaiian or Other Pacific Islander], "Yes",
          Table4[Did this case close this quarter?], "Yes")</f>
        <v>0</v>
      </c>
      <c r="O5" s="55" t="str">
        <f>IFERROR(
   COUNTIFS(Table4[Child Race: Native Hawaiian or Other Pacific Islander],"Yes",
            Table4[Did this case close this quarter?],"Yes",
            Table4[Did this youth exhibit clinical improvement in the social functioning subset?],"Yes")
   /
   COUNTIFS(Table4[Child Race: Native Hawaiian or Other Pacific Islander],"Yes",
            Table4[Did this case close this quarter?],"Yes"),
"NA")</f>
        <v>NA</v>
      </c>
      <c r="P5" s="56">
        <f>COUNTIFS(Table4[Child Race: American Indian or Alaska Native], "Yes",
         Table4[Did this case close this quarter?], "Yes")</f>
        <v>0</v>
      </c>
      <c r="Q5" s="56" t="str">
        <f>IFERROR(
   COUNTIFS(Table4[Child Race: American Indian or Alaska Native],"Yes",
            Table4[Did this case close this quarter?],"Yes",
            Table4[Did this youth exhibit clinical improvement in the social functioning subset?],"Yes")
   /
   COUNTIFS(Table4[Child Race: American Indian or Alaska Native],"Yes",
            Table4[Did this case close this quarter?],"Yes"),
"NA")</f>
        <v>NA</v>
      </c>
    </row>
    <row r="6" spans="1:17" x14ac:dyDescent="0.35">
      <c r="A6" s="82"/>
      <c r="B6" s="31" t="s">
        <v>94</v>
      </c>
      <c r="C6" s="41">
        <v>0.65</v>
      </c>
      <c r="D6" s="50">
        <f>COUNTIF(Table4[Did this case close this quarter?], "Yes")</f>
        <v>0</v>
      </c>
      <c r="E6" s="50" t="str">
        <f>IFERROR(
   COUNTIFS(
            Table4[Did this case close this quarter?],"Yes",
            Table4[Did this case close this quarter?], "Yes",
            Table4[Did this youth demonstrate clinical improvement on the family functioning subset?],"Yes")
   /
   COUNTIF(
            Table4[Did this case close this quarter?],"Yes"),
"NA")</f>
        <v>NA</v>
      </c>
      <c r="F6" s="51">
        <f>COUNTIFS(Table4[Child Hispanic or Latino Ethnicity], "Yes",
          Table4[Did this case close this quarter?], "Yes")</f>
        <v>0</v>
      </c>
      <c r="G6" s="51" t="str">
        <f>IFERROR(
   COUNTIFS(Table4[Child Hispanic or Latino Ethnicity],"Yes",
            Table4[Did this case close this quarter?],"Yes",
            Table4[Did this youth demonstrate clinical improvement on the family functioning subset?],"Yes")
   /
   COUNTIFS(Table4[Child Hispanic or Latino Ethnicity],"Yes",
            Table4[Did this case close this quarter?],"Yes"),
"NA")</f>
        <v>NA</v>
      </c>
      <c r="H6" s="52">
        <f>COUNTIFS(Table4[Child Race: White], "Yes",
          Table4[Did this case close this quarter?], "Yes")</f>
        <v>0</v>
      </c>
      <c r="I6" s="52" t="str">
        <f>IFERROR(
   COUNTIFS(Table4[Child Race: White],"Yes",
            Table4[Did this case close this quarter?],"Yes",
            Table4[Did this youth demonstrate clinical improvement on the family functioning subset?],"Yes")
   /
   COUNTIFS(Table4[Child Race: White],"Yes",
            Table4[Did this case close this quarter?],"Yes"),
"NA")</f>
        <v>NA</v>
      </c>
      <c r="J6" s="53">
        <f>COUNTIFS(Table4[Child Race:  Black or African American], "Yes",
Table4[Did this case close this quarter?], "Yes")</f>
        <v>0</v>
      </c>
      <c r="K6" s="53" t="str">
        <f>IFERROR(
   COUNTIFS(Table4[Child Race:  Black or African American],"Yes",
            Table4[Did this case close this quarter?],"Yes",
            Table4[Did this youth demonstrate clinical improvement on the family functioning subset?],"Yes")
   /
   COUNTIFS(Table4[Child Race:  Black or African American],"Yes",
            Table4[Did this case close this quarter?],"Yes"),
"NA")</f>
        <v>NA</v>
      </c>
      <c r="L6" s="54">
        <f>COUNTIFS(Table4[Child Race:  Asian], "Yes",
 Table4[Did this case close this quarter?], "Yes")</f>
        <v>0</v>
      </c>
      <c r="M6" s="54" t="str">
        <f>IFERROR(
   COUNTIFS(Table4[Child Race:  Asian],"Yes",
            Table4[Did this case close this quarter?],"Yes",
            Table4[Did this youth demonstrate clinical improvement on the family functioning subset?],"Yes")
   /
   COUNTIFS(Table4[Child Race:  Asian],"Yes",
            Table4[Did this case close this quarter?],"Yes"),
"NA")</f>
        <v>NA</v>
      </c>
      <c r="N6" s="55">
        <f>COUNTIFS(Table4[Child Race: Native Hawaiian or Other Pacific Islander], "Yes",
          Table4[Did this case close this quarter?], "Yes")</f>
        <v>0</v>
      </c>
      <c r="O6" s="55" t="str">
        <f>IFERROR(
   COUNTIFS(Table4[Child Race: Native Hawaiian or Other Pacific Islander],"Yes",
            Table4[Did this case close this quarter?],"Yes",
            Table4[Did this youth demonstrate clinical improvement on the family functioning subset?],"Yes")
   /
   COUNTIFS(Table4[Child Race: Native Hawaiian or Other Pacific Islander],"Yes",
            Table4[Did this case close this quarter?],"Yes"),
"NA")</f>
        <v>NA</v>
      </c>
      <c r="P6" s="56">
        <f>COUNTIFS(Table4[Child Race: American Indian or Alaska Native], "Yes",
         Table4[Did this case close this quarter?], "Yes")</f>
        <v>0</v>
      </c>
      <c r="Q6" s="56" t="str">
        <f>IFERROR(
   COUNTIFS(Table4[Child Race: American Indian or Alaska Native],"Yes",
            Table4[Did this case close this quarter?],"Yes",
            Table4[Did this youth demonstrate clinical improvement on the family functioning subset?],"Yes")
   /
   COUNTIFS(Table4[Child Race: American Indian or Alaska Native],"Yes",
            Table4[Did this case close this quarter?],"Yes"),
"NA")</f>
        <v>NA</v>
      </c>
    </row>
    <row r="7" spans="1:17" x14ac:dyDescent="0.35">
      <c r="A7" s="82"/>
      <c r="B7" s="31" t="s">
        <v>95</v>
      </c>
      <c r="C7" s="41">
        <v>0.7</v>
      </c>
      <c r="D7" s="50">
        <f>COUNTIF(Table4[Did this case close this quarter?], "Yes")</f>
        <v>0</v>
      </c>
      <c r="E7" s="50" t="str">
        <f>IFERROR(
   COUNTIFS(
            Table4[Did this case close this quarter?],"Yes",
            Table4[Did this youth show clinical improvement in the behavioral and emotional needs domain?],"Yes")
   /
   COUNTIF(
            Table4[Did this case close this quarter?],"Yes"),
"NA")</f>
        <v>NA</v>
      </c>
      <c r="F7" s="51">
        <f>COUNTIFS(Table4[Child Hispanic or Latino Ethnicity], "Yes",
          Table4[Did this case close this quarter?], "Yes")</f>
        <v>0</v>
      </c>
      <c r="G7" s="51" t="str">
        <f>IFERROR(
   COUNTIFS(Table4[Child Hispanic or Latino Ethnicity],"Yes",
            Table4[Did this case close this quarter?],"Yes",
            Table4[Did this youth show clinical improvement in the behavioral and emotional needs domain?],"Yes")
   /
   COUNTIFS(Table4[Child Hispanic or Latino Ethnicity],"Yes",
            Table4[Did this case close this quarter?],"Yes"),
"NA")</f>
        <v>NA</v>
      </c>
      <c r="H7" s="52">
        <f>COUNTIFS(Table4[Child Race: White], "Yes",
          Table4[Did this case close this quarter?], "Yes")</f>
        <v>0</v>
      </c>
      <c r="I7" s="52" t="str">
        <f>IFERROR(
   COUNTIFS(Table4[Child Race: White],"Yes",
            Table4[Did this case close this quarter?],"Yes",
            Table4[Did this youth show clinical improvement in the behavioral and emotional needs domain?],"Yes")
   /
   COUNTIFS(Table4[Child Race: White],"Yes",
            Table4[Did this case close this quarter?],"Yes"),
"NA")</f>
        <v>NA</v>
      </c>
      <c r="J7" s="53">
        <f>COUNTIFS(Table4[Child Race:  Black or African American], "Yes",
Table4[Did this case close this quarter?], "Yes")</f>
        <v>0</v>
      </c>
      <c r="K7" s="53" t="str">
        <f>IFERROR(
   COUNTIFS(Table4[Child Race:  Black or African American],"Yes",
            Table4[Did this case close this quarter?],"Yes",
            Table4[Did this youth show clinical improvement in the behavioral and emotional needs domain?],"Yes")
   /
   COUNTIFS(Table4[Child Race:  Black or African American],"Yes",
            Table4[Did this case close this quarter?],"Yes"),
"NA")</f>
        <v>NA</v>
      </c>
      <c r="L7" s="54">
        <f>COUNTIFS(Table4[Child Race:  Asian], "Yes",
 Table4[Did this case close this quarter?], "Yes")</f>
        <v>0</v>
      </c>
      <c r="M7" s="54" t="str">
        <f>IFERROR(
   COUNTIFS(Table4[Child Race:  Asian],"Yes",
            Table4[Did this case close this quarter?],"Yes",
            Table4[Did this youth show clinical improvement in the behavioral and emotional needs domain?],"Yes")
   /
   COUNTIFS(Table4[Child Race:  Asian],"Yes",
            Table4[Did this case close this quarter?],"Yes"),
"NA")</f>
        <v>NA</v>
      </c>
      <c r="N7" s="55">
        <f>COUNTIFS(Table4[Child Race: Native Hawaiian or Other Pacific Islander], "Yes",
          Table4[Did this case close this quarter?], "Yes")</f>
        <v>0</v>
      </c>
      <c r="O7" s="55" t="str">
        <f>IFERROR(
   COUNTIFS(Table4[Child Race: Native Hawaiian or Other Pacific Islander],"Yes",
            Table4[Did this case close this quarter?],"Yes",
            Table4[Did this youth show clinical improvement in the behavioral and emotional needs domain?],"Yes")
   /
   COUNTIFS(Table4[Child Race: Native Hawaiian or Other Pacific Islander],"Yes",
            Table4[Did this case close this quarter?],"Yes"),
"NA")</f>
        <v>NA</v>
      </c>
      <c r="P7" s="56">
        <f>COUNTIFS(Table4[Child Race: American Indian or Alaska Native], "Yes",
         Table4[Did this case close this quarter?], "Yes")</f>
        <v>0</v>
      </c>
      <c r="Q7" s="56" t="str">
        <f>IFERROR(
   COUNTIFS(Table4[Child Race: American Indian or Alaska Native],"Yes",
            Table4[Did this case close this quarter?],"Yes",
            Table4[Did this youth show clinical improvement in the behavioral and emotional needs domain?],"Yes")
   /
   COUNTIFS(Table4[Child Race: American Indian or Alaska Native],"Yes",
            Table4[Did this case close this quarter?],"Yes"),
"NA")</f>
        <v>NA</v>
      </c>
    </row>
    <row r="8" spans="1:17" x14ac:dyDescent="0.35">
      <c r="A8" s="82" t="s">
        <v>96</v>
      </c>
      <c r="B8" s="31" t="s">
        <v>97</v>
      </c>
      <c r="C8" s="41">
        <v>0.6</v>
      </c>
      <c r="D8" s="50">
        <f>COUNTIF(Table4[Did this case close this quarter?], "Yes")</f>
        <v>0</v>
      </c>
      <c r="E8" s="50" t="str">
        <f>IFERROR(
   COUNTIFS(
            Table4[Did this case close this quarter?],"Yes",
            Table4[Did this youth have a reduction in association with antisocial peers?],"Yes")
   /
   COUNTIF(
            Table4[Did this case close this quarter?],"Yes"),
"NA")</f>
        <v>NA</v>
      </c>
      <c r="F8" s="51">
        <f>COUNTIFS(Table4[Child Hispanic or Latino Ethnicity], "Yes",
          Table4[Did this case close this quarter?], "Yes")</f>
        <v>0</v>
      </c>
      <c r="G8" s="51" t="str">
        <f>IFERROR(
   COUNTIFS(Table4[Child Hispanic or Latino Ethnicity],"Yes",
            Table4[Did this case close this quarter?],"Yes",
            Table4[Did this youth have a reduction in association with antisocial peers?],"Yes")
   /
   COUNTIFS(Table4[Child Hispanic or Latino Ethnicity],"Yes",
            Table4[Did this case close this quarter?],"Yes"),
"NA")</f>
        <v>NA</v>
      </c>
      <c r="H8" s="52">
        <f>COUNTIFS(Table4[Child Race: White], "Yes",
          Table4[Did this case close this quarter?], "Yes")</f>
        <v>0</v>
      </c>
      <c r="I8" s="52" t="str">
        <f>IFERROR(
   COUNTIFS(Table4[Child Race: White],"Yes",
            Table4[Did this case close this quarter?],"Yes",
            Table4[Did this youth have a reduction in association with antisocial peers?],"Yes")
   /
   COUNTIFS(Table4[Child Race: White],"Yes",
            Table4[Did this case close this quarter?],"Yes"),
"NA")</f>
        <v>NA</v>
      </c>
      <c r="J8" s="53">
        <f>COUNTIFS(Table4[Child Race:  Black or African American], "Yes",
Table4[Did this case close this quarter?], "Yes")</f>
        <v>0</v>
      </c>
      <c r="K8" s="53" t="str">
        <f>IFERROR(
   COUNTIFS(Table4[Child Race:  Black or African American],"Yes",
            Table4[Did this case close this quarter?],"Yes",
            Table4[Did this youth have a reduction in association with antisocial peers?],"Yes")
   /
   COUNTIFS(Table4[Child Race:  Black or African American],"Yes",
            Table4[Did this case close this quarter?],"Yes"),
"NA")</f>
        <v>NA</v>
      </c>
      <c r="L8" s="54">
        <f>COUNTIFS(Table4[Child Race:  Asian], "Yes",
 Table4[Did this case close this quarter?], "Yes")</f>
        <v>0</v>
      </c>
      <c r="M8" s="54" t="str">
        <f>IFERROR(
   COUNTIFS(Table4[Child Race:  Asian],"Yes",
            Table4[Did this case close this quarter?],"Yes",
            Table4[Did this youth have a reduction in association with antisocial peers?],"Yes")
   /
   COUNTIFS(Table4[Child Race:  Asian],"Yes",
            Table4[Did this case close this quarter?],"Yes"),
"NA")</f>
        <v>NA</v>
      </c>
      <c r="N8" s="55">
        <f>COUNTIFS(Table4[Child Race: Native Hawaiian or Other Pacific Islander], "Yes",
          Table4[Did this case close this quarter?], "Yes")</f>
        <v>0</v>
      </c>
      <c r="O8" s="55" t="str">
        <f>IFERROR(
   COUNTIFS(Table4[Child Race: Native Hawaiian or Other Pacific Islander],"Yes",
            Table4[Did this case close this quarter?],"Yes",
            Table4[Did this youth have a reduction in association with antisocial peers?],"Yes")
   /
   COUNTIFS(Table4[Child Race: Native Hawaiian or Other Pacific Islander],"Yes",
            Table4[Did this case close this quarter?],"Yes"),
"NA")</f>
        <v>NA</v>
      </c>
      <c r="P8" s="56">
        <f>COUNTIFS(Table4[Child Race: American Indian or Alaska Native], "Yes",
         Table4[Did this case close this quarter?], "Yes")</f>
        <v>0</v>
      </c>
      <c r="Q8" s="56" t="str">
        <f>IFERROR(
   COUNTIFS(Table4[Child Race: American Indian or Alaska Native],"Yes",
            Table4[Did this case close this quarter?],"Yes",
            Table4[Did this youth have a reduction in association with antisocial peers?],"Yes")
   /
   COUNTIFS(Table4[Child Race: American Indian or Alaska Native],"Yes",
            Table4[Did this case close this quarter?],"Yes"),
"NA")</f>
        <v>NA</v>
      </c>
    </row>
    <row r="9" spans="1:17" x14ac:dyDescent="0.35">
      <c r="A9" s="82"/>
      <c r="B9" s="31" t="s">
        <v>98</v>
      </c>
      <c r="C9" s="41">
        <v>0.6</v>
      </c>
      <c r="D9" s="50">
        <f>COUNTIF(Table4[Did this case close this quarter?], "Yes")</f>
        <v>0</v>
      </c>
      <c r="E9" s="50" t="str">
        <f>IFERROR(
   COUNTIFS(
            Table4[Did this case close this quarter?],"Yes",
            Table4[Did this youth show clinical improvement in the conduct and socialized aggression subset?],"Yes")
   /
   COUNTIF(
            Table4[Did this case close this quarter?],"Yes"),
"NA")</f>
        <v>NA</v>
      </c>
      <c r="F9" s="51">
        <f>COUNTIFS(Table4[Child Hispanic or Latino Ethnicity], "Yes",
          Table4[Did this case close this quarter?], "Yes")</f>
        <v>0</v>
      </c>
      <c r="G9" s="51" t="str">
        <f>IFERROR(
   COUNTIFS(Table4[Child Hispanic or Latino Ethnicity],"Yes",
            Table4[Did this case close this quarter?],"Yes",
            Table4[Did this youth show clinical improvement in the conduct and socialized aggression subset?],"Yes")
   /
   COUNTIFS(Table4[Child Hispanic or Latino Ethnicity],"Yes",
            Table4[Did this case close this quarter?],"Yes"),
"NA")</f>
        <v>NA</v>
      </c>
      <c r="H9" s="52">
        <f>COUNTIFS(Table4[Child Race: White], "Yes",
          Table4[Did this case close this quarter?], "Yes")</f>
        <v>0</v>
      </c>
      <c r="I9" s="52" t="str">
        <f>IFERROR(
   COUNTIFS(Table4[Child Race: White],"Yes",
            Table4[Did this case close this quarter?],"Yes",
            Table4[Did this youth show clinical improvement in the conduct and socialized aggression subset?],"Yes")
   /
   COUNTIFS(Table4[Child Race: White],"Yes",
            Table4[Did this case close this quarter?],"Yes"),
"NA")</f>
        <v>NA</v>
      </c>
      <c r="J9" s="53">
        <f>COUNTIFS(Table4[Child Race:  Black or African American], "Yes",
Table4[Did this case close this quarter?], "Yes")</f>
        <v>0</v>
      </c>
      <c r="K9" s="53" t="str">
        <f>IFERROR(
   COUNTIFS(Table4[Child Race:  Black or African American],"Yes",
            Table4[Did this case close this quarter?],"Yes",
            Table4[Did this youth show clinical improvement in the conduct and socialized aggression subset?],"Yes")
   /
   COUNTIFS(Table4[Child Race:  Black or African American],"Yes",
            Table4[Did this case close this quarter?],"Yes"),
"NA")</f>
        <v>NA</v>
      </c>
      <c r="L9" s="54">
        <f>COUNTIFS(Table4[Child Race:  Asian], "Yes",
 Table4[Did this case close this quarter?], "Yes")</f>
        <v>0</v>
      </c>
      <c r="M9" s="54" t="str">
        <f>IFERROR(
   COUNTIFS(Table4[Child Race:  Asian],"Yes",
            Table4[Did this case close this quarter?],"Yes",
            Table4[Did this youth show clinical improvement in the conduct and socialized aggression subset?],"Yes")
   /
   COUNTIFS(Table4[Child Race:  Asian],"Yes",
            Table4[Did this case close this quarter?],"Yes"),
"NA")</f>
        <v>NA</v>
      </c>
      <c r="N9" s="55">
        <f>COUNTIFS(Table4[Child Race: Native Hawaiian or Other Pacific Islander], "Yes",
          Table4[Did this case close this quarter?], "Yes")</f>
        <v>0</v>
      </c>
      <c r="O9" s="55" t="str">
        <f>IFERROR(
   COUNTIFS(Table4[Child Race: Native Hawaiian or Other Pacific Islander],"Yes",
            Table4[Did this case close this quarter?],"Yes",
            Table4[Did this youth show clinical improvement in the conduct and socialized aggression subset?],"Yes")
   /
   COUNTIFS(Table4[Child Race: Native Hawaiian or Other Pacific Islander],"Yes",
            Table4[Did this case close this quarter?],"Yes"),
"NA")</f>
        <v>NA</v>
      </c>
      <c r="P9" s="56">
        <f>COUNTIFS(Table4[Child Race: American Indian or Alaska Native], "Yes",
         Table4[Did this case close this quarter?], "Yes")</f>
        <v>0</v>
      </c>
      <c r="Q9" s="56" t="str">
        <f>IFERROR(
   COUNTIFS(Table4[Child Race: American Indian or Alaska Native],"Yes",
            Table4[Did this case close this quarter?],"Yes",
            Table4[Did this youth show clinical improvement in the conduct and socialized aggression subset?],"Yes")
   /
   COUNTIFS(Table4[Child Race: American Indian or Alaska Native],"Yes",
            Table4[Did this case close this quarter?],"Yes"),
"NA")</f>
        <v>NA</v>
      </c>
    </row>
    <row r="10" spans="1:17" x14ac:dyDescent="0.35">
      <c r="A10" s="33" t="s">
        <v>99</v>
      </c>
      <c r="B10" s="31" t="s">
        <v>100</v>
      </c>
      <c r="C10" s="41">
        <v>0.65</v>
      </c>
      <c r="D10" s="50">
        <f>COUNTIF(Table4[Did this case close this quarter?], "Yes")</f>
        <v>0</v>
      </c>
      <c r="E10" s="50" t="str">
        <f>IFERROR(
   COUNTIFS(
            Table4[Did this case close this quarter?],"Yes",
            Table4[Did the parents demonstrate reduced alcohol use on the addiction severity index?],"Yes")
   /
   COUNTIF(
            Table4[Did this case close this quarter?],"Yes"),
"NA")</f>
        <v>NA</v>
      </c>
      <c r="F10" s="51">
        <f>COUNTIFS(Table4[Child Hispanic or Latino Ethnicity], "Yes",
          Table4[Did this case close this quarter?], "Yes")</f>
        <v>0</v>
      </c>
      <c r="G10" s="51" t="str">
        <f>IFERROR(
   COUNTIFS(Table4[Child Hispanic or Latino Ethnicity],"Yes",
            Table4[Did this case close this quarter?],"Yes",
            Table4[Did the parents demonstrate reduced alcohol use on the addiction severity index?],"Yes")
   /
   COUNTIFS(Table4[Child Hispanic or Latino Ethnicity],"Yes",
            Table4[Did this case close this quarter?],"Yes"),
"NA")</f>
        <v>NA</v>
      </c>
      <c r="H10" s="52">
        <f>COUNTIFS(Table4[Child Race: White], "Yes",
          Table4[Did this case close this quarter?], "Yes")</f>
        <v>0</v>
      </c>
      <c r="I10" s="52" t="str">
        <f>IFERROR(
   COUNTIFS(Table4[Child Race: White],"Yes",
            Table4[Did this case close this quarter?],"Yes",
            Table4[Did the parents demonstrate reduced alcohol use on the addiction severity index?],"Yes")
   /
   COUNTIFS(Table4[Child Race: White],"Yes",
            Table4[Did this case close this quarter?],"Yes"),
"NA")</f>
        <v>NA</v>
      </c>
      <c r="J10" s="53">
        <f>COUNTIFS(Table4[Child Race:  Black or African American], "Yes",
Table4[Did this case close this quarter?], "Yes")</f>
        <v>0</v>
      </c>
      <c r="K10" s="53" t="str">
        <f>IFERROR(
   COUNTIFS(Table4[Child Race:  Black or African American],"Yes",
            Table4[Did this case close this quarter?],"Yes",
            Table4[Did the parents demonstrate reduced alcohol use on the addiction severity index?],"Yes")
   /
   COUNTIFS(Table4[Child Race:  Black or African American],"Yes",
            Table4[Did this case close this quarter?],"Yes"),
"NA")</f>
        <v>NA</v>
      </c>
      <c r="L10" s="54">
        <f>COUNTIFS(Table4[Child Race:  Asian], "Yes",
 Table4[Did this case close this quarter?], "Yes")</f>
        <v>0</v>
      </c>
      <c r="M10" s="54" t="str">
        <f>IFERROR(
   COUNTIFS(Table4[Child Race:  Asian],"Yes",
            Table4[Did this case close this quarter?],"Yes",
            Table4[Did the parents demonstrate reduced alcohol use on the addiction severity index?],"Yes")
   /
   COUNTIFS(Table4[Child Race:  Asian],"Yes",
            Table4[Did this case close this quarter?],"Yes"),
"NA")</f>
        <v>NA</v>
      </c>
      <c r="N10" s="55">
        <f>COUNTIFS(Table4[Child Race: Native Hawaiian or Other Pacific Islander], "Yes",
          Table4[Did this case close this quarter?], "Yes")</f>
        <v>0</v>
      </c>
      <c r="O10" s="55" t="str">
        <f>IFERROR(
   COUNTIFS(Table4[Child Race: Native Hawaiian or Other Pacific Islander],"Yes",
            Table4[Did this case close this quarter?],"Yes",
            Table4[Did the parents demonstrate reduced alcohol use on the addiction severity index?],"Yes")
   /
   COUNTIFS(Table4[Child Race: Native Hawaiian or Other Pacific Islander],"Yes",
            Table4[Did this case close this quarter?],"Yes"),
"NA")</f>
        <v>NA</v>
      </c>
      <c r="P10" s="56">
        <f>COUNTIFS(Table4[Child Race: American Indian or Alaska Native], "Yes",
         Table4[Did this case close this quarter?], "Yes")</f>
        <v>0</v>
      </c>
      <c r="Q10" s="56" t="str">
        <f>IFERROR(
   COUNTIFS(Table4[Child Race: American Indian or Alaska Native],"Yes",
            Table4[Did this case close this quarter?],"Yes",
            Table4[Did the parents demonstrate reduced alcohol use on the addiction severity index?],"Yes")
   /
   COUNTIFS(Table4[Child Race: American Indian or Alaska Native],"Yes",
            Table4[Did this case close this quarter?],"Yes"),
"NA")</f>
        <v>NA</v>
      </c>
    </row>
    <row r="11" spans="1:17" x14ac:dyDescent="0.35">
      <c r="A11" s="33" t="s">
        <v>101</v>
      </c>
      <c r="B11" s="31" t="s">
        <v>102</v>
      </c>
      <c r="C11" s="41">
        <v>0.75</v>
      </c>
      <c r="D11" s="50">
        <f>COUNTIF(Table4[Did this case close this quarter?], "Yes")</f>
        <v>0</v>
      </c>
      <c r="E11" s="50" t="str">
        <f>IFERROR(
   COUNTIFS(
            Table4[Did this case close this quarter?],"Yes",
            Table4[Did the parents move out of the non-clinical range on the parenting practices questionnaire?],"Yes")
   /
   COUNTIF(
            Table4[Did this case close this quarter?],"Yes"),
"NA")</f>
        <v>NA</v>
      </c>
      <c r="F11" s="51">
        <f>COUNTIFS(Table4[Child Hispanic or Latino Ethnicity], "Yes",
          Table4[Did this case close this quarter?], "Yes")</f>
        <v>0</v>
      </c>
      <c r="G11" s="51" t="str">
        <f>IFERROR(
   COUNTIFS(Table4[Child Hispanic or Latino Ethnicity],"Yes",
            Table4[Did this case close this quarter?],"Yes",
            Table4[Did the parents move out of the non-clinical range on the parenting practices questionnaire?],"Yes")
   /
   COUNTIFS(Table4[Child Hispanic or Latino Ethnicity],"Yes",
            Table4[Did this case close this quarter?],"Yes"),
"NA")</f>
        <v>NA</v>
      </c>
      <c r="H11" s="52">
        <f>COUNTIFS(Table4[Child Race: White], "Yes",
          Table4[Did this case close this quarter?], "Yes")</f>
        <v>0</v>
      </c>
      <c r="I11" s="52" t="str">
        <f>IFERROR(
   COUNTIFS(Table4[Child Race: White],"Yes",
            Table4[Did this case close this quarter?],"Yes",
            Table4[Did the parents move out of the non-clinical range on the parenting practices questionnaire?],"Yes")
   /
   COUNTIFS(Table4[Child Race: White],"Yes",
            Table4[Did this case close this quarter?],"Yes"),
"NA")</f>
        <v>NA</v>
      </c>
      <c r="J11" s="53">
        <f>COUNTIFS(Table4[Child Race:  Black or African American], "Yes",
Table4[Did this case close this quarter?], "Yes")</f>
        <v>0</v>
      </c>
      <c r="K11" s="53" t="str">
        <f>IFERROR(
   COUNTIFS(Table4[Child Race:  Black or African American],"Yes",
            Table4[Did this case close this quarter?],"Yes",
            Table4[Did the parents move out of the non-clinical range on the parenting practices questionnaire?],"Yes")
   /
   COUNTIFS(Table4[Child Race:  Black or African American],"Yes",
            Table4[Did this case close this quarter?],"Yes"),
"NA")</f>
        <v>NA</v>
      </c>
      <c r="L11" s="54">
        <f>COUNTIFS(Table4[Child Race:  Asian], "Yes",
 Table4[Did this case close this quarter?], "Yes")</f>
        <v>0</v>
      </c>
      <c r="M11" s="54" t="str">
        <f>IFERROR(
   COUNTIFS(Table4[Child Race:  Asian],"Yes",
            Table4[Did this case close this quarter?],"Yes",
            Table4[Did the parents move out of the non-clinical range on the parenting practices questionnaire?],"Yes")
   /
   COUNTIFS(Table4[Child Race:  Asian],"Yes",
            Table4[Did this case close this quarter?],"Yes"),
"NA")</f>
        <v>NA</v>
      </c>
      <c r="N11" s="55">
        <f>COUNTIFS(Table4[Child Race: Native Hawaiian or Other Pacific Islander], "Yes",
          Table4[Did this case close this quarter?], "Yes")</f>
        <v>0</v>
      </c>
      <c r="O11" s="55" t="str">
        <f>IFERROR(
   COUNTIFS(Table4[Child Race: Native Hawaiian or Other Pacific Islander],"Yes",
            Table4[Did this case close this quarter?],"Yes",
            Table4[Did the parents move out of the non-clinical range on the parenting practices questionnaire?],"Yes")
   /
   COUNTIFS(Table4[Child Race: Native Hawaiian or Other Pacific Islander],"Yes",
            Table4[Did this case close this quarter?],"Yes"),
"NA")</f>
        <v>NA</v>
      </c>
      <c r="P11" s="56">
        <f>COUNTIFS(Table4[Child Race: American Indian or Alaska Native], "Yes",
         Table4[Did this case close this quarter?], "Yes")</f>
        <v>0</v>
      </c>
      <c r="Q11" s="56" t="str">
        <f>IFERROR(
   COUNTIFS(Table4[Child Race: American Indian or Alaska Native],"Yes",
            Table4[Did this case close this quarter?],"Yes",
            Table4[Did the parents move out of the non-clinical range on the parenting practices questionnaire?],"Yes")
   /
   COUNTIFS(Table4[Child Race: American Indian or Alaska Native],"Yes",
            Table4[Did this case close this quarter?],"Yes"),
"NA")</f>
        <v>NA</v>
      </c>
    </row>
    <row r="12" spans="1:17" x14ac:dyDescent="0.35">
      <c r="A12" s="33" t="s">
        <v>103</v>
      </c>
      <c r="B12" s="31" t="s">
        <v>104</v>
      </c>
      <c r="C12" s="41">
        <v>0.75</v>
      </c>
      <c r="D12" s="50">
        <f>COUNTIF(Table4[Did this case close this quarter?], "Yes")</f>
        <v>0</v>
      </c>
      <c r="E12" s="50" t="str">
        <f>IFERROR(
   COUNTIFS(
            Table4[Did this case close this quarter?],"Yes",
            Table4[Did the family have a significant reduction on the general family assessment device subscale?],"Yes")
   /
   COUNTIF(
            Table4[Did this case close this quarter?],"Yes"),
"NA")</f>
        <v>NA</v>
      </c>
      <c r="F12" s="51">
        <f>COUNTIFS(Table4[Child Hispanic or Latino Ethnicity], "Yes",
          Table4[Did this case close this quarter?], "Yes")</f>
        <v>0</v>
      </c>
      <c r="G12" s="51" t="str">
        <f>IFERROR(
   COUNTIFS(Table4[Child Hispanic or Latino Ethnicity],"Yes",
            Table4[Did this case close this quarter?],"Yes",
            Table4[Did the family have a significant reduction on the general family assessment device subscale?],"Yes")
   /
   COUNTIFS(Table4[Child Hispanic or Latino Ethnicity],"Yes",
            Table4[Did this case close this quarter?],"Yes"),
"NA")</f>
        <v>NA</v>
      </c>
      <c r="H12" s="52">
        <f>COUNTIFS(Table4[Child Race: White], "Yes",
          Table4[Did this case close this quarter?], "Yes")</f>
        <v>0</v>
      </c>
      <c r="I12" s="52" t="str">
        <f>IFERROR(
   COUNTIFS(Table4[Child Race: White],"Yes",
            Table4[Did this case close this quarter?],"Yes",
            Table4[Did the family have a significant reduction on the general family assessment device subscale?],"Yes")
   /
   COUNTIFS(Table4[Child Race: White],"Yes",
            Table4[Did this case close this quarter?],"Yes"),
"NA")</f>
        <v>NA</v>
      </c>
      <c r="J12" s="53">
        <f>COUNTIFS(Table4[Child Race:  Black or African American], "Yes",
Table4[Did this case close this quarter?], "Yes")</f>
        <v>0</v>
      </c>
      <c r="K12" s="53" t="str">
        <f>IFERROR(
   COUNTIFS(Table4[Child Race:  Black or African American],"Yes",
            Table4[Did this case close this quarter?],"Yes",
            Table4[Did the family have a significant reduction on the general family assessment device subscale?],"Yes")
   /
   COUNTIFS(Table4[Child Race:  Black or African American],"Yes",
            Table4[Did this case close this quarter?],"Yes"),
"NA")</f>
        <v>NA</v>
      </c>
      <c r="L12" s="54">
        <f>COUNTIFS(Table4[Child Race:  Asian], "Yes",
 Table4[Did this case close this quarter?], "Yes")</f>
        <v>0</v>
      </c>
      <c r="M12" s="54" t="str">
        <f>IFERROR(
   COUNTIFS(Table4[Child Race:  Asian],"Yes",
            Table4[Did this case close this quarter?],"Yes",
            Table4[Did the family have a significant reduction on the general family assessment device subscale?],"Yes")
   /
   COUNTIFS(Table4[Child Race:  Asian],"Yes",
            Table4[Did this case close this quarter?],"Yes"),
"NA")</f>
        <v>NA</v>
      </c>
      <c r="N12" s="55">
        <f>COUNTIFS(Table4[Child Race: Native Hawaiian or Other Pacific Islander], "Yes",
          Table4[Did this case close this quarter?], "Yes")</f>
        <v>0</v>
      </c>
      <c r="O12" s="55" t="str">
        <f>IFERROR(
   COUNTIFS(Table4[Child Race: Native Hawaiian or Other Pacific Islander],"Yes",
            Table4[Did this case close this quarter?],"Yes",
            Table4[Did the family have a significant reduction on the general family assessment device subscale?],"Yes")
   /
   COUNTIFS(Table4[Child Race: Native Hawaiian or Other Pacific Islander],"Yes",
            Table4[Did this case close this quarter?],"Yes"),
"NA")</f>
        <v>NA</v>
      </c>
      <c r="P12" s="56">
        <f>COUNTIFS(Table4[Child Race: American Indian or Alaska Native], "Yes",
         Table4[Did this case close this quarter?], "Yes")</f>
        <v>0</v>
      </c>
      <c r="Q12" s="56" t="str">
        <f>IFERROR(
   COUNTIFS(Table4[Child Race: American Indian or Alaska Native],"Yes",
            Table4[Did this case close this quarter?],"Yes",
            Table4[Did the family have a significant reduction on the general family assessment device subscale?],"Yes")
   /
   COUNTIFS(Table4[Child Race: American Indian or Alaska Native],"Yes",
            Table4[Did this case close this quarter?],"Yes"),
"NA")</f>
        <v>NA</v>
      </c>
    </row>
  </sheetData>
  <sheetProtection algorithmName="SHA-512" hashValue="i8za2KcH+S9rQSWej7Tp5pfjyr7XRvZWPmYc7UQ6Z+IY3DQ0lR8q4vQEgH1F5yjQCC8QvgKwVwd2dLuCk92P3w==" saltValue="QgnFTlhHbnm7t8UAx3qU0g==" spinCount="100000" sheet="1" objects="1" scenarios="1" selectLockedCells="1" selectUnlockedCells="1"/>
  <mergeCells count="12">
    <mergeCell ref="L3:M3"/>
    <mergeCell ref="N3:O3"/>
    <mergeCell ref="P3:Q3"/>
    <mergeCell ref="A5:A7"/>
    <mergeCell ref="A8:A9"/>
    <mergeCell ref="A3:A4"/>
    <mergeCell ref="B3:B4"/>
    <mergeCell ref="A1:I1"/>
    <mergeCell ref="F3:G3"/>
    <mergeCell ref="D3:E3"/>
    <mergeCell ref="H3:I3"/>
    <mergeCell ref="J3:K3"/>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31344-9A6B-42E3-9B39-AB896D5408D6}">
  <sheetPr codeName="Sheet8"/>
  <dimension ref="A1:D59"/>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3" t="s">
        <v>105</v>
      </c>
      <c r="B1" s="3" t="s">
        <v>106</v>
      </c>
      <c r="C1" s="3" t="s">
        <v>107</v>
      </c>
      <c r="D1" s="3" t="s">
        <v>108</v>
      </c>
    </row>
    <row r="2" spans="1:4" x14ac:dyDescent="0.35">
      <c r="A2" s="1" t="s">
        <v>109</v>
      </c>
      <c r="B2" s="4">
        <f ca="1">TODAY()</f>
        <v>45950</v>
      </c>
      <c r="C2" s="5">
        <f>DATE(Cover_Sheet!$F3, CHOOSE(MATCH(Cover_Sheet!$E3, {"January-March","April-June","July-September","October-December"}, 0), 1, 4, 7, 10), 1)</f>
        <v>46204</v>
      </c>
      <c r="D2" s="5">
        <f>EOMONTH(DATE(Cover_Sheet!$F3, CHOOSE(MATCH(Cover_Sheet!$E3, {"January-March","April-June","July-September","October-December"}, 0), 3, 6, 9, 12), 1), 0)</f>
        <v>46295</v>
      </c>
    </row>
    <row r="3" spans="1:4" x14ac:dyDescent="0.35">
      <c r="A3" s="1" t="s">
        <v>110</v>
      </c>
    </row>
    <row r="4" spans="1:4" x14ac:dyDescent="0.35">
      <c r="A4" s="1" t="s">
        <v>111</v>
      </c>
    </row>
    <row r="5" spans="1:4" x14ac:dyDescent="0.35">
      <c r="A5" s="1" t="s">
        <v>112</v>
      </c>
    </row>
    <row r="6" spans="1:4" x14ac:dyDescent="0.35">
      <c r="A6" s="1" t="s">
        <v>9</v>
      </c>
    </row>
    <row r="7" spans="1:4" x14ac:dyDescent="0.35">
      <c r="A7" s="1" t="s">
        <v>113</v>
      </c>
    </row>
    <row r="8" spans="1:4" x14ac:dyDescent="0.35">
      <c r="A8" s="1" t="s">
        <v>114</v>
      </c>
    </row>
    <row r="9" spans="1:4" x14ac:dyDescent="0.35">
      <c r="A9" s="1" t="s">
        <v>115</v>
      </c>
    </row>
    <row r="10" spans="1:4" x14ac:dyDescent="0.35">
      <c r="A10" s="1" t="s">
        <v>116</v>
      </c>
    </row>
    <row r="11" spans="1:4" x14ac:dyDescent="0.35">
      <c r="A11" s="1" t="s">
        <v>117</v>
      </c>
    </row>
    <row r="12" spans="1:4" x14ac:dyDescent="0.35">
      <c r="A12" s="1" t="s">
        <v>118</v>
      </c>
    </row>
    <row r="13" spans="1:4" x14ac:dyDescent="0.35">
      <c r="A13" s="1" t="s">
        <v>119</v>
      </c>
    </row>
    <row r="14" spans="1:4" x14ac:dyDescent="0.35">
      <c r="A14" s="1" t="s">
        <v>120</v>
      </c>
    </row>
    <row r="15" spans="1:4" x14ac:dyDescent="0.35">
      <c r="A15" s="1" t="s">
        <v>121</v>
      </c>
    </row>
    <row r="16" spans="1:4" x14ac:dyDescent="0.35">
      <c r="A16" s="1" t="s">
        <v>122</v>
      </c>
    </row>
    <row r="17" spans="1:1" x14ac:dyDescent="0.35">
      <c r="A17" s="1" t="s">
        <v>123</v>
      </c>
    </row>
    <row r="18" spans="1:1" x14ac:dyDescent="0.35">
      <c r="A18" s="1" t="s">
        <v>124</v>
      </c>
    </row>
    <row r="19" spans="1:1" x14ac:dyDescent="0.35">
      <c r="A19" s="1" t="s">
        <v>125</v>
      </c>
    </row>
    <row r="20" spans="1:1" x14ac:dyDescent="0.35">
      <c r="A20" s="1" t="s">
        <v>126</v>
      </c>
    </row>
    <row r="21" spans="1:1" x14ac:dyDescent="0.35">
      <c r="A21" s="1" t="s">
        <v>127</v>
      </c>
    </row>
    <row r="22" spans="1:1" x14ac:dyDescent="0.35">
      <c r="A22" s="1" t="s">
        <v>128</v>
      </c>
    </row>
    <row r="23" spans="1:1" x14ac:dyDescent="0.35">
      <c r="A23" s="1" t="s">
        <v>129</v>
      </c>
    </row>
    <row r="24" spans="1:1" x14ac:dyDescent="0.35">
      <c r="A24" s="1" t="s">
        <v>130</v>
      </c>
    </row>
    <row r="25" spans="1:1" x14ac:dyDescent="0.35">
      <c r="A25" s="1" t="s">
        <v>131</v>
      </c>
    </row>
    <row r="26" spans="1:1" x14ac:dyDescent="0.35">
      <c r="A26" s="1" t="s">
        <v>132</v>
      </c>
    </row>
    <row r="27" spans="1:1" x14ac:dyDescent="0.35">
      <c r="A27" s="1" t="s">
        <v>133</v>
      </c>
    </row>
    <row r="28" spans="1:1" x14ac:dyDescent="0.35">
      <c r="A28" s="1" t="s">
        <v>134</v>
      </c>
    </row>
    <row r="29" spans="1:1" x14ac:dyDescent="0.35">
      <c r="A29" s="1" t="s">
        <v>135</v>
      </c>
    </row>
    <row r="30" spans="1:1" x14ac:dyDescent="0.35">
      <c r="A30" s="1" t="s">
        <v>136</v>
      </c>
    </row>
    <row r="31" spans="1:1" x14ac:dyDescent="0.35">
      <c r="A31" s="1" t="s">
        <v>137</v>
      </c>
    </row>
    <row r="32" spans="1:1" x14ac:dyDescent="0.35">
      <c r="A32" s="1" t="s">
        <v>138</v>
      </c>
    </row>
    <row r="33" spans="1:1" x14ac:dyDescent="0.35">
      <c r="A33" s="1" t="s">
        <v>139</v>
      </c>
    </row>
    <row r="34" spans="1:1" x14ac:dyDescent="0.35">
      <c r="A34" s="1" t="s">
        <v>140</v>
      </c>
    </row>
    <row r="35" spans="1:1" x14ac:dyDescent="0.35">
      <c r="A35" s="1" t="s">
        <v>141</v>
      </c>
    </row>
    <row r="36" spans="1:1" x14ac:dyDescent="0.35">
      <c r="A36" s="1" t="s">
        <v>142</v>
      </c>
    </row>
    <row r="37" spans="1:1" x14ac:dyDescent="0.35">
      <c r="A37" s="1" t="s">
        <v>143</v>
      </c>
    </row>
    <row r="38" spans="1:1" x14ac:dyDescent="0.35">
      <c r="A38" s="1" t="s">
        <v>144</v>
      </c>
    </row>
    <row r="39" spans="1:1" x14ac:dyDescent="0.35">
      <c r="A39" s="1" t="s">
        <v>145</v>
      </c>
    </row>
    <row r="40" spans="1:1" x14ac:dyDescent="0.35">
      <c r="A40" s="1" t="s">
        <v>146</v>
      </c>
    </row>
    <row r="41" spans="1:1" x14ac:dyDescent="0.35">
      <c r="A41" s="1" t="s">
        <v>147</v>
      </c>
    </row>
    <row r="42" spans="1:1" x14ac:dyDescent="0.35">
      <c r="A42" s="1" t="s">
        <v>148</v>
      </c>
    </row>
    <row r="43" spans="1:1" x14ac:dyDescent="0.35">
      <c r="A43" s="1" t="s">
        <v>149</v>
      </c>
    </row>
    <row r="44" spans="1:1" x14ac:dyDescent="0.35">
      <c r="A44" s="1" t="s">
        <v>150</v>
      </c>
    </row>
    <row r="45" spans="1:1" x14ac:dyDescent="0.35">
      <c r="A45" s="1" t="s">
        <v>151</v>
      </c>
    </row>
    <row r="46" spans="1:1" x14ac:dyDescent="0.35">
      <c r="A46" s="1" t="s">
        <v>152</v>
      </c>
    </row>
    <row r="47" spans="1:1" x14ac:dyDescent="0.35">
      <c r="A47" s="1" t="s">
        <v>153</v>
      </c>
    </row>
    <row r="48" spans="1:1" x14ac:dyDescent="0.35">
      <c r="A48" s="1" t="s">
        <v>154</v>
      </c>
    </row>
    <row r="49" spans="1:1" x14ac:dyDescent="0.35">
      <c r="A49" s="1" t="s">
        <v>155</v>
      </c>
    </row>
    <row r="50" spans="1:1" x14ac:dyDescent="0.35">
      <c r="A50" s="1" t="s">
        <v>156</v>
      </c>
    </row>
    <row r="51" spans="1:1" x14ac:dyDescent="0.35">
      <c r="A51" s="1" t="s">
        <v>157</v>
      </c>
    </row>
    <row r="52" spans="1:1" x14ac:dyDescent="0.35">
      <c r="A52" s="1" t="s">
        <v>158</v>
      </c>
    </row>
    <row r="53" spans="1:1" x14ac:dyDescent="0.35">
      <c r="A53" s="1" t="s">
        <v>159</v>
      </c>
    </row>
    <row r="54" spans="1:1" x14ac:dyDescent="0.35">
      <c r="A54" s="1" t="s">
        <v>160</v>
      </c>
    </row>
    <row r="55" spans="1:1" x14ac:dyDescent="0.35">
      <c r="A55" s="1" t="s">
        <v>161</v>
      </c>
    </row>
    <row r="56" spans="1:1" x14ac:dyDescent="0.35">
      <c r="A56" s="1" t="s">
        <v>162</v>
      </c>
    </row>
    <row r="57" spans="1:1" x14ac:dyDescent="0.35">
      <c r="A57" s="1" t="s">
        <v>163</v>
      </c>
    </row>
    <row r="58" spans="1:1" x14ac:dyDescent="0.35">
      <c r="A58" s="1" t="s">
        <v>164</v>
      </c>
    </row>
    <row r="59" spans="1:1" x14ac:dyDescent="0.35">
      <c r="A59" s="1" t="s">
        <v>165</v>
      </c>
    </row>
  </sheetData>
  <sheetProtection algorithmName="SHA-512" hashValue="1voIv+eRySGN9jgBJ+Z7dvtdTeiz5iWfjIkq+p4icpLRu/vlbKswFUM/7UHf/OwRU0YlkYMAzec+QjjfXaHKUg==" saltValue="0A7m67Eb2F6B+9cdLwMUiw=="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3E6419-0E59-4294-9857-C98891B53D7C}">
  <ds:schemaRefs>
    <ds:schemaRef ds:uri="http://schemas.microsoft.com/sharepoint/v3/contenttype/forms"/>
  </ds:schemaRefs>
</ds:datastoreItem>
</file>

<file path=customXml/itemProps2.xml><?xml version="1.0" encoding="utf-8"?>
<ds:datastoreItem xmlns:ds="http://schemas.openxmlformats.org/officeDocument/2006/customXml" ds:itemID="{50364461-E019-410B-B7F5-0E7E3FB9E6ED}">
  <ds:schemaRefs>
    <ds:schemaRef ds:uri="http://schemas.microsoft.com/office/2006/metadata/properties"/>
    <ds:schemaRef ds:uri="http://schemas.microsoft.com/office/infopath/2007/PartnerControls"/>
    <ds:schemaRef ds:uri="96e73e70-8da9-4cdf-ad3d-bb5a5b31f7e2"/>
    <ds:schemaRef ds:uri="ac21467a-2607-45ec-8261-55e851c78946"/>
  </ds:schemaRefs>
</ds:datastoreItem>
</file>

<file path=customXml/itemProps3.xml><?xml version="1.0" encoding="utf-8"?>
<ds:datastoreItem xmlns:ds="http://schemas.openxmlformats.org/officeDocument/2006/customXml" ds:itemID="{F0029391-9C30-4BF9-B2EF-93FC987B3E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Cover_Sheet</vt:lpstr>
      <vt:lpstr>Fidelity-Therapist Info</vt:lpstr>
      <vt:lpstr>Fidelity-Supervisor Info</vt:lpstr>
      <vt:lpstr>Outcomes</vt:lpstr>
      <vt:lpstr>Fidelity_Aggregate</vt:lpstr>
      <vt:lpstr>Outcomes_Aggregate</vt:lpstr>
      <vt:lpstr>County Names to hide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2025-08-07T23:06:35Z</dcterms:created>
  <dcterms:modified xsi:type="dcterms:W3CDTF">2025-10-20T17:11:24Z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