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Fixed Templates/"/>
    </mc:Choice>
  </mc:AlternateContent>
  <xr:revisionPtr revIDLastSave="0" documentId="14_{66C64843-4D76-4F04-A047-E4D42C30D59D}" xr6:coauthVersionLast="47" xr6:coauthVersionMax="47" xr10:uidLastSave="{00000000-0000-0000-0000-000000000000}"/>
  <bookViews>
    <workbookView xWindow="-110" yWindow="-110" windowWidth="25820" windowHeight="14020" activeTab="4" xr2:uid="{BDAD302C-52C9-4730-A68B-6BB229DF15BA}"/>
  </bookViews>
  <sheets>
    <sheet name="Cover_Sheet" sheetId="2" r:id="rId1"/>
    <sheet name="Fidelity" sheetId="6" r:id="rId2"/>
    <sheet name="Outcomes" sheetId="4" r:id="rId3"/>
    <sheet name="Fidelity_Aggregate" sheetId="5" r:id="rId4"/>
    <sheet name="Outcomes Aggregate" sheetId="7" r:id="rId5"/>
    <sheet name="County Names to hide" sheetId="3" state="hidden" r:id="rId6"/>
  </sheets>
  <definedNames>
    <definedName name="HomeVisitorsFilteredList">'County Names to hide'!$C$2</definedName>
    <definedName name="HV_FilteredList">'County Names to hide'!$C$2:$C$1000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3" l="1"/>
  <c r="C2" i="3"/>
  <c r="G6" i="6"/>
  <c r="G7" i="6"/>
  <c r="G8" i="6"/>
  <c r="G9" i="6"/>
  <c r="G10" i="6"/>
  <c r="G11" i="6"/>
  <c r="G12" i="6"/>
  <c r="G13" i="6"/>
  <c r="G14" i="6"/>
  <c r="G15" i="6"/>
  <c r="G16" i="6"/>
  <c r="G17" i="6"/>
  <c r="G18" i="6"/>
  <c r="G19" i="6"/>
  <c r="G20" i="6"/>
  <c r="G21"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5" i="6"/>
  <c r="E12" i="5"/>
  <c r="E11" i="5"/>
  <c r="D12" i="5"/>
  <c r="D11" i="5"/>
  <c r="Q9" i="7" l="1"/>
  <c r="O9" i="7"/>
  <c r="M9" i="7"/>
  <c r="K9" i="7"/>
  <c r="I9" i="7"/>
  <c r="G9" i="7"/>
  <c r="P10" i="7"/>
  <c r="N10" i="7"/>
  <c r="L10" i="7"/>
  <c r="J10" i="7"/>
  <c r="H10" i="7"/>
  <c r="F10" i="7"/>
  <c r="P9" i="7"/>
  <c r="N9" i="7"/>
  <c r="L9" i="7"/>
  <c r="J9" i="7"/>
  <c r="H9" i="7"/>
  <c r="F9" i="7"/>
  <c r="D6" i="6"/>
  <c r="D7" i="6"/>
  <c r="D8" i="6"/>
  <c r="D9" i="6"/>
  <c r="D10" i="6"/>
  <c r="D11" i="6"/>
  <c r="D12" i="6"/>
  <c r="D13" i="6"/>
  <c r="D14" i="6"/>
  <c r="D15" i="6"/>
  <c r="D16" i="6"/>
  <c r="D17" i="6"/>
  <c r="D18" i="6"/>
  <c r="D19" i="6"/>
  <c r="D20" i="6"/>
  <c r="D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57" i="6"/>
  <c r="D58" i="6"/>
  <c r="D59" i="6"/>
  <c r="D60" i="6"/>
  <c r="D61" i="6"/>
  <c r="D62" i="6"/>
  <c r="D63" i="6"/>
  <c r="D64" i="6"/>
  <c r="D65" i="6"/>
  <c r="D66" i="6"/>
  <c r="D67" i="6"/>
  <c r="D68" i="6"/>
  <c r="D69" i="6"/>
  <c r="D70" i="6"/>
  <c r="D71" i="6"/>
  <c r="D72" i="6"/>
  <c r="D73" i="6"/>
  <c r="D74" i="6"/>
  <c r="D75" i="6"/>
  <c r="D76" i="6"/>
  <c r="D77" i="6"/>
  <c r="D78" i="6"/>
  <c r="D79" i="6"/>
  <c r="D80" i="6"/>
  <c r="D81" i="6"/>
  <c r="D82" i="6"/>
  <c r="D83" i="6"/>
  <c r="D84" i="6"/>
  <c r="D85" i="6"/>
  <c r="D86" i="6"/>
  <c r="D87" i="6"/>
  <c r="D88" i="6"/>
  <c r="D89" i="6"/>
  <c r="D90" i="6"/>
  <c r="D91" i="6"/>
  <c r="D92" i="6"/>
  <c r="D93" i="6"/>
  <c r="D94" i="6"/>
  <c r="D95" i="6"/>
  <c r="D96" i="6"/>
  <c r="D97" i="6"/>
  <c r="D98" i="6"/>
  <c r="D99" i="6"/>
  <c r="D100" i="6"/>
  <c r="D5" i="6"/>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O6" i="4"/>
  <c r="V6" i="4"/>
  <c r="U6" i="4"/>
  <c r="E2" i="3" l="1"/>
  <c r="E10" i="5" s="1"/>
  <c r="J8" i="7"/>
  <c r="E7" i="7"/>
  <c r="H8" i="7"/>
  <c r="F8" i="7"/>
  <c r="D8" i="7"/>
  <c r="F7" i="7"/>
  <c r="N8" i="7"/>
  <c r="P7" i="7"/>
  <c r="K7" i="7"/>
  <c r="Q8" i="7"/>
  <c r="N7" i="7"/>
  <c r="O8" i="7"/>
  <c r="L7" i="7"/>
  <c r="Q7" i="7"/>
  <c r="M7" i="7"/>
  <c r="I7" i="7"/>
  <c r="M8" i="7"/>
  <c r="J7" i="7"/>
  <c r="K8" i="7"/>
  <c r="H7" i="7"/>
  <c r="G8" i="7"/>
  <c r="L8" i="7"/>
  <c r="I8" i="7"/>
  <c r="G7" i="7"/>
  <c r="E8" i="7"/>
  <c r="O7" i="7"/>
  <c r="P8" i="7"/>
  <c r="D9" i="5"/>
  <c r="E5" i="5"/>
  <c r="D8" i="5"/>
  <c r="D7" i="5"/>
  <c r="D6" i="5"/>
  <c r="E6" i="5"/>
  <c r="E4" i="5"/>
  <c r="D5" i="5"/>
  <c r="D4" i="5"/>
  <c r="D7" i="7"/>
  <c r="E9" i="5"/>
  <c r="E8" i="5"/>
  <c r="E7" i="5"/>
  <c r="H5" i="7"/>
  <c r="L5" i="7"/>
  <c r="D6" i="7"/>
  <c r="D9" i="7"/>
  <c r="F6" i="7"/>
  <c r="D5" i="7"/>
  <c r="H6" i="7"/>
  <c r="F5" i="7"/>
  <c r="J6" i="7"/>
  <c r="E10" i="7"/>
  <c r="J5" i="7"/>
  <c r="N6" i="7"/>
  <c r="D10" i="7"/>
  <c r="G10" i="7"/>
  <c r="I10" i="7"/>
  <c r="K10" i="7"/>
  <c r="L6" i="7"/>
  <c r="M10" i="7"/>
  <c r="O10" i="7"/>
  <c r="P5" i="7"/>
  <c r="G5" i="7"/>
  <c r="I6" i="7"/>
  <c r="Q10" i="7"/>
  <c r="I5" i="7"/>
  <c r="K6" i="7"/>
  <c r="P6" i="7"/>
  <c r="N5" i="7"/>
  <c r="E6" i="7"/>
  <c r="G6" i="7"/>
  <c r="K5" i="7"/>
  <c r="M6" i="7"/>
  <c r="E5" i="7"/>
  <c r="M5" i="7"/>
  <c r="O6" i="7"/>
  <c r="E9" i="7"/>
  <c r="Q6" i="7"/>
  <c r="O5" i="7"/>
  <c r="Q5" i="7"/>
  <c r="L6" i="4" l="1"/>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E9486FD6-7064-421F-988C-63294ACD67C4}">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1608D98-8FF9-4C36-9168-3D4744DD595B}">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72A71F44-0A2E-4020-9225-E830AE2FDA4C}">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433CB1AE-FA44-4596-BEA6-C751E1C0A27E}">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3501D83F-C1C3-4812-B008-774C5A39CB8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D6F4439B-447C-496D-B975-FB24179ACAB4}">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0E90EAD4-2484-490A-90A9-D17B290C5331}">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sharedStrings.xml><?xml version="1.0" encoding="utf-8"?>
<sst xmlns="http://schemas.openxmlformats.org/spreadsheetml/2006/main" count="199" uniqueCount="177">
  <si>
    <r>
      <rPr>
        <b/>
        <sz val="11"/>
        <color rgb="FF000000"/>
        <rFont val="Calibri"/>
        <family val="2"/>
      </rPr>
      <t xml:space="preserve">Instructions for Completing the Spreadsheet
</t>
    </r>
    <r>
      <rPr>
        <sz val="11"/>
        <color rgb="FF000000"/>
        <rFont val="Calibri"/>
        <family val="2"/>
      </rPr>
      <t xml:space="preserve">Please fill out this section completely including the Report Quarter. If you do not update the Report Quarter the aggregate outcome and fidelity data will be incorrect. </t>
    </r>
  </si>
  <si>
    <t>County Name</t>
  </si>
  <si>
    <t>Name of EBP Model</t>
  </si>
  <si>
    <t>Number of Agencies</t>
  </si>
  <si>
    <t>Number of Sites</t>
  </si>
  <si>
    <t>Report Quarter</t>
  </si>
  <si>
    <t>Fiscal Year</t>
  </si>
  <si>
    <t>Report Completed By</t>
  </si>
  <si>
    <t>Email Address</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</si>
  <si>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</si>
  <si>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</si>
  <si>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</si>
  <si>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Fidelity</t>
  </si>
  <si>
    <t>Provider Received and Maintained Required Training</t>
  </si>
  <si>
    <t>Meets Staffing Qualification Requirements</t>
  </si>
  <si>
    <t>Meets Supervision Frequency Requirements</t>
  </si>
  <si>
    <t>Timely Completion of Home Visits</t>
  </si>
  <si>
    <t>Staff Name</t>
  </si>
  <si>
    <t>Employment Start Date</t>
  </si>
  <si>
    <t>Employment End Date</t>
  </si>
  <si>
    <t>Was this staff member employed during the report quarter?</t>
  </si>
  <si>
    <t>Select the role of the home visiting staff member</t>
  </si>
  <si>
    <t xml:space="preserve">How many months has this staff member been employed by this agency by the end of this quarter? </t>
  </si>
  <si>
    <t xml:space="preserve">Did the staff member receive intensive HFA core foundations training by an HFA-certified trainer within 6 months of hire? </t>
  </si>
  <si>
    <t xml:space="preserve">If the staff member was hired more than 12 months ago, have they received ongoing, annual training? </t>
  </si>
  <si>
    <t xml:space="preserve">Does this staff member have the required qualifications? </t>
  </si>
  <si>
    <t xml:space="preserve">Does the Direct Service Staff receive weekly supervision? </t>
  </si>
  <si>
    <t>Did the family use the HFA Standard Model?</t>
  </si>
  <si>
    <t>If "Yes," did the family receive their first home visit within 3 months after the birth of their baby?</t>
  </si>
  <si>
    <t>Was the family referred by child welfare using the Child Welfare Protocol?</t>
  </si>
  <si>
    <t>If "Yes," did the family receive their first home visit by the time their child was 24 months of age?</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</si>
  <si>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</si>
  <si>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Child Identifier</t>
  </si>
  <si>
    <t>Program Start and End Dates</t>
  </si>
  <si>
    <t>Increased Positive Parenting Practices</t>
  </si>
  <si>
    <t>Improved Pregnancy Outcomes</t>
  </si>
  <si>
    <t>Improved Caregiver Health</t>
  </si>
  <si>
    <t>DCFS/Probation Unique Identifier</t>
  </si>
  <si>
    <t>HFA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</si>
  <si>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</si>
  <si>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</si>
  <si>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</si>
  <si>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</si>
  <si>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</si>
  <si>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</si>
  <si>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</si>
  <si>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</si>
  <si>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</si>
  <si>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</si>
  <si>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</si>
  <si>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</si>
  <si>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engaged in services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</si>
  <si>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</si>
  <si>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</si>
  <si>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</si>
  <si>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</si>
  <si>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HFA model) by the End of the Report Quarter</t>
  </si>
  <si>
    <t>Months Open at End of Quarter</t>
  </si>
  <si>
    <t>Child Age at End of Quarter in months</t>
  </si>
  <si>
    <t>Name of the home visitor working with the family when the family was discharged</t>
  </si>
  <si>
    <t>Was a new home visitor assigned to this family this quarter?</t>
  </si>
  <si>
    <t>If "Yes," what is the name of the new home visitor working with the family?</t>
  </si>
  <si>
    <t>Was the caregiver-child interaction assessed using a validated tool?</t>
  </si>
  <si>
    <t xml:space="preserve">Was the child's mother enrolled in the home visiting program prenatally before 37 weeks? </t>
  </si>
  <si>
    <t>If "Yes," was the child born preterm following enrollment in the home visiting program?</t>
  </si>
  <si>
    <t>Did the child receive a timely screen for developmental delays using the Ages &amp; Stages (ASQ-3) at least twice annually (if age birth to 3), or once annually (if older than 3)?</t>
  </si>
  <si>
    <t>Did the child have a positive screen for developmental delays?</t>
  </si>
  <si>
    <t>If "Yes,  did the child receive services in a timely manner following the screen?</t>
  </si>
  <si>
    <t>Has the child been enrolled in home visiting for at least 3 months?</t>
  </si>
  <si>
    <t>If "Yes," was the child's primary caregiver screened for depression within 3 months of enrollment or 3 months of delivery (for those enrolled prenatally)?</t>
  </si>
  <si>
    <t>If "Yes," did the child's primary caregiver have a positive screen for depression?</t>
  </si>
  <si>
    <t>If "Yes," did the primary caregiver receive one or more service contacts?</t>
  </si>
  <si>
    <r>
      <t xml:space="preserve">This sheet will populate automatically based on the data entered in the "Fidelity" tabs. </t>
    </r>
    <r>
      <rPr>
        <b/>
        <sz val="11"/>
        <color rgb="FF000000"/>
        <rFont val="Calibri"/>
        <family val="2"/>
      </rPr>
      <t>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"Outcomes Aggregate" sheet.</t>
    </r>
    <r>
      <rPr>
        <sz val="11"/>
        <color rgb="FF000000"/>
        <rFont val="Calibri"/>
        <family val="2"/>
      </rPr>
      <t xml:space="preserve"> These sheets will overwrite whenever you add new data.</t>
    </r>
  </si>
  <si>
    <t>Fidelity Measures</t>
  </si>
  <si>
    <t>Measure</t>
  </si>
  <si>
    <t>Indicator</t>
  </si>
  <si>
    <t>Target</t>
  </si>
  <si>
    <t>N</t>
  </si>
  <si>
    <t>Percent</t>
  </si>
  <si>
    <t>Percent of staff (direct service staff, supervisors, program managers) who received intensive HFA core foundations training by an HFA-certified trainer within 6 months of hire</t>
  </si>
  <si>
    <t>Percent of staff (direct service staff, supervisors, program managers) hired more than 12 months ago who have received ongoing annual training</t>
  </si>
  <si>
    <t>Meet Staffing Qualifications Requirements</t>
  </si>
  <si>
    <t>Percent of program managers who have required qualifications</t>
  </si>
  <si>
    <t>Percent of supervisors who have required qualifications</t>
  </si>
  <si>
    <t>Percent of direct service staff who have required qualifications</t>
  </si>
  <si>
    <t>Meet Supervision Frequency Requirements</t>
  </si>
  <si>
    <t>Percent of direct service staff who receive weekly supervision</t>
  </si>
  <si>
    <t>Ratio of supervisors to direct service staff is 1 to 6</t>
  </si>
  <si>
    <t>NA</t>
  </si>
  <si>
    <t>Percent of families using the HFA Standard Model who receive their first home visit within 3 months after the birth of the baby</t>
  </si>
  <si>
    <t>Percent of families referred by Child Welfare using the Child Welfare Protocol who receive their first home visit by the time their child is 24 months of age</t>
  </si>
  <si>
    <r>
      <t>This sheet will populate automatically based on the data entered in the "Outcomes" spreadsheet</t>
    </r>
    <r>
      <rPr>
        <b/>
        <sz val="11"/>
        <color theme="1"/>
        <rFont val="Aptos Narrow"/>
        <family val="2"/>
        <scheme val="minor"/>
      </rPr>
      <t>. Be sure to choose the correct quarter on the Cover Sheet tab.</t>
    </r>
    <r>
      <rPr>
        <sz val="11"/>
        <color theme="1"/>
        <rFont val="Aptos Narrow"/>
        <family val="2"/>
        <scheme val="minor"/>
      </rPr>
      <t xml:space="preserve">  If you encounter any issues with formatting or dropdown selections, reach out to the CDSS FFPS team for assistance: FFPSApreventionservices@dss.ca.gov. </t>
    </r>
    <r>
      <rPr>
        <b/>
        <sz val="11"/>
        <color theme="1"/>
        <rFont val="Aptos Narrow"/>
        <family val="2"/>
        <scheme val="minor"/>
      </rPr>
      <t>To keep a copy of your aggregate data for each quarter, save a copy of this sheet and the "Fidelity Aggregate" sheet.</t>
    </r>
    <r>
      <rPr>
        <sz val="11"/>
        <color theme="1"/>
        <rFont val="Aptos Narrow"/>
        <family val="2"/>
        <scheme val="minor"/>
      </rPr>
      <t xml:space="preserve"> These sheets will overwrite whenever you add new data.</t>
    </r>
  </si>
  <si>
    <t>Outcome Measures</t>
  </si>
  <si>
    <t>Total</t>
  </si>
  <si>
    <t>Hispanic</t>
  </si>
  <si>
    <t>White</t>
  </si>
  <si>
    <t>Black or African American</t>
  </si>
  <si>
    <t>Asian</t>
  </si>
  <si>
    <t>Native Hawaiian or Other Pacific Islander</t>
  </si>
  <si>
    <t>American Indian or Alaska Native</t>
  </si>
  <si>
    <t>%</t>
  </si>
  <si>
    <t> % of primary caregivers with children in the target level age range whose caregiver-child interaction was assessed using a validated tool.</t>
  </si>
  <si>
    <t>% of infants (among mothers who enrolled in home visiting prenatally before 37 weeks) who are born preterm following program enrollment.​ </t>
  </si>
  <si>
    <t>&lt;15%</t>
  </si>
  <si>
    <t>Improved Child Health &amp; Development</t>
  </si>
  <si>
    <t xml:space="preserve">% of children enrolled in home visiting with a timely screen for developmental delays using a validated parent-completed tool. </t>
  </si>
  <si>
    <t xml:space="preserve">% of children enrolled in home visiting referred for services for a positive screen for developmental delays (measured using a validated tool) who receive services in a timely manner. </t>
  </si>
  <si>
    <t xml:space="preserve">Improved Caregiver Health </t>
  </si>
  <si>
    <t xml:space="preserve">% of primary caregivers enrolled in home visiting for at least three months who were screened for depression within 3 months of enrollment OR 3 months of delivery (for those enrolled prenatally). </t>
  </si>
  <si>
    <t xml:space="preserve">% of primary caregivers referred to services for a positive screen for depression who receive one or more service contacts. </t>
  </si>
  <si>
    <t>Counties</t>
  </si>
  <si>
    <t>Today's Date</t>
  </si>
  <si>
    <t>Start of Quarter</t>
  </si>
  <si>
    <t>End of Quarter</t>
  </si>
  <si>
    <t>Fidelity Calculation</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</si>
  <si>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</si>
  <si>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</si>
  <si>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</si>
  <si>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</si>
  <si>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</si>
  <si>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</si>
  <si>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</si>
  <si>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</si>
  <si>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</si>
  <si>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</si>
  <si>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</si>
  <si>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</si>
  <si>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</si>
  <si>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</si>
  <si>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</si>
  <si>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</si>
  <si>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</si>
  <si>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</si>
  <si>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</si>
  <si>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</si>
  <si>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</si>
  <si>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</si>
  <si>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</si>
  <si>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</si>
  <si>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</si>
  <si>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</si>
  <si>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</si>
  <si>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</si>
  <si>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</si>
  <si>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</si>
  <si>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</si>
  <si>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</si>
  <si>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</si>
  <si>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</si>
  <si>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</si>
  <si>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</si>
  <si>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</si>
  <si>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</si>
  <si>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</si>
  <si>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</si>
  <si>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</si>
  <si>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</si>
  <si>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</si>
  <si>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</si>
  <si>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</si>
  <si>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</si>
  <si>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</si>
  <si>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</si>
  <si>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</si>
  <si>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</si>
  <si>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</si>
  <si>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</si>
  <si>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</si>
  <si>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</si>
  <si>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</si>
  <si>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</si>
  <si>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</si>
  <si>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</si>
  <si>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Indicate this staff member’s Full-Time Equivalent (FTE) as a decimal (e.g., 1.0 = full-time, 0.75 = ¾-time, 0.5 = half-time).</t>
  </si>
  <si>
    <t>YES</t>
  </si>
  <si>
    <t>HFA</t>
  </si>
  <si>
    <t>July-September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</si>
</sst>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20"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6"/>
      <color theme="1"/>
      <name val="Aptos Display"/>
      <family val="2"/>
      <scheme val="major"/>
    </font>
    <font>
      <b/>
      <sz val="14"/>
      <color theme="1"/>
      <name val="Aptos Narrow"/>
      <family val="2"/>
      <scheme val="minor"/>
    </font>
    <font>
      <b/>
      <sz val="11"/>
      <name val="Aptos Narrow"/>
      <family val="2"/>
      <scheme val="minor"/>
    </font>
    <font>
      <b/>
      <i/>
      <sz val="11"/>
      <name val="Aptos Narrow"/>
      <family val="2"/>
      <scheme val="minor"/>
    </font>
    <font>
      <i/>
      <sz val="11"/>
      <name val="Aptos Narrow"/>
      <family val="2"/>
      <scheme val="minor"/>
    </font>
    <font>
      <sz val="9"/>
      <color indexed="81"/>
      <name val="Tahoma"/>
      <family val="2"/>
    </font>
    <font>
      <b/>
      <sz val="11"/>
      <color theme="0"/>
      <name val="Calibri"/>
      <family val="2"/>
    </font>
    <font>
      <b/>
      <sz val="14"/>
      <color theme="0"/>
      <name val="Aptos Narrow"/>
      <family val="2"/>
      <scheme val="minor"/>
    </font>
    <font>
      <i/>
      <sz val="11"/>
      <color theme="1"/>
      <name val="Aptos Narrow"/>
      <family val="2"/>
      <scheme val="minor"/>
    </font>
    <font>
      <i/>
      <sz val="11"/>
      <color rgb="FF000000"/>
      <name val="Aptos Narrow"/>
      <family val="2"/>
      <scheme val="minor"/>
    </font>
  </fonts>
  <fills count="26">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EA8F"/>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5" tint="-0.249977111117893"/>
        <bgColor indexed="64"/>
      </patternFill>
    </fill>
    <fill>
      <patternFill patternType="solid">
        <fgColor theme="3" tint="0.89999084444715716"/>
        <bgColor indexed="64"/>
      </patternFill>
    </fill>
    <fill>
      <patternFill patternType="solid">
        <fgColor theme="2" tint="-9.9978637043366805E-2"/>
        <bgColor indexed="64"/>
      </patternFill>
    </fill>
    <fill>
      <patternFill patternType="solid">
        <fgColor theme="1"/>
        <bgColor indexed="64"/>
      </patternFill>
    </fill>
    <fill>
      <patternFill patternType="solid">
        <fgColor theme="2"/>
        <bgColor indexed="64"/>
      </patternFill>
    </fill>
    <fill>
      <patternFill patternType="solid">
        <fgColor theme="6"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8" tint="0.79998168889431442"/>
        <bgColor rgb="FFFFCCFF"/>
      </patternFill>
    </fill>
    <fill>
      <patternFill patternType="solid">
        <fgColor theme="0" tint="-0.14999847407452621"/>
        <bgColor indexed="64"/>
      </patternFill>
    </fill>
    <fill>
      <patternFill patternType="solid">
        <fgColor rgb="FFFFFFD1"/>
        <bgColor indexed="64"/>
      </patternFill>
    </fill>
  </fills>
  <borders count="11">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bottom style="thin">
        <color rgb="FFDAEEF3"/>
      </bottom>
      <diagonal/>
    </border>
    <border>
      <left/>
      <right/>
      <top style="thin">
        <color rgb="FFDAEEF3"/>
      </top>
      <bottom/>
      <diagonal/>
    </border>
    <border>
      <left style="medium">
        <color theme="8" tint="0.79998168889431442"/>
      </left>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111">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12" fillId="0" borderId="5"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0" fontId="12" fillId="0" borderId="0" xfId="0" applyFont="1" applyAlignment="1" applyProtection="1">
      <alignment horizontal="left" vertical="center" wrapText="1"/>
      <protection locked="0"/>
    </xf>
    <xf numFmtId="0" fontId="10" fillId="0" borderId="0" xfId="0" applyFont="1" applyProtection="1">
      <protection locked="0"/>
    </xf>
    <xf numFmtId="0" fontId="11" fillId="8" borderId="0" xfId="0" applyFont="1" applyFill="1" applyAlignment="1" applyProtection="1">
      <alignment horizontal="right"/>
      <protection locked="0"/>
    </xf>
    <xf numFmtId="0" fontId="0" fillId="9" borderId="0" xfId="0" applyFill="1" applyProtection="1">
      <protection locked="0"/>
    </xf>
    <xf numFmtId="0" fontId="3" fillId="3" borderId="0" xfId="2" applyBorder="1" applyAlignment="1" applyProtection="1">
      <alignment horizontal="center" vertical="center" wrapText="1"/>
      <protection locked="0"/>
    </xf>
    <xf numFmtId="0" fontId="0" fillId="10" borderId="0" xfId="0" applyFill="1"/>
    <xf numFmtId="14" fontId="10" fillId="0" borderId="0" xfId="0" applyNumberFormat="1" applyFont="1" applyProtection="1">
      <protection locked="0"/>
    </xf>
    <xf numFmtId="14" fontId="5" fillId="0" borderId="0" xfId="4" applyNumberFormat="1" applyAlignment="1" applyProtection="1">
      <alignment vertical="center"/>
      <protection locked="0"/>
    </xf>
    <xf numFmtId="14" fontId="12" fillId="0" borderId="0" xfId="0" applyNumberFormat="1" applyFont="1" applyAlignment="1" applyProtection="1">
      <alignment horizontal="left" vertical="center" wrapText="1"/>
      <protection locked="0"/>
    </xf>
    <xf numFmtId="14" fontId="11" fillId="8" borderId="0" xfId="0" applyNumberFormat="1" applyFont="1" applyFill="1" applyAlignment="1" applyProtection="1">
      <alignment horizontal="right"/>
      <protection locked="0"/>
    </xf>
    <xf numFmtId="0" fontId="6" fillId="0" borderId="0" xfId="0" applyFont="1" applyAlignment="1">
      <alignment horizontal="center"/>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6" fillId="9" borderId="0" xfId="0" applyFont="1" applyFill="1" applyAlignment="1">
      <alignment horizontal="center" vertical="center" wrapText="1"/>
    </xf>
    <xf numFmtId="0" fontId="6" fillId="14" borderId="0" xfId="0" applyFont="1" applyFill="1" applyAlignment="1">
      <alignment horizontal="center" vertical="center"/>
    </xf>
    <xf numFmtId="0" fontId="14" fillId="0" borderId="0" xfId="4" applyFont="1" applyAlignment="1" applyProtection="1">
      <alignment horizontal="center" vertical="center"/>
      <protection locked="0"/>
    </xf>
    <xf numFmtId="0" fontId="6" fillId="19" borderId="0" xfId="0" applyFont="1" applyFill="1"/>
    <xf numFmtId="0" fontId="0" fillId="0" borderId="0" xfId="0" applyAlignment="1">
      <alignment horizontal="center" wrapText="1"/>
    </xf>
    <xf numFmtId="9" fontId="6" fillId="0" borderId="0" xfId="8" applyFont="1" applyBorder="1" applyAlignment="1">
      <alignment horizontal="center" vertical="center"/>
    </xf>
    <xf numFmtId="0" fontId="6" fillId="20" borderId="0" xfId="0" applyFont="1" applyFill="1" applyAlignment="1">
      <alignment horizontal="center" vertical="center" wrapText="1"/>
    </xf>
    <xf numFmtId="0" fontId="6" fillId="8" borderId="0" xfId="0" applyFont="1" applyFill="1" applyAlignment="1">
      <alignment horizontal="center" vertical="center" wrapText="1"/>
    </xf>
    <xf numFmtId="0" fontId="6" fillId="21" borderId="0" xfId="0" applyFont="1" applyFill="1" applyAlignment="1">
      <alignment horizontal="center" vertical="center" wrapText="1"/>
    </xf>
    <xf numFmtId="0" fontId="6" fillId="22" borderId="0" xfId="0" applyFont="1" applyFill="1" applyAlignment="1">
      <alignment horizontal="center" vertical="center" wrapText="1"/>
    </xf>
    <xf numFmtId="9" fontId="0" fillId="20" borderId="0" xfId="8" applyFont="1" applyFill="1" applyBorder="1" applyAlignment="1">
      <alignment horizontal="center" vertical="center"/>
    </xf>
    <xf numFmtId="0" fontId="0" fillId="8" borderId="0" xfId="8" applyNumberFormat="1" applyFont="1" applyFill="1" applyBorder="1" applyAlignment="1">
      <alignment horizontal="center" vertical="center"/>
    </xf>
    <xf numFmtId="9" fontId="0" fillId="8" borderId="0" xfId="8" applyFont="1" applyFill="1" applyBorder="1" applyAlignment="1">
      <alignment horizontal="center" vertical="center"/>
    </xf>
    <xf numFmtId="0" fontId="0" fillId="21" borderId="0" xfId="8" applyNumberFormat="1" applyFont="1" applyFill="1" applyBorder="1" applyAlignment="1">
      <alignment horizontal="center" vertical="center"/>
    </xf>
    <xf numFmtId="14" fontId="0" fillId="21" borderId="0" xfId="8" applyNumberFormat="1" applyFont="1" applyFill="1" applyBorder="1" applyAlignment="1">
      <alignment horizontal="center" vertical="center"/>
    </xf>
    <xf numFmtId="0" fontId="0" fillId="22" borderId="0" xfId="8" applyNumberFormat="1" applyFont="1" applyFill="1" applyBorder="1" applyAlignment="1">
      <alignment horizontal="center" vertical="center"/>
    </xf>
    <xf numFmtId="9" fontId="0" fillId="22" borderId="0" xfId="8" applyFont="1" applyFill="1" applyBorder="1" applyAlignment="1">
      <alignment horizontal="center" vertical="center"/>
    </xf>
    <xf numFmtId="10" fontId="6" fillId="0" borderId="0" xfId="8" applyNumberFormat="1" applyFont="1" applyBorder="1" applyAlignment="1">
      <alignment horizontal="center" vertical="center"/>
    </xf>
    <xf numFmtId="1" fontId="0" fillId="8" borderId="0" xfId="8" applyNumberFormat="1" applyFont="1" applyFill="1" applyBorder="1" applyAlignment="1">
      <alignment horizontal="center" vertical="center"/>
    </xf>
    <xf numFmtId="1" fontId="0" fillId="21" borderId="0" xfId="8" applyNumberFormat="1" applyFont="1" applyFill="1" applyBorder="1" applyAlignment="1">
      <alignment horizontal="center" vertical="center"/>
    </xf>
    <xf numFmtId="1" fontId="0" fillId="22" borderId="0" xfId="8" applyNumberFormat="1" applyFont="1" applyFill="1" applyBorder="1" applyAlignment="1">
      <alignment horizontal="center" vertical="center"/>
    </xf>
    <xf numFmtId="0" fontId="6" fillId="0" borderId="0" xfId="0" applyFont="1" applyAlignment="1">
      <alignment horizontal="left" vertical="center" wrapText="1"/>
    </xf>
    <xf numFmtId="0" fontId="18" fillId="0" borderId="0" xfId="0" applyFont="1" applyAlignment="1">
      <alignment vertical="top" wrapText="1"/>
    </xf>
    <xf numFmtId="0" fontId="14" fillId="0" borderId="0" xfId="0" applyFont="1" applyAlignment="1">
      <alignment vertical="center" wrapText="1"/>
    </xf>
    <xf numFmtId="0" fontId="19" fillId="0" borderId="0" xfId="0" applyFont="1" applyAlignment="1">
      <alignment vertical="center" wrapText="1"/>
    </xf>
    <xf numFmtId="0" fontId="6" fillId="13" borderId="0" xfId="0" applyFont="1" applyFill="1" applyAlignment="1">
      <alignment horizontal="center" vertical="center" wrapText="1"/>
    </xf>
    <xf numFmtId="0" fontId="0" fillId="13" borderId="0" xfId="8" applyNumberFormat="1" applyFont="1" applyFill="1" applyBorder="1" applyAlignment="1">
      <alignment horizontal="center" vertical="center"/>
    </xf>
    <xf numFmtId="9" fontId="0" fillId="13" borderId="0" xfId="8" applyFont="1" applyFill="1" applyBorder="1" applyAlignment="1">
      <alignment horizontal="center" vertical="center"/>
    </xf>
    <xf numFmtId="1" fontId="0" fillId="13" borderId="0" xfId="8" applyNumberFormat="1" applyFont="1" applyFill="1" applyBorder="1" applyAlignment="1">
      <alignment horizontal="center" vertical="center"/>
    </xf>
    <xf numFmtId="0" fontId="6" fillId="23" borderId="0" xfId="0" applyFont="1" applyFill="1" applyAlignment="1">
      <alignment horizontal="center" vertical="center" wrapText="1"/>
    </xf>
    <xf numFmtId="0" fontId="0" fillId="23" borderId="0" xfId="8" applyNumberFormat="1" applyFont="1" applyFill="1" applyBorder="1" applyAlignment="1">
      <alignment horizontal="center" vertical="center"/>
    </xf>
    <xf numFmtId="9" fontId="0" fillId="23" borderId="0" xfId="8" applyFont="1" applyFill="1" applyBorder="1" applyAlignment="1">
      <alignment horizontal="center" vertical="center"/>
    </xf>
    <xf numFmtId="1" fontId="0" fillId="23" borderId="0" xfId="8" applyNumberFormat="1" applyFont="1" applyFill="1" applyBorder="1" applyAlignment="1">
      <alignment horizontal="center" vertical="center"/>
    </xf>
    <xf numFmtId="0" fontId="6" fillId="19" borderId="0" xfId="0" applyFont="1" applyFill="1" applyAlignment="1">
      <alignment horizontal="center" vertical="center"/>
    </xf>
    <xf numFmtId="9" fontId="0" fillId="0" borderId="0" xfId="0" applyNumberFormat="1" applyAlignment="1">
      <alignment horizontal="center" vertical="center"/>
    </xf>
    <xf numFmtId="0" fontId="18" fillId="0" borderId="0" xfId="0" applyFont="1" applyAlignment="1">
      <alignment wrapText="1"/>
    </xf>
    <xf numFmtId="1" fontId="1" fillId="0" borderId="0" xfId="8" applyNumberFormat="1" applyFont="1" applyBorder="1" applyAlignment="1">
      <alignment horizontal="center" vertical="center"/>
    </xf>
    <xf numFmtId="9" fontId="1" fillId="0" borderId="0" xfId="8" applyFont="1" applyBorder="1" applyAlignment="1">
      <alignment horizontal="center" vertical="center"/>
    </xf>
    <xf numFmtId="0" fontId="1" fillId="20" borderId="0" xfId="8" applyNumberFormat="1" applyFont="1" applyFill="1" applyBorder="1" applyAlignment="1">
      <alignment horizontal="center" vertical="center"/>
    </xf>
    <xf numFmtId="1" fontId="1" fillId="20" borderId="0" xfId="8" applyNumberFormat="1" applyFont="1" applyFill="1" applyBorder="1" applyAlignment="1">
      <alignment horizontal="center" vertical="center"/>
    </xf>
    <xf numFmtId="0" fontId="0" fillId="20" borderId="0" xfId="0" applyFill="1" applyAlignment="1">
      <alignment horizontal="center" vertical="center"/>
    </xf>
    <xf numFmtId="0" fontId="0" fillId="8"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xf numFmtId="0" fontId="0" fillId="24" borderId="0" xfId="0" applyFill="1" applyAlignment="1">
      <alignment horizontal="center" vertical="center"/>
    </xf>
    <xf numFmtId="0" fontId="0" fillId="25" borderId="0" xfId="0" applyFill="1" applyAlignment="1">
      <alignment horizontal="center" vertical="center"/>
    </xf>
    <xf numFmtId="0" fontId="0" fillId="8" borderId="0" xfId="0" applyFill="1" applyAlignment="1">
      <alignment horizontal="center" vertical="center" wrapText="1"/>
    </xf>
    <xf numFmtId="0" fontId="2" fillId="2" borderId="0" xfId="1" applyBorder="1" applyAlignment="1" applyProtection="1">
      <alignment horizontal="center" vertical="center" wrapText="1"/>
      <protection locked="0"/>
    </xf>
    <xf numFmtId="0" fontId="0" fillId="11" borderId="0" xfId="0" applyFill="1" applyAlignment="1">
      <alignment horizontal="center" wrapText="1"/>
    </xf>
    <xf numFmtId="0" fontId="18" fillId="0" borderId="0" xfId="0" applyFont="1" applyAlignment="1">
      <alignment horizontal="center" vertical="center"/>
    </xf>
    <xf numFmtId="0" fontId="1" fillId="9" borderId="0" xfId="7" applyFill="1" applyAlignment="1" applyProtection="1">
      <alignment horizontal="right"/>
      <protection locked="0"/>
    </xf>
    <xf numFmtId="164" fontId="0" fillId="0" borderId="0" xfId="0" applyNumberFormat="1" applyProtection="1">
      <protection locked="0"/>
    </xf>
    <xf numFmtId="0" fontId="0" fillId="9" borderId="0" xfId="0" applyFill="1"/>
    <xf numFmtId="0" fontId="8" fillId="0" borderId="0" xfId="0" applyFont="1" applyAlignment="1" applyProtection="1">
      <alignment vertical="center" wrapText="1"/>
      <protection locked="0"/>
    </xf>
    <xf numFmtId="0" fontId="0" fillId="0" borderId="0" xfId="0" applyAlignment="1">
      <alignment vertical="center" wrapText="1"/>
    </xf>
    <xf numFmtId="0" fontId="14" fillId="0" borderId="0" xfId="4" applyFont="1" applyAlignment="1" applyProtection="1">
      <alignment horizontal="center" vertical="center" wrapText="1"/>
      <protection locked="0"/>
    </xf>
    <xf numFmtId="0" fontId="14" fillId="0" borderId="0" xfId="4" applyFont="1" applyAlignment="1" applyProtection="1">
      <alignment horizontal="center" vertical="center"/>
      <protection locked="0"/>
    </xf>
    <xf numFmtId="0" fontId="1" fillId="5" borderId="0" xfId="5" applyAlignment="1" applyProtection="1">
      <alignment horizontal="right"/>
      <protection locked="0"/>
    </xf>
    <xf numFmtId="0" fontId="4" fillId="15" borderId="0" xfId="0" applyFont="1" applyFill="1" applyAlignment="1" applyProtection="1">
      <alignment horizontal="center" vertical="center"/>
      <protection locked="0"/>
    </xf>
    <xf numFmtId="0" fontId="6" fillId="17" borderId="0" xfId="0" applyFont="1" applyFill="1" applyAlignment="1">
      <alignment horizontal="center" vertical="center"/>
    </xf>
    <xf numFmtId="0" fontId="6" fillId="16" borderId="0" xfId="0" applyFont="1" applyFill="1" applyAlignment="1">
      <alignment horizontal="center" vertical="center"/>
    </xf>
    <xf numFmtId="0" fontId="0" fillId="14" borderId="0" xfId="0" applyFill="1" applyAlignment="1">
      <alignment horizontal="center"/>
    </xf>
    <xf numFmtId="0" fontId="0" fillId="13" borderId="0" xfId="0" applyFill="1" applyAlignment="1">
      <alignment horizontal="center"/>
    </xf>
    <xf numFmtId="0" fontId="4" fillId="4" borderId="0" xfId="3" applyBorder="1" applyAlignment="1" applyProtection="1">
      <alignment horizontal="center" vertical="center" wrapText="1"/>
      <protection locked="0"/>
    </xf>
    <xf numFmtId="0" fontId="13" fillId="0" borderId="0" xfId="4" applyFont="1" applyAlignment="1" applyProtection="1">
      <alignment horizontal="center" vertical="center" wrapText="1"/>
      <protection locked="0"/>
    </xf>
    <xf numFmtId="0" fontId="0" fillId="12" borderId="0" xfId="0" applyFill="1" applyAlignment="1">
      <alignment horizontal="center"/>
    </xf>
    <xf numFmtId="0" fontId="6" fillId="0" borderId="0" xfId="0" applyFont="1" applyAlignment="1">
      <alignment horizontal="center"/>
    </xf>
    <xf numFmtId="0" fontId="8" fillId="0" borderId="8" xfId="0" applyFont="1" applyBorder="1" applyAlignment="1">
      <alignment horizontal="left" vertical="top" wrapText="1"/>
    </xf>
    <xf numFmtId="0" fontId="16" fillId="18" borderId="9" xfId="0" applyFont="1" applyFill="1" applyBorder="1" applyAlignment="1">
      <alignment horizontal="center" vertical="center" wrapText="1"/>
    </xf>
    <xf numFmtId="0" fontId="12" fillId="0" borderId="0" xfId="0" applyFont="1" applyAlignment="1">
      <alignment vertical="center" wrapText="1"/>
    </xf>
    <xf numFmtId="0" fontId="6" fillId="21" borderId="0" xfId="0" applyFont="1" applyFill="1" applyAlignment="1">
      <alignment horizontal="center" wrapText="1"/>
    </xf>
    <xf numFmtId="0" fontId="6" fillId="22" borderId="0" xfId="0" applyFont="1" applyFill="1" applyAlignment="1">
      <alignment horizontal="center" wrapText="1"/>
    </xf>
    <xf numFmtId="0" fontId="0" fillId="0" borderId="0" xfId="0" applyAlignment="1">
      <alignment horizontal="center" vertical="top" wrapText="1"/>
    </xf>
    <xf numFmtId="0" fontId="17" fillId="18" borderId="10" xfId="0" applyFont="1" applyFill="1" applyBorder="1" applyAlignment="1">
      <alignment horizontal="center"/>
    </xf>
    <xf numFmtId="0" fontId="17" fillId="18" borderId="0" xfId="0" applyFont="1" applyFill="1" applyAlignment="1">
      <alignment horizontal="center"/>
    </xf>
    <xf numFmtId="0" fontId="6" fillId="0" borderId="0" xfId="0" applyFont="1" applyAlignment="1">
      <alignment horizontal="left" vertical="center" wrapText="1"/>
    </xf>
    <xf numFmtId="0" fontId="6" fillId="0" borderId="0" xfId="0" applyFont="1" applyAlignment="1">
      <alignment horizontal="center" vertical="center"/>
    </xf>
    <xf numFmtId="0" fontId="6" fillId="20" borderId="0" xfId="0" applyFont="1" applyFill="1" applyAlignment="1">
      <alignment horizontal="center" vertical="center" wrapText="1"/>
    </xf>
    <xf numFmtId="0" fontId="6" fillId="8" borderId="0" xfId="0" applyFont="1" applyFill="1" applyAlignment="1">
      <alignment horizontal="center" vertical="center" wrapText="1"/>
    </xf>
    <xf numFmtId="0" fontId="6" fillId="13" borderId="0" xfId="0" applyFont="1" applyFill="1" applyAlignment="1">
      <alignment horizontal="center" vertical="center" wrapText="1"/>
    </xf>
    <xf numFmtId="0" fontId="6" fillId="23" borderId="0" xfId="0" applyFont="1" applyFill="1" applyAlignment="1">
      <alignment horizontal="center" vertical="center" wrapText="1"/>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54">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1" hidden="0"/>
    </dxf>
    <dxf>
      <protection locked="1" hidden="0"/>
    </dxf>
    <dxf>
      <protection locked="0" hidden="0"/>
    </dxf>
    <dxf>
      <numFmt numFmtId="165" formatCode="mm/dd/yyyy"/>
      <protection locked="0" hidden="0"/>
    </dxf>
    <dxf>
      <numFmt numFmtId="165" formatCode="mm/dd/yyyy"/>
      <protection locked="0" hidden="0"/>
    </dxf>
    <dxf>
      <numFmt numFmtId="165" formatCode="mm/dd/yyyy"/>
      <protection locked="0" hidden="0"/>
    </dxf>
    <dxf>
      <numFmt numFmtId="165" formatCode="mm/dd/yyyy"/>
      <protection locked="0" hidden="0"/>
    </dxf>
    <dxf>
      <numFmt numFmtId="0" formatCode="General"/>
      <protection locked="0" hidden="0"/>
    </dxf>
    <dxf>
      <numFmt numFmtId="165" formatCode="mm/dd/yyyy"/>
      <protection locked="0" hidden="0"/>
    </dxf>
    <dxf>
      <numFmt numFmtId="165" formatCode="mm/dd/yyyy"/>
      <protection locked="0" hidden="0"/>
    </dxf>
    <dxf>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left" vertical="center" textRotation="0" wrapText="1" indent="0" justifyLastLine="0" shrinkToFit="0" readingOrder="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protection locked="0" hidden="0"/>
    </dxf>
    <dxf>
      <numFmt numFmtId="2" formatCode="0.00"/>
      <protection locked="0" hidden="0"/>
    </dxf>
    <dxf>
      <protection locked="0" hidden="0"/>
    </dxf>
    <dxf>
      <protection locked="1" hidden="0"/>
    </dxf>
    <dxf>
      <numFmt numFmtId="165" formatCode="mm/dd/yyyy"/>
      <protection locked="0" hidden="0"/>
    </dxf>
    <dxf>
      <numFmt numFmtId="165" formatCode="mm/d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colors>
    <mruColors>
      <color rgb="FFFFFFD1"/>
      <color rgb="FFFFFF99"/>
      <color rgb="FFFF5050"/>
      <color rgb="FFFFEA8F"/>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1773D0-E643-4B34-B83D-D446930D7726}" name="Table3" displayName="Table3" ref="A4:O100" totalsRowShown="0" headerRowDxfId="53" dataDxfId="52">
  <autoFilter ref="A4:O100" xr:uid="{481773D0-E643-4B34-B83D-D446930D7726}"/>
  <tableColumns count="15">
    <tableColumn id="1" xr3:uid="{3DFFE0F7-4BA2-4090-AB5A-2298394DCD94}" name="Staff Name" dataDxfId="51"/>
    <tableColumn id="2" xr3:uid="{6239D4A4-DFA1-4A4C-9B54-8DE89EF63C2F}" name="Employment Start Date" dataDxfId="50"/>
    <tableColumn id="3" xr3:uid="{63C79BBA-5B1D-453A-8E1C-D29F0E80B625}" name="Employment End Date" dataDxfId="49"/>
    <tableColumn id="4" xr3:uid="{D4853186-6D05-4A86-856F-C818C42C9216}" name="Was this staff member employed during the report quarter?" dataDxfId="48">
      <calculatedColumnFormula>IF(ISBLANK(C5), "Yes", IF(C5 &lt; 'County Names to hide'!$C$2, "No", "Yes"))</calculatedColumnFormula>
    </tableColumn>
    <tableColumn id="5" xr3:uid="{B2048D61-E438-4DE5-90AD-95786B4D86C4}" name="Select the role of the home visiting staff member" dataDxfId="47"/>
    <tableColumn id="17" xr3:uid="{324A03E8-72D7-4243-9146-08F7B7B80CEF}" name="Indicate this staff member’s Full-Time Equivalent (FTE) as a decimal (e.g., 1.0 = full-time, 0.75 = ¾-time, 0.5 = half-time)." dataDxfId="46"/>
    <tableColumn id="18" xr3:uid="{C207BE5D-3AA2-4AB4-ADDB-0F213DF0BFE7}" name="How many months has this staff member been employed by this agency by the end of this quarter? " dataDxfId="45">
      <calculatedColumnFormula>IF(Fidelity!B5="", "", DATEDIF(Fidelity!B5, 'County Names to hide'!$D$2, "m"))</calculatedColumnFormula>
    </tableColumn>
    <tableColumn id="7" xr3:uid="{61FD4447-F617-433A-B53B-46756A59A4F2}" name="Did the staff member receive intensive HFA core foundations training by an HFA-certified trainer within 6 months of hire? " dataDxfId="44"/>
    <tableColumn id="8" xr3:uid="{FD581986-68DF-4015-B915-1A435A818966}" name="If the staff member was hired more than 12 months ago, have they received ongoing, annual training? " dataDxfId="43"/>
    <tableColumn id="10" xr3:uid="{3DB23F0A-F8A2-4D68-AC13-E1D05289740F}" name="Does this staff member have the required qualifications? " dataDxfId="42"/>
    <tableColumn id="11" xr3:uid="{0ACE1B0B-3526-449D-8E01-35D868DF209E}" name="Does the Direct Service Staff receive weekly supervision? " dataDxfId="41"/>
    <tableColumn id="15" xr3:uid="{ED37EB5E-30A6-475F-B5F6-367C8C14F12E}" name="Did the family use the HFA Standard Model?" dataDxfId="40"/>
    <tableColumn id="13" xr3:uid="{829D9F7B-3941-4309-9E6A-CB5DB0A739A3}" name="If &quot;Yes,&quot; did the family receive their first home visit within 3 months after the birth of their baby?" dataDxfId="39"/>
    <tableColumn id="16" xr3:uid="{FBB949D1-3FE7-4681-9FD7-1336C492DCBA}" name="Was the family referred by child welfare using the Child Welfare Protocol?" dataDxfId="38"/>
    <tableColumn id="14" xr3:uid="{99CDD709-C531-42D1-B338-C4EF31F2A6C0}" name="If &quot;Yes,&quot; did the family receive their first home visit by the time their child was 24 months of age?" dataDxfId="3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98D698-8A1E-4F2A-8C05-BC702FD753E0}" name="Table2" displayName="Table2" ref="A5:AI500" totalsRowShown="0" headerRowDxfId="36" dataDxfId="35">
  <autoFilter ref="A5:AI500" xr:uid="{0B98D698-8A1E-4F2A-8C05-BC702FD753E0}"/>
  <tableColumns count="35">
    <tableColumn id="1" xr3:uid="{214BDAFC-C9E3-4B41-A372-336CF6CFBBE0}" name="DCFS/Probation Unique Identifier" dataDxfId="34"/>
    <tableColumn id="2" xr3:uid="{7DDEA1C4-249A-4998-8B2C-AFA74DFD1762}" name="HFA Model _x000a_Child ID" dataDxfId="33"/>
    <tableColumn id="3" xr3:uid="{D9522DD8-A1B3-4838-A805-755C4C4ED714}" name="Child Date of Birth" dataDxfId="32"/>
    <tableColumn id="4" xr3:uid="{D2740731-F184-40C9-9735-E462563FB2D3}" name="Child Sex" dataDxfId="31"/>
    <tableColumn id="5" xr3:uid="{E8F86855-3C87-4F5C-ACEC-AE71C4054189}" name="Child Hispanic or Latino Ethnicity" dataDxfId="30"/>
    <tableColumn id="6" xr3:uid="{AE25FB77-484F-4368-BB4B-7B8CB9E33873}" name="Child Race: White" dataDxfId="29"/>
    <tableColumn id="7" xr3:uid="{C9CB0987-7F52-48FC-A678-2BFC11C833F3}" name="Child Race: Black or African American" dataDxfId="28"/>
    <tableColumn id="8" xr3:uid="{DA725DD9-0151-4351-8A5F-0E5D8FF43C02}" name="Child Race: Asian" dataDxfId="27"/>
    <tableColumn id="9" xr3:uid="{6B8400E1-2A0A-49D8-80DC-4B2AA7F23427}" name="Child Race: Native Hawaiian or Other Pacific Islander" dataDxfId="26"/>
    <tableColumn id="10" xr3:uid="{6F1A718B-ADD2-4334-BDE1-A501BBA88A4A}" name="Child Race: American Indian or Alaska Native" dataDxfId="25"/>
    <tableColumn id="11" xr3:uid="{1CEBA876-7FD4-447C-8DA8-F8F02CEE68D5}" name="Child Race: Declined" dataDxfId="24"/>
    <tableColumn id="12" xr3:uid="{11456C81-2CE4-4D11-8CD8-9A4390812FAB}" name="Child Race: Unknown" dataDxfId="23">
      <calculatedColumnFormula>IF(COUNTIF(F6:K6, "Yes")&gt;0, "No", "Yes")</calculatedColumnFormula>
    </tableColumn>
    <tableColumn id="13" xr3:uid="{4B518120-3455-434C-A534-7649319EEB00}" name="Program Start Date" dataDxfId="22"/>
    <tableColumn id="14" xr3:uid="{D46CB3EE-2A97-4FB1-94C4-3CE92A5E9943}" name="Program End Date" dataDxfId="21"/>
    <tableColumn id="15" xr3:uid="{D9E169DD-38B0-413E-8EE6-05C37F5A1BD7}" name="Was this child engaged in services during the report quarter?" dataDxfId="20">
      <calculatedColumnFormula>IF(ISBLANK(M6), "", IF(ISBLANK(N6), "Yes", IF(N6 &lt; 'County Names to hide'!$C$2, "No", "Yes")))</calculatedColumnFormula>
    </tableColumn>
    <tableColumn id="16" xr3:uid="{056105B2-5B28-4557-898F-6B1D48859F52}" name="Date Child Specific Prevention Plan Start (Year One)" dataDxfId="19"/>
    <tableColumn id="17" xr3:uid="{8CB9956E-A897-450D-82A0-2D2896BD789E}" name="Date Child Specific Prevention Plan Ended (Year One)" dataDxfId="18"/>
    <tableColumn id="18" xr3:uid="{3EA5B82F-1307-48BD-B3E4-F2AA01A82A16}" name="Date Child Specific Prevention Plan Start (Year Two)" dataDxfId="17"/>
    <tableColumn id="19" xr3:uid="{F70D0F25-4E1C-4256-AB2C-E8E1A74B9295}" name="Date Child Specific Prevention Plan Ended (Year Two)" dataDxfId="16"/>
    <tableColumn id="20" xr3:uid="{1E7A3900-1F03-44DD-9F59-E9C7943E05F8}" name="Total Number of Visits (as defined by the HFA model) by the End of the Report Quarter" dataDxfId="15"/>
    <tableColumn id="21" xr3:uid="{3A4E2641-1C84-439C-8DB2-6BCD9E060B26}" name="Months Open at End of Quarter" dataDxfId="14">
      <calculatedColumnFormula>IF(Outcomes!M6="","",
   IF(AND(Outcomes!N6&lt;&gt;"",Outcomes!N6&lt;'County Names to hide'!$C$2),0,
      ROUND((MIN(IF(Outcomes!N6="", 'County Names to hide'!$D$2, Outcomes!N6),'County Names to hide'!$D$2)-Outcomes!M5)/30,1)))</calculatedColumnFormula>
    </tableColumn>
    <tableColumn id="22" xr3:uid="{24D08D47-C62C-4352-8D00-8FC6234B522F}" name="Child Age at End of Quarter in months" dataDxfId="13">
      <calculatedColumnFormula>IF(Outcomes!C6="", "", DATEDIF(Outcomes!C6, 'County Names to hide'!$D$2, "m"))</calculatedColumnFormula>
    </tableColumn>
    <tableColumn id="23" xr3:uid="{FFB52453-CAC2-487E-B0B6-FC586535A5F2}" name="Name of the home visitor working with the family when the family was discharged" dataDxfId="12"/>
    <tableColumn id="24" xr3:uid="{FC97896E-D23C-4CFB-A0EF-6A5BA623FCF8}" name="Was a new home visitor assigned to this family this quarter?" dataDxfId="11"/>
    <tableColumn id="25" xr3:uid="{94D6EAB3-72C2-4199-AC4B-79AF8397698F}" name="If &quot;Yes,&quot; what is the name of the new home visitor working with the family?" dataDxfId="10"/>
    <tableColumn id="26" xr3:uid="{C045277B-2BAF-4C73-8C5F-B1D3C12AC2A9}" name="Was the caregiver-child interaction assessed using a validated tool?" dataDxfId="9"/>
    <tableColumn id="27" xr3:uid="{62BC3449-92F3-47B2-A82D-14D072FC448F}" name="Was the child's mother enrolled in the home visiting program prenatally before 37 weeks? " dataDxfId="8"/>
    <tableColumn id="28" xr3:uid="{95165084-8037-4917-84E9-3D1C3DEC6A2D}" name="If &quot;Yes,&quot; was the child born preterm following enrollment in the home visiting program?" dataDxfId="7"/>
    <tableColumn id="38" xr3:uid="{67767BAB-8D7A-4A70-B530-CB0AB66EF5B5}" name="Did the child receive a timely screen for developmental delays using the Ages &amp; Stages (ASQ-3) at least twice annually (if age birth to 3), or once annually (if older than 3)?" dataDxfId="6"/>
    <tableColumn id="30" xr3:uid="{6F2232B8-D140-48C5-9477-D9A0F1DE3A48}" name="Did the child have a positive screen for developmental delays?" dataDxfId="5"/>
    <tableColumn id="31" xr3:uid="{CC341731-7E74-4F75-9296-3774E8C3402C}" name="If &quot;Yes,  did the child receive services in a timely manner following the screen?" dataDxfId="4"/>
    <tableColumn id="33" xr3:uid="{EC0B9A21-74AB-4D22-9D3F-D3DC8EBBB35A}" name="Has the child been enrolled in home visiting for at least 3 months?" dataDxfId="3"/>
    <tableColumn id="34" xr3:uid="{27094A75-8B7F-4187-8A7B-658CE3E4DA28}" name="If &quot;Yes,&quot; was the child's primary caregiver screened for depression within 3 months of enrollment or 3 months of delivery (for those enrolled prenatally)?" dataDxfId="2"/>
    <tableColumn id="35" xr3:uid="{8EB7A9F5-0F4E-49FD-8B33-83DE3E9EE1B0}" name="If &quot;Yes,&quot; did the child's primary caregiver have a positive screen for depression?" dataDxfId="1"/>
    <tableColumn id="36" xr3:uid="{847EF718-F78F-4C07-B8A8-068D2564EAEF}" name="If &quot;Yes,&quot; did the primary caregiver receive one or more service contact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5CA87-6803-490A-85ED-DAAF71507A52}">
  <sheetPr codeName="Sheet2"/>
  <dimension ref="A1:H3"/>
  <sheetViews>
    <sheetView zoomScale="120" zoomScaleNormal="120" workbookViewId="0">
      <selection activeCell="E6" sqref="E6"/>
    </sheetView>
  </sheetViews>
  <sheetFormatPr defaultColWidth="8.7265625" defaultRowHeight="14.5" x14ac:dyDescent="0.35"/>
  <cols>
    <col min="1" max="2" width="24.54296875" style="1" customWidth="1"/>
    <col min="3" max="4" width="24.54296875" style="4"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50.15" customHeight="1" x14ac:dyDescent="0.35">
      <c r="A1" s="83" t="s">
        <v>0</v>
      </c>
      <c r="B1" s="84"/>
      <c r="C1" s="84"/>
      <c r="D1" s="84"/>
      <c r="E1" s="84"/>
    </row>
    <row r="2" spans="1:8" x14ac:dyDescent="0.35">
      <c r="A2" s="2" t="s">
        <v>1</v>
      </c>
      <c r="B2" s="2" t="s">
        <v>2</v>
      </c>
      <c r="C2" s="3" t="s">
        <v>3</v>
      </c>
      <c r="D2" s="3" t="s">
        <v>4</v>
      </c>
      <c r="E2" s="2" t="s">
        <v>5</v>
      </c>
      <c r="F2" s="2" t="s">
        <v>6</v>
      </c>
      <c r="G2" s="2" t="s">
        <v>7</v>
      </c>
      <c r="H2" s="2" t="s">
        <v>8</v>
      </c>
    </row>
    <row r="3" spans="1:8" x14ac:dyDescent="0.35">
      <c r="B3" s="1" t="s">
        <v>175</v>
      </c>
      <c r="E3" s="1" t="s">
        <v>176</v>
      </c>
      <c r="F3" s="1">
        <v>2026</v>
      </c>
    </row>
  </sheetData>
  <sheetProtection selectLockedCells="1"/>
  <mergeCells count="1">
    <mergeCell ref="A1:E1"/>
  </mergeCells>
  <dataValidations count="3">
    <dataValidation type="list" allowBlank="1" showInputMessage="1" showErrorMessage="1" sqref="E3:E1048576" xr:uid="{EDF02009-D993-481C-B6C2-C2D42C502AE8}">
      <formula1>"January-March, April-June, July-September, October-December"</formula1>
    </dataValidation>
    <dataValidation type="whole" allowBlank="1" showInputMessage="1" showErrorMessage="1" sqref="F1:F1048576" xr:uid="{9BB9661F-FDD9-4B4C-89E3-214F2D41B2F9}">
      <formula1>2026</formula1>
      <formula2>3026</formula2>
    </dataValidation>
    <dataValidation type="whole" allowBlank="1" showInputMessage="1" showErrorMessage="1" sqref="C3:D1048576" xr:uid="{EC2CA80C-AF3C-4632-93ED-0D17AB09A2C6}">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CE6AC595-97B0-4CC7-ADAD-B2EFB170ECC0}">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860D-9954-41CE-ADC3-0BA71FF151E8}">
  <dimension ref="A1:Q100"/>
  <sheetViews>
    <sheetView workbookViewId="0">
      <selection activeCell="C5" sqref="C5"/>
    </sheetView>
  </sheetViews>
  <sheetFormatPr defaultColWidth="0" defaultRowHeight="14.5" zeroHeight="1" x14ac:dyDescent="0.35"/>
  <cols>
    <col min="1" max="1" width="12.453125" customWidth="1"/>
    <col min="2" max="2" width="22.81640625" style="7" customWidth="1"/>
    <col min="3" max="3" width="25.453125" style="7" customWidth="1"/>
    <col min="4" max="4" width="53.7265625" customWidth="1"/>
    <col min="5" max="6" width="44.81640625" customWidth="1"/>
    <col min="7" max="8" width="67.54296875" customWidth="1"/>
    <col min="9" max="9" width="70.1796875" customWidth="1"/>
    <col min="10" max="10" width="49.81640625" customWidth="1"/>
    <col min="11" max="11" width="52.1796875" customWidth="1"/>
    <col min="12" max="12" width="52.81640625" customWidth="1"/>
    <col min="13" max="14" width="57" customWidth="1"/>
    <col min="15" max="17" width="70.1796875" customWidth="1"/>
    <col min="18" max="16384" width="8.7265625" hidden="1"/>
  </cols>
  <sheetData>
    <row r="1" spans="1:17" ht="99.65" customHeight="1" x14ac:dyDescent="0.35">
      <c r="A1" s="85" t="s">
        <v>9</v>
      </c>
      <c r="B1" s="85"/>
      <c r="C1" s="85"/>
      <c r="D1" s="85"/>
      <c r="E1" s="86"/>
      <c r="F1" s="86"/>
      <c r="G1" s="86"/>
      <c r="H1" s="32"/>
    </row>
    <row r="2" spans="1:17" ht="18.5" x14ac:dyDescent="0.45">
      <c r="A2" s="87" t="s">
        <v>10</v>
      </c>
      <c r="B2" s="87"/>
      <c r="C2" s="24"/>
      <c r="D2" s="17"/>
      <c r="E2" s="80" t="s">
        <v>11</v>
      </c>
      <c r="F2" s="80"/>
      <c r="G2" s="18"/>
      <c r="H2" s="18"/>
    </row>
    <row r="3" spans="1:17" s="29" customFormat="1" ht="45.65" customHeight="1" x14ac:dyDescent="0.35">
      <c r="A3" s="88" t="s">
        <v>12</v>
      </c>
      <c r="B3" s="88"/>
      <c r="C3" s="88"/>
      <c r="D3" s="88"/>
      <c r="E3" s="88"/>
      <c r="F3" s="88"/>
      <c r="G3" s="88"/>
      <c r="H3" s="90" t="s">
        <v>13</v>
      </c>
      <c r="I3" s="90"/>
      <c r="J3" s="90"/>
      <c r="K3" s="30" t="s">
        <v>14</v>
      </c>
      <c r="L3" s="31" t="s">
        <v>15</v>
      </c>
      <c r="M3" s="31"/>
      <c r="N3" s="89" t="s">
        <v>16</v>
      </c>
      <c r="O3" s="89"/>
      <c r="P3" s="89"/>
      <c r="Q3" s="89"/>
    </row>
    <row r="4" spans="1:17" s="29" customFormat="1" ht="43.5" x14ac:dyDescent="0.35">
      <c r="A4" s="26" t="s">
        <v>17</v>
      </c>
      <c r="B4" s="27" t="s">
        <v>18</v>
      </c>
      <c r="C4" s="27" t="s">
        <v>19</v>
      </c>
      <c r="D4" s="26" t="s">
        <v>20</v>
      </c>
      <c r="E4" s="26" t="s">
        <v>21</v>
      </c>
      <c r="F4" s="26" t="s">
        <v>173</v>
      </c>
      <c r="G4" s="26" t="s">
        <v>22</v>
      </c>
      <c r="H4" s="26" t="s">
        <v>23</v>
      </c>
      <c r="I4" s="26" t="s">
        <v>24</v>
      </c>
      <c r="J4" s="26" t="s">
        <v>25</v>
      </c>
      <c r="K4" s="26" t="s">
        <v>26</v>
      </c>
      <c r="L4" s="26" t="s">
        <v>27</v>
      </c>
      <c r="M4" s="26" t="s">
        <v>28</v>
      </c>
      <c r="N4" s="26" t="s">
        <v>29</v>
      </c>
      <c r="O4" s="26" t="s">
        <v>30</v>
      </c>
      <c r="P4" s="28"/>
    </row>
    <row r="5" spans="1:17" x14ac:dyDescent="0.35">
      <c r="A5" s="1"/>
      <c r="B5" s="6"/>
      <c r="C5" s="6"/>
      <c r="D5" s="82" t="str">
        <f>IF(ISBLANK(C5), "Yes", IF(C5 &lt; 'County Names to hide'!$C$2, "No", "Yes"))</f>
        <v>Yes</v>
      </c>
      <c r="E5" s="1"/>
      <c r="F5" s="4"/>
      <c r="G5" s="1" t="str">
        <f>IF(Fidelity!B5="", "", DATEDIF(Fidelity!B5, 'County Names to hide'!$D$2, "m"))</f>
        <v/>
      </c>
      <c r="H5" s="1"/>
      <c r="I5" s="1"/>
      <c r="J5" s="1"/>
      <c r="K5" s="1"/>
      <c r="L5" s="1"/>
      <c r="M5" s="1"/>
      <c r="N5" s="1"/>
      <c r="O5" s="1"/>
    </row>
    <row r="6" spans="1:17" x14ac:dyDescent="0.35">
      <c r="A6" s="1"/>
      <c r="B6" s="6"/>
      <c r="C6" s="6"/>
      <c r="D6" s="82" t="str">
        <f>IF(ISBLANK(C6), "Yes", IF(C6 &lt; 'County Names to hide'!$C$2, "No", "Yes"))</f>
        <v>Yes</v>
      </c>
      <c r="E6" s="1"/>
      <c r="F6" s="4"/>
      <c r="G6" s="1" t="str">
        <f>IF(Fidelity!B6="", "", DATEDIF(Fidelity!B6, 'County Names to hide'!$D$2, "m"))</f>
        <v/>
      </c>
      <c r="H6" s="1"/>
      <c r="I6" s="1"/>
      <c r="J6" s="1"/>
      <c r="K6" s="1"/>
      <c r="L6" s="1"/>
      <c r="M6" s="1"/>
      <c r="N6" s="1"/>
      <c r="O6" s="1"/>
    </row>
    <row r="7" spans="1:17" x14ac:dyDescent="0.35">
      <c r="A7" s="1"/>
      <c r="B7" s="6"/>
      <c r="C7" s="6"/>
      <c r="D7" s="82" t="str">
        <f>IF(ISBLANK(C7), "Yes", IF(C7 &lt; 'County Names to hide'!$C$2, "No", "Yes"))</f>
        <v>Yes</v>
      </c>
      <c r="E7" s="1"/>
      <c r="F7" s="4"/>
      <c r="G7" s="1" t="str">
        <f>IF(Fidelity!B7="", "", DATEDIF(Fidelity!B7, 'County Names to hide'!$D$2, "m"))</f>
        <v/>
      </c>
      <c r="H7" s="1"/>
      <c r="I7" s="1"/>
      <c r="J7" s="1"/>
      <c r="K7" s="1"/>
      <c r="L7" s="1"/>
      <c r="M7" s="1"/>
      <c r="N7" s="1"/>
      <c r="O7" s="1"/>
    </row>
    <row r="8" spans="1:17" x14ac:dyDescent="0.35">
      <c r="A8" s="1"/>
      <c r="B8" s="6"/>
      <c r="C8" s="6"/>
      <c r="D8" s="82" t="str">
        <f>IF(ISBLANK(C8), "Yes", IF(C8 &lt; 'County Names to hide'!$C$2, "No", "Yes"))</f>
        <v>Yes</v>
      </c>
      <c r="E8" s="1"/>
      <c r="F8" s="4"/>
      <c r="G8" s="1" t="str">
        <f>IF(Fidelity!B8="", "", DATEDIF(Fidelity!B8, 'County Names to hide'!$D$2, "m"))</f>
        <v/>
      </c>
      <c r="H8" s="1"/>
      <c r="I8" s="1"/>
      <c r="J8" s="1"/>
      <c r="K8" s="1"/>
      <c r="L8" s="1"/>
      <c r="M8" s="1"/>
      <c r="N8" s="1"/>
      <c r="O8" s="1"/>
    </row>
    <row r="9" spans="1:17" x14ac:dyDescent="0.35">
      <c r="A9" s="1"/>
      <c r="B9" s="6"/>
      <c r="C9" s="6"/>
      <c r="D9" s="82" t="str">
        <f>IF(ISBLANK(C9), "Yes", IF(C9 &lt; 'County Names to hide'!$C$2, "No", "Yes"))</f>
        <v>Yes</v>
      </c>
      <c r="E9" s="1"/>
      <c r="F9" s="4"/>
      <c r="G9" s="1" t="str">
        <f>IF(Fidelity!B9="", "", DATEDIF(Fidelity!B9, 'County Names to hide'!$D$2, "m"))</f>
        <v/>
      </c>
      <c r="H9" s="1"/>
      <c r="I9" s="1"/>
      <c r="J9" s="1"/>
      <c r="K9" s="1"/>
      <c r="L9" s="1"/>
      <c r="M9" s="1"/>
      <c r="N9" s="1"/>
      <c r="O9" s="1"/>
    </row>
    <row r="10" spans="1:17" x14ac:dyDescent="0.35">
      <c r="A10" s="1"/>
      <c r="B10" s="6"/>
      <c r="C10" s="6"/>
      <c r="D10" s="82" t="str">
        <f>IF(ISBLANK(C10), "Yes", IF(C10 &lt; 'County Names to hide'!$C$2, "No", "Yes"))</f>
        <v>Yes</v>
      </c>
      <c r="E10" s="1"/>
      <c r="F10" s="4"/>
      <c r="G10" s="1" t="str">
        <f>IF(Fidelity!B10="", "", DATEDIF(Fidelity!B10, 'County Names to hide'!$D$2, "m"))</f>
        <v/>
      </c>
      <c r="H10" s="1"/>
      <c r="I10" s="1"/>
      <c r="J10" s="1"/>
      <c r="K10" s="1"/>
      <c r="L10" s="1"/>
      <c r="M10" s="1"/>
      <c r="N10" s="1"/>
      <c r="O10" s="1"/>
    </row>
    <row r="11" spans="1:17" x14ac:dyDescent="0.35">
      <c r="A11" s="1"/>
      <c r="B11" s="6"/>
      <c r="C11" s="6"/>
      <c r="D11" s="82" t="str">
        <f>IF(ISBLANK(C11), "Yes", IF(C11 &lt; 'County Names to hide'!$C$2, "No", "Yes"))</f>
        <v>Yes</v>
      </c>
      <c r="E11" s="1"/>
      <c r="F11" s="4"/>
      <c r="G11" s="1" t="str">
        <f>IF(Fidelity!B11="", "", DATEDIF(Fidelity!B11, 'County Names to hide'!$D$2, "m"))</f>
        <v/>
      </c>
      <c r="H11" s="1"/>
      <c r="I11" s="1"/>
      <c r="J11" s="1"/>
      <c r="K11" s="1"/>
      <c r="L11" s="1"/>
      <c r="M11" s="1"/>
      <c r="N11" s="1"/>
      <c r="O11" s="1"/>
    </row>
    <row r="12" spans="1:17" x14ac:dyDescent="0.35">
      <c r="A12" s="1"/>
      <c r="B12" s="6"/>
      <c r="C12" s="6"/>
      <c r="D12" s="82" t="str">
        <f>IF(ISBLANK(C12), "Yes", IF(C12 &lt; 'County Names to hide'!$C$2, "No", "Yes"))</f>
        <v>Yes</v>
      </c>
      <c r="E12" s="1"/>
      <c r="F12" s="4"/>
      <c r="G12" s="1" t="str">
        <f>IF(Fidelity!B12="", "", DATEDIF(Fidelity!B12, 'County Names to hide'!$D$2, "m"))</f>
        <v/>
      </c>
      <c r="H12" s="1"/>
      <c r="I12" s="1"/>
      <c r="J12" s="1"/>
      <c r="K12" s="1"/>
      <c r="L12" s="1"/>
      <c r="M12" s="1"/>
      <c r="N12" s="1"/>
      <c r="O12" s="1"/>
    </row>
    <row r="13" spans="1:17" x14ac:dyDescent="0.35">
      <c r="A13" s="1"/>
      <c r="B13" s="6"/>
      <c r="C13" s="6"/>
      <c r="D13" s="82" t="str">
        <f>IF(ISBLANK(C13), "Yes", IF(C13 &lt; 'County Names to hide'!$C$2, "No", "Yes"))</f>
        <v>Yes</v>
      </c>
      <c r="E13" s="1"/>
      <c r="F13" s="4"/>
      <c r="G13" s="1" t="str">
        <f>IF(Fidelity!B13="", "", DATEDIF(Fidelity!B13, 'County Names to hide'!$D$2, "m"))</f>
        <v/>
      </c>
      <c r="H13" s="1"/>
      <c r="I13" s="1"/>
      <c r="J13" s="1"/>
      <c r="K13" s="1"/>
      <c r="L13" s="1"/>
      <c r="M13" s="1"/>
      <c r="N13" s="1"/>
      <c r="O13" s="1"/>
    </row>
    <row r="14" spans="1:17" x14ac:dyDescent="0.35">
      <c r="A14" s="1"/>
      <c r="B14" s="6"/>
      <c r="C14" s="6"/>
      <c r="D14" s="82" t="str">
        <f>IF(ISBLANK(C14), "Yes", IF(C14 &lt; 'County Names to hide'!$C$2, "No", "Yes"))</f>
        <v>Yes</v>
      </c>
      <c r="E14" s="1"/>
      <c r="F14" s="4"/>
      <c r="G14" s="1" t="str">
        <f>IF(Fidelity!B14="", "", DATEDIF(Fidelity!B14, 'County Names to hide'!$D$2, "m"))</f>
        <v/>
      </c>
      <c r="H14" s="1"/>
      <c r="I14" s="1"/>
      <c r="J14" s="1"/>
      <c r="K14" s="1"/>
      <c r="L14" s="1"/>
      <c r="M14" s="1"/>
      <c r="N14" s="1"/>
      <c r="O14" s="1"/>
    </row>
    <row r="15" spans="1:17" x14ac:dyDescent="0.35">
      <c r="A15" s="1"/>
      <c r="B15" s="6"/>
      <c r="C15" s="6"/>
      <c r="D15" s="82" t="str">
        <f>IF(ISBLANK(C15), "Yes", IF(C15 &lt; 'County Names to hide'!$C$2, "No", "Yes"))</f>
        <v>Yes</v>
      </c>
      <c r="E15" s="1"/>
      <c r="F15" s="4"/>
      <c r="G15" s="1" t="str">
        <f>IF(Fidelity!B15="", "", DATEDIF(Fidelity!B15, 'County Names to hide'!$D$2, "m"))</f>
        <v/>
      </c>
      <c r="H15" s="1"/>
      <c r="I15" s="1"/>
      <c r="J15" s="1"/>
      <c r="K15" s="1"/>
      <c r="L15" s="1"/>
      <c r="M15" s="1"/>
      <c r="N15" s="1"/>
      <c r="O15" s="1"/>
    </row>
    <row r="16" spans="1:17" x14ac:dyDescent="0.35">
      <c r="A16" s="1"/>
      <c r="B16" s="6"/>
      <c r="C16" s="6"/>
      <c r="D16" s="82" t="str">
        <f>IF(ISBLANK(C16), "Yes", IF(C16 &lt; 'County Names to hide'!$C$2, "No", "Yes"))</f>
        <v>Yes</v>
      </c>
      <c r="E16" s="1"/>
      <c r="F16" s="4"/>
      <c r="G16" s="1" t="str">
        <f>IF(Fidelity!B16="", "", DATEDIF(Fidelity!B16, 'County Names to hide'!$D$2, "m"))</f>
        <v/>
      </c>
      <c r="H16" s="1"/>
      <c r="I16" s="1"/>
      <c r="J16" s="1"/>
      <c r="K16" s="1"/>
      <c r="L16" s="1"/>
      <c r="M16" s="1"/>
      <c r="N16" s="1"/>
      <c r="O16" s="1"/>
    </row>
    <row r="17" spans="1:15" x14ac:dyDescent="0.35">
      <c r="A17" s="1"/>
      <c r="B17" s="6"/>
      <c r="C17" s="6"/>
      <c r="D17" s="82" t="str">
        <f>IF(ISBLANK(C17), "Yes", IF(C17 &lt; 'County Names to hide'!$C$2, "No", "Yes"))</f>
        <v>Yes</v>
      </c>
      <c r="E17" s="1"/>
      <c r="F17" s="4"/>
      <c r="G17" s="1" t="str">
        <f>IF(Fidelity!B17="", "", DATEDIF(Fidelity!B17, 'County Names to hide'!$D$2, "m"))</f>
        <v/>
      </c>
      <c r="H17" s="1"/>
      <c r="I17" s="1"/>
      <c r="J17" s="1"/>
      <c r="K17" s="1"/>
      <c r="L17" s="1"/>
      <c r="M17" s="1"/>
      <c r="N17" s="1"/>
      <c r="O17" s="1"/>
    </row>
    <row r="18" spans="1:15" x14ac:dyDescent="0.35">
      <c r="A18" s="1"/>
      <c r="B18" s="6"/>
      <c r="C18" s="6"/>
      <c r="D18" s="82" t="str">
        <f>IF(ISBLANK(C18), "Yes", IF(C18 &lt; 'County Names to hide'!$C$2, "No", "Yes"))</f>
        <v>Yes</v>
      </c>
      <c r="E18" s="1"/>
      <c r="F18" s="4"/>
      <c r="G18" s="1" t="str">
        <f>IF(Fidelity!B18="", "", DATEDIF(Fidelity!B18, 'County Names to hide'!$D$2, "m"))</f>
        <v/>
      </c>
      <c r="H18" s="1"/>
      <c r="I18" s="1"/>
      <c r="J18" s="1"/>
      <c r="K18" s="1"/>
      <c r="L18" s="1"/>
      <c r="M18" s="1"/>
      <c r="N18" s="1"/>
      <c r="O18" s="1"/>
    </row>
    <row r="19" spans="1:15" x14ac:dyDescent="0.35">
      <c r="A19" s="1"/>
      <c r="B19" s="6"/>
      <c r="C19" s="6"/>
      <c r="D19" s="82" t="str">
        <f>IF(ISBLANK(C19), "Yes", IF(C19 &lt; 'County Names to hide'!$C$2, "No", "Yes"))</f>
        <v>Yes</v>
      </c>
      <c r="E19" s="1"/>
      <c r="F19" s="4"/>
      <c r="G19" s="1" t="str">
        <f>IF(Fidelity!B19="", "", DATEDIF(Fidelity!B19, 'County Names to hide'!$D$2, "m"))</f>
        <v/>
      </c>
      <c r="H19" s="1"/>
      <c r="I19" s="1"/>
      <c r="J19" s="1"/>
      <c r="K19" s="1"/>
      <c r="L19" s="1"/>
      <c r="M19" s="1"/>
      <c r="N19" s="1"/>
      <c r="O19" s="1"/>
    </row>
    <row r="20" spans="1:15" x14ac:dyDescent="0.35">
      <c r="A20" s="1"/>
      <c r="B20" s="6"/>
      <c r="C20" s="6"/>
      <c r="D20" s="82" t="str">
        <f>IF(ISBLANK(C20), "Yes", IF(C20 &lt; 'County Names to hide'!$C$2, "No", "Yes"))</f>
        <v>Yes</v>
      </c>
      <c r="E20" s="1"/>
      <c r="F20" s="4"/>
      <c r="G20" s="1" t="str">
        <f>IF(Fidelity!B20="", "", DATEDIF(Fidelity!B20, 'County Names to hide'!$D$2, "m"))</f>
        <v/>
      </c>
      <c r="H20" s="1"/>
      <c r="I20" s="1"/>
      <c r="J20" s="1"/>
      <c r="K20" s="1"/>
      <c r="L20" s="1"/>
      <c r="M20" s="1"/>
      <c r="N20" s="1"/>
      <c r="O20" s="1"/>
    </row>
    <row r="21" spans="1:15" x14ac:dyDescent="0.35">
      <c r="A21" s="1"/>
      <c r="B21" s="6"/>
      <c r="C21" s="6"/>
      <c r="D21" s="82" t="str">
        <f>IF(ISBLANK(C21), "Yes", IF(C21 &lt; 'County Names to hide'!$C$2, "No", "Yes"))</f>
        <v>Yes</v>
      </c>
      <c r="E21" s="1"/>
      <c r="F21" s="4"/>
      <c r="G21" s="1" t="str">
        <f>IF(Fidelity!B21="", "", DATEDIF(Fidelity!B21, 'County Names to hide'!$D$2, "m"))</f>
        <v/>
      </c>
      <c r="H21" s="1"/>
      <c r="I21" s="1"/>
      <c r="J21" s="1"/>
      <c r="K21" s="1"/>
      <c r="L21" s="1"/>
      <c r="M21" s="1"/>
      <c r="N21" s="1"/>
      <c r="O21" s="1"/>
    </row>
    <row r="22" spans="1:15" x14ac:dyDescent="0.35">
      <c r="A22" s="1"/>
      <c r="B22" s="6"/>
      <c r="C22" s="6"/>
      <c r="D22" s="82" t="str">
        <f>IF(ISBLANK(C22), "Yes", IF(C22 &lt; 'County Names to hide'!$C$2, "No", "Yes"))</f>
        <v>Yes</v>
      </c>
      <c r="E22" s="1"/>
      <c r="F22" s="4"/>
      <c r="G22" s="1" t="str">
        <f>IF(Fidelity!B22="", "", DATEDIF(Fidelity!B22, 'County Names to hide'!$D$2, "m"))</f>
        <v/>
      </c>
      <c r="H22" s="1"/>
      <c r="I22" s="1"/>
      <c r="J22" s="1"/>
      <c r="K22" s="1"/>
      <c r="L22" s="1"/>
      <c r="M22" s="1"/>
      <c r="N22" s="1"/>
      <c r="O22" s="1"/>
    </row>
    <row r="23" spans="1:15" x14ac:dyDescent="0.35">
      <c r="A23" s="1"/>
      <c r="B23" s="6"/>
      <c r="C23" s="6"/>
      <c r="D23" s="82" t="str">
        <f>IF(ISBLANK(C23), "Yes", IF(C23 &lt; 'County Names to hide'!$C$2, "No", "Yes"))</f>
        <v>Yes</v>
      </c>
      <c r="E23" s="1"/>
      <c r="F23" s="4"/>
      <c r="G23" s="1" t="str">
        <f>IF(Fidelity!B23="", "", DATEDIF(Fidelity!B23, 'County Names to hide'!$D$2, "m"))</f>
        <v/>
      </c>
      <c r="H23" s="1"/>
      <c r="I23" s="1"/>
      <c r="J23" s="1"/>
      <c r="K23" s="1"/>
      <c r="L23" s="1"/>
      <c r="M23" s="1"/>
      <c r="N23" s="1"/>
      <c r="O23" s="1"/>
    </row>
    <row r="24" spans="1:15" x14ac:dyDescent="0.35">
      <c r="A24" s="1"/>
      <c r="B24" s="6"/>
      <c r="C24" s="6"/>
      <c r="D24" s="82" t="str">
        <f>IF(ISBLANK(C24), "Yes", IF(C24 &lt; 'County Names to hide'!$C$2, "No", "Yes"))</f>
        <v>Yes</v>
      </c>
      <c r="E24" s="1"/>
      <c r="F24" s="4"/>
      <c r="G24" s="1" t="str">
        <f>IF(Fidelity!B24="", "", DATEDIF(Fidelity!B24, 'County Names to hide'!$D$2, "m"))</f>
        <v/>
      </c>
      <c r="H24" s="1"/>
      <c r="I24" s="1"/>
      <c r="J24" s="1"/>
      <c r="K24" s="1"/>
      <c r="L24" s="1"/>
      <c r="M24" s="1"/>
      <c r="N24" s="1"/>
      <c r="O24" s="1"/>
    </row>
    <row r="25" spans="1:15" x14ac:dyDescent="0.35">
      <c r="A25" s="1"/>
      <c r="B25" s="6"/>
      <c r="C25" s="6"/>
      <c r="D25" s="82" t="str">
        <f>IF(ISBLANK(C25), "Yes", IF(C25 &lt; 'County Names to hide'!$C$2, "No", "Yes"))</f>
        <v>Yes</v>
      </c>
      <c r="E25" s="1"/>
      <c r="F25" s="4"/>
      <c r="G25" s="1" t="str">
        <f>IF(Fidelity!B25="", "", DATEDIF(Fidelity!B25, 'County Names to hide'!$D$2, "m"))</f>
        <v/>
      </c>
      <c r="H25" s="1"/>
      <c r="I25" s="1"/>
      <c r="J25" s="1"/>
      <c r="K25" s="1"/>
      <c r="L25" s="1"/>
      <c r="M25" s="1"/>
      <c r="N25" s="1"/>
      <c r="O25" s="1"/>
    </row>
    <row r="26" spans="1:15" x14ac:dyDescent="0.35">
      <c r="A26" s="1"/>
      <c r="B26" s="6"/>
      <c r="C26" s="6"/>
      <c r="D26" s="82" t="str">
        <f>IF(ISBLANK(C26), "Yes", IF(C26 &lt; 'County Names to hide'!$C$2, "No", "Yes"))</f>
        <v>Yes</v>
      </c>
      <c r="E26" s="1"/>
      <c r="F26" s="4"/>
      <c r="G26" s="1" t="str">
        <f>IF(Fidelity!B26="", "", DATEDIF(Fidelity!B26, 'County Names to hide'!$D$2, "m"))</f>
        <v/>
      </c>
      <c r="H26" s="1"/>
      <c r="I26" s="1"/>
      <c r="J26" s="1"/>
      <c r="K26" s="1"/>
      <c r="L26" s="1"/>
      <c r="M26" s="1"/>
      <c r="N26" s="1"/>
      <c r="O26" s="1"/>
    </row>
    <row r="27" spans="1:15" x14ac:dyDescent="0.35">
      <c r="A27" s="1"/>
      <c r="B27" s="6"/>
      <c r="C27" s="6"/>
      <c r="D27" s="82" t="str">
        <f>IF(ISBLANK(C27), "Yes", IF(C27 &lt; 'County Names to hide'!$C$2, "No", "Yes"))</f>
        <v>Yes</v>
      </c>
      <c r="E27" s="1"/>
      <c r="F27" s="4"/>
      <c r="G27" s="1" t="str">
        <f>IF(Fidelity!B27="", "", DATEDIF(Fidelity!B27, 'County Names to hide'!$D$2, "m"))</f>
        <v/>
      </c>
      <c r="H27" s="1"/>
      <c r="I27" s="1"/>
      <c r="J27" s="1"/>
      <c r="K27" s="1"/>
      <c r="L27" s="1"/>
      <c r="M27" s="1"/>
      <c r="N27" s="1"/>
      <c r="O27" s="1"/>
    </row>
    <row r="28" spans="1:15" x14ac:dyDescent="0.35">
      <c r="A28" s="1"/>
      <c r="B28" s="6"/>
      <c r="C28" s="6"/>
      <c r="D28" s="82" t="str">
        <f>IF(ISBLANK(C28), "Yes", IF(C28 &lt; 'County Names to hide'!$C$2, "No", "Yes"))</f>
        <v>Yes</v>
      </c>
      <c r="E28" s="1"/>
      <c r="F28" s="4"/>
      <c r="G28" s="1" t="str">
        <f>IF(Fidelity!B28="", "", DATEDIF(Fidelity!B28, 'County Names to hide'!$D$2, "m"))</f>
        <v/>
      </c>
      <c r="H28" s="1"/>
      <c r="I28" s="1"/>
      <c r="J28" s="1"/>
      <c r="K28" s="1"/>
      <c r="L28" s="1"/>
      <c r="M28" s="1"/>
      <c r="N28" s="1"/>
      <c r="O28" s="1"/>
    </row>
    <row r="29" spans="1:15" x14ac:dyDescent="0.35">
      <c r="A29" s="1"/>
      <c r="B29" s="6"/>
      <c r="C29" s="6"/>
      <c r="D29" s="82" t="str">
        <f>IF(ISBLANK(C29), "Yes", IF(C29 &lt; 'County Names to hide'!$C$2, "No", "Yes"))</f>
        <v>Yes</v>
      </c>
      <c r="E29" s="1"/>
      <c r="F29" s="4"/>
      <c r="G29" s="1" t="str">
        <f>IF(Fidelity!B29="", "", DATEDIF(Fidelity!B29, 'County Names to hide'!$D$2, "m"))</f>
        <v/>
      </c>
      <c r="H29" s="1"/>
      <c r="I29" s="1"/>
      <c r="J29" s="1"/>
      <c r="K29" s="1"/>
      <c r="L29" s="1"/>
      <c r="M29" s="1"/>
      <c r="N29" s="1"/>
      <c r="O29" s="1"/>
    </row>
    <row r="30" spans="1:15" x14ac:dyDescent="0.35">
      <c r="A30" s="1"/>
      <c r="B30" s="6"/>
      <c r="C30" s="6"/>
      <c r="D30" s="82" t="str">
        <f>IF(ISBLANK(C30), "Yes", IF(C30 &lt; 'County Names to hide'!$C$2, "No", "Yes"))</f>
        <v>Yes</v>
      </c>
      <c r="E30" s="1"/>
      <c r="F30" s="4"/>
      <c r="G30" s="1" t="str">
        <f>IF(Fidelity!B30="", "", DATEDIF(Fidelity!B30, 'County Names to hide'!$D$2, "m"))</f>
        <v/>
      </c>
      <c r="H30" s="1"/>
      <c r="I30" s="1"/>
      <c r="J30" s="1"/>
      <c r="K30" s="1"/>
      <c r="L30" s="1"/>
      <c r="M30" s="1"/>
      <c r="N30" s="1"/>
      <c r="O30" s="1"/>
    </row>
    <row r="31" spans="1:15" x14ac:dyDescent="0.35">
      <c r="A31" s="1"/>
      <c r="B31" s="6"/>
      <c r="C31" s="6"/>
      <c r="D31" s="82" t="str">
        <f>IF(ISBLANK(C31), "Yes", IF(C31 &lt; 'County Names to hide'!$C$2, "No", "Yes"))</f>
        <v>Yes</v>
      </c>
      <c r="E31" s="1"/>
      <c r="F31" s="4"/>
      <c r="G31" s="1" t="str">
        <f>IF(Fidelity!B31="", "", DATEDIF(Fidelity!B31, 'County Names to hide'!$D$2, "m"))</f>
        <v/>
      </c>
      <c r="H31" s="1"/>
      <c r="I31" s="1"/>
      <c r="J31" s="1"/>
      <c r="K31" s="1"/>
      <c r="L31" s="1"/>
      <c r="M31" s="1"/>
      <c r="N31" s="1"/>
      <c r="O31" s="1"/>
    </row>
    <row r="32" spans="1:15" x14ac:dyDescent="0.35">
      <c r="A32" s="1"/>
      <c r="B32" s="6"/>
      <c r="C32" s="6"/>
      <c r="D32" s="82" t="str">
        <f>IF(ISBLANK(C32), "Yes", IF(C32 &lt; 'County Names to hide'!$C$2, "No", "Yes"))</f>
        <v>Yes</v>
      </c>
      <c r="E32" s="1"/>
      <c r="F32" s="4"/>
      <c r="G32" s="1" t="str">
        <f>IF(Fidelity!B32="", "", DATEDIF(Fidelity!B32, 'County Names to hide'!$D$2, "m"))</f>
        <v/>
      </c>
      <c r="H32" s="1"/>
      <c r="I32" s="1"/>
      <c r="J32" s="1"/>
      <c r="K32" s="1"/>
      <c r="L32" s="1"/>
      <c r="M32" s="1"/>
      <c r="N32" s="1"/>
      <c r="O32" s="1"/>
    </row>
    <row r="33" spans="1:15" x14ac:dyDescent="0.35">
      <c r="A33" s="1"/>
      <c r="B33" s="6"/>
      <c r="C33" s="6"/>
      <c r="D33" s="82" t="str">
        <f>IF(ISBLANK(C33), "Yes", IF(C33 &lt; 'County Names to hide'!$C$2, "No", "Yes"))</f>
        <v>Yes</v>
      </c>
      <c r="E33" s="1"/>
      <c r="F33" s="4"/>
      <c r="G33" s="1" t="str">
        <f>IF(Fidelity!B33="", "", DATEDIF(Fidelity!B33, 'County Names to hide'!$D$2, "m"))</f>
        <v/>
      </c>
      <c r="H33" s="1"/>
      <c r="I33" s="1"/>
      <c r="J33" s="1"/>
      <c r="K33" s="1"/>
      <c r="L33" s="1"/>
      <c r="M33" s="1"/>
      <c r="N33" s="1"/>
      <c r="O33" s="1"/>
    </row>
    <row r="34" spans="1:15" x14ac:dyDescent="0.35">
      <c r="A34" s="1"/>
      <c r="B34" s="6"/>
      <c r="C34" s="6"/>
      <c r="D34" s="82" t="str">
        <f>IF(ISBLANK(C34), "Yes", IF(C34 &lt; 'County Names to hide'!$C$2, "No", "Yes"))</f>
        <v>Yes</v>
      </c>
      <c r="E34" s="1"/>
      <c r="F34" s="4"/>
      <c r="G34" s="1" t="str">
        <f>IF(Fidelity!B34="", "", DATEDIF(Fidelity!B34, 'County Names to hide'!$D$2, "m"))</f>
        <v/>
      </c>
      <c r="H34" s="1"/>
      <c r="I34" s="1"/>
      <c r="J34" s="1"/>
      <c r="K34" s="1"/>
      <c r="L34" s="1"/>
      <c r="M34" s="1"/>
      <c r="N34" s="1"/>
      <c r="O34" s="1"/>
    </row>
    <row r="35" spans="1:15" x14ac:dyDescent="0.35">
      <c r="A35" s="1"/>
      <c r="B35" s="6"/>
      <c r="C35" s="6"/>
      <c r="D35" s="82" t="str">
        <f>IF(ISBLANK(C35), "Yes", IF(C35 &lt; 'County Names to hide'!$C$2, "No", "Yes"))</f>
        <v>Yes</v>
      </c>
      <c r="E35" s="1"/>
      <c r="F35" s="4"/>
      <c r="G35" s="1" t="str">
        <f>IF(Fidelity!B35="", "", DATEDIF(Fidelity!B35, 'County Names to hide'!$D$2, "m"))</f>
        <v/>
      </c>
      <c r="H35" s="1"/>
      <c r="I35" s="1"/>
      <c r="J35" s="1"/>
      <c r="K35" s="1"/>
      <c r="L35" s="1"/>
      <c r="M35" s="1"/>
      <c r="N35" s="1"/>
      <c r="O35" s="1"/>
    </row>
    <row r="36" spans="1:15" x14ac:dyDescent="0.35">
      <c r="A36" s="1"/>
      <c r="B36" s="6"/>
      <c r="C36" s="6"/>
      <c r="D36" s="82" t="str">
        <f>IF(ISBLANK(C36), "Yes", IF(C36 &lt; 'County Names to hide'!$C$2, "No", "Yes"))</f>
        <v>Yes</v>
      </c>
      <c r="E36" s="1"/>
      <c r="F36" s="4"/>
      <c r="G36" s="1" t="str">
        <f>IF(Fidelity!B36="", "", DATEDIF(Fidelity!B36, 'County Names to hide'!$D$2, "m"))</f>
        <v/>
      </c>
      <c r="H36" s="1"/>
      <c r="I36" s="1"/>
      <c r="J36" s="1"/>
      <c r="K36" s="1"/>
      <c r="L36" s="1"/>
      <c r="M36" s="1"/>
      <c r="N36" s="1"/>
      <c r="O36" s="1"/>
    </row>
    <row r="37" spans="1:15" x14ac:dyDescent="0.35">
      <c r="A37" s="1"/>
      <c r="B37" s="6"/>
      <c r="C37" s="6"/>
      <c r="D37" s="82" t="str">
        <f>IF(ISBLANK(C37), "Yes", IF(C37 &lt; 'County Names to hide'!$C$2, "No", "Yes"))</f>
        <v>Yes</v>
      </c>
      <c r="E37" s="1"/>
      <c r="F37" s="4"/>
      <c r="G37" s="1" t="str">
        <f>IF(Fidelity!B37="", "", DATEDIF(Fidelity!B37, 'County Names to hide'!$D$2, "m"))</f>
        <v/>
      </c>
      <c r="H37" s="1"/>
      <c r="I37" s="1"/>
      <c r="J37" s="1"/>
      <c r="K37" s="1"/>
      <c r="L37" s="1"/>
      <c r="M37" s="1"/>
      <c r="N37" s="1"/>
      <c r="O37" s="1"/>
    </row>
    <row r="38" spans="1:15" x14ac:dyDescent="0.35">
      <c r="A38" s="1"/>
      <c r="B38" s="6"/>
      <c r="C38" s="6"/>
      <c r="D38" s="82" t="str">
        <f>IF(ISBLANK(C38), "Yes", IF(C38 &lt; 'County Names to hide'!$C$2, "No", "Yes"))</f>
        <v>Yes</v>
      </c>
      <c r="E38" s="1"/>
      <c r="F38" s="4"/>
      <c r="G38" s="1" t="str">
        <f>IF(Fidelity!B38="", "", DATEDIF(Fidelity!B38, 'County Names to hide'!$D$2, "m"))</f>
        <v/>
      </c>
      <c r="H38" s="1"/>
      <c r="I38" s="1"/>
      <c r="J38" s="1"/>
      <c r="K38" s="1"/>
      <c r="L38" s="1"/>
      <c r="M38" s="1"/>
      <c r="N38" s="1"/>
      <c r="O38" s="1"/>
    </row>
    <row r="39" spans="1:15" x14ac:dyDescent="0.35">
      <c r="A39" s="1"/>
      <c r="B39" s="6"/>
      <c r="C39" s="6"/>
      <c r="D39" s="82" t="str">
        <f>IF(ISBLANK(C39), "Yes", IF(C39 &lt; 'County Names to hide'!$C$2, "No", "Yes"))</f>
        <v>Yes</v>
      </c>
      <c r="E39" s="1"/>
      <c r="F39" s="4"/>
      <c r="G39" s="1" t="str">
        <f>IF(Fidelity!B39="", "", DATEDIF(Fidelity!B39, 'County Names to hide'!$D$2, "m"))</f>
        <v/>
      </c>
      <c r="H39" s="1"/>
      <c r="I39" s="1"/>
      <c r="J39" s="1"/>
      <c r="K39" s="1"/>
      <c r="L39" s="1"/>
      <c r="M39" s="1"/>
      <c r="N39" s="1"/>
      <c r="O39" s="1"/>
    </row>
    <row r="40" spans="1:15" x14ac:dyDescent="0.35">
      <c r="A40" s="1"/>
      <c r="B40" s="6"/>
      <c r="C40" s="6"/>
      <c r="D40" s="82" t="str">
        <f>IF(ISBLANK(C40), "Yes", IF(C40 &lt; 'County Names to hide'!$C$2, "No", "Yes"))</f>
        <v>Yes</v>
      </c>
      <c r="E40" s="1"/>
      <c r="F40" s="4"/>
      <c r="G40" s="1" t="str">
        <f>IF(Fidelity!B40="", "", DATEDIF(Fidelity!B40, 'County Names to hide'!$D$2, "m"))</f>
        <v/>
      </c>
      <c r="H40" s="1"/>
      <c r="I40" s="1"/>
      <c r="J40" s="1"/>
      <c r="K40" s="1"/>
      <c r="L40" s="1"/>
      <c r="M40" s="1"/>
      <c r="N40" s="1"/>
      <c r="O40" s="1"/>
    </row>
    <row r="41" spans="1:15" x14ac:dyDescent="0.35">
      <c r="A41" s="1"/>
      <c r="B41" s="6"/>
      <c r="C41" s="6"/>
      <c r="D41" s="82" t="str">
        <f>IF(ISBLANK(C41), "Yes", IF(C41 &lt; 'County Names to hide'!$C$2, "No", "Yes"))</f>
        <v>Yes</v>
      </c>
      <c r="E41" s="1"/>
      <c r="F41" s="4"/>
      <c r="G41" s="1" t="str">
        <f>IF(Fidelity!B41="", "", DATEDIF(Fidelity!B41, 'County Names to hide'!$D$2, "m"))</f>
        <v/>
      </c>
      <c r="H41" s="1"/>
      <c r="I41" s="1"/>
      <c r="J41" s="1"/>
      <c r="K41" s="1"/>
      <c r="L41" s="1"/>
      <c r="M41" s="1"/>
      <c r="N41" s="1"/>
      <c r="O41" s="1"/>
    </row>
    <row r="42" spans="1:15" x14ac:dyDescent="0.35">
      <c r="A42" s="1"/>
      <c r="B42" s="6"/>
      <c r="C42" s="6"/>
      <c r="D42" s="82" t="str">
        <f>IF(ISBLANK(C42), "Yes", IF(C42 &lt; 'County Names to hide'!$C$2, "No", "Yes"))</f>
        <v>Yes</v>
      </c>
      <c r="E42" s="1"/>
      <c r="F42" s="4"/>
      <c r="G42" s="1" t="str">
        <f>IF(Fidelity!B42="", "", DATEDIF(Fidelity!B42, 'County Names to hide'!$D$2, "m"))</f>
        <v/>
      </c>
      <c r="H42" s="1"/>
      <c r="I42" s="1"/>
      <c r="J42" s="1"/>
      <c r="K42" s="1"/>
      <c r="L42" s="1"/>
      <c r="M42" s="1"/>
      <c r="N42" s="1"/>
      <c r="O42" s="1"/>
    </row>
    <row r="43" spans="1:15" x14ac:dyDescent="0.35">
      <c r="A43" s="1"/>
      <c r="B43" s="6"/>
      <c r="C43" s="6"/>
      <c r="D43" s="82" t="str">
        <f>IF(ISBLANK(C43), "Yes", IF(C43 &lt; 'County Names to hide'!$C$2, "No", "Yes"))</f>
        <v>Yes</v>
      </c>
      <c r="E43" s="1"/>
      <c r="F43" s="4"/>
      <c r="G43" s="1" t="str">
        <f>IF(Fidelity!B43="", "", DATEDIF(Fidelity!B43, 'County Names to hide'!$D$2, "m"))</f>
        <v/>
      </c>
      <c r="H43" s="1"/>
      <c r="I43" s="1"/>
      <c r="J43" s="1"/>
      <c r="K43" s="1"/>
      <c r="L43" s="1"/>
      <c r="M43" s="1"/>
      <c r="N43" s="1"/>
      <c r="O43" s="1"/>
    </row>
    <row r="44" spans="1:15" x14ac:dyDescent="0.35">
      <c r="A44" s="1"/>
      <c r="B44" s="6"/>
      <c r="C44" s="6"/>
      <c r="D44" s="82" t="str">
        <f>IF(ISBLANK(C44), "Yes", IF(C44 &lt; 'County Names to hide'!$C$2, "No", "Yes"))</f>
        <v>Yes</v>
      </c>
      <c r="E44" s="1"/>
      <c r="F44" s="4"/>
      <c r="G44" s="1" t="str">
        <f>IF(Fidelity!B44="", "", DATEDIF(Fidelity!B44, 'County Names to hide'!$D$2, "m"))</f>
        <v/>
      </c>
      <c r="H44" s="1"/>
      <c r="I44" s="1"/>
      <c r="J44" s="1"/>
      <c r="K44" s="1"/>
      <c r="L44" s="1"/>
      <c r="M44" s="1"/>
      <c r="N44" s="1"/>
      <c r="O44" s="1"/>
    </row>
    <row r="45" spans="1:15" x14ac:dyDescent="0.35">
      <c r="A45" s="1"/>
      <c r="B45" s="6"/>
      <c r="C45" s="6"/>
      <c r="D45" s="82" t="str">
        <f>IF(ISBLANK(C45), "Yes", IF(C45 &lt; 'County Names to hide'!$C$2, "No", "Yes"))</f>
        <v>Yes</v>
      </c>
      <c r="E45" s="1"/>
      <c r="F45" s="4"/>
      <c r="G45" s="1" t="str">
        <f>IF(Fidelity!B45="", "", DATEDIF(Fidelity!B45, 'County Names to hide'!$D$2, "m"))</f>
        <v/>
      </c>
      <c r="H45" s="1"/>
      <c r="I45" s="1"/>
      <c r="J45" s="1"/>
      <c r="K45" s="1"/>
      <c r="L45" s="1"/>
      <c r="M45" s="1"/>
      <c r="N45" s="1"/>
      <c r="O45" s="1"/>
    </row>
    <row r="46" spans="1:15" x14ac:dyDescent="0.35">
      <c r="A46" s="1"/>
      <c r="B46" s="6"/>
      <c r="C46" s="6"/>
      <c r="D46" s="82" t="str">
        <f>IF(ISBLANK(C46), "Yes", IF(C46 &lt; 'County Names to hide'!$C$2, "No", "Yes"))</f>
        <v>Yes</v>
      </c>
      <c r="E46" s="1"/>
      <c r="F46" s="4"/>
      <c r="G46" s="1" t="str">
        <f>IF(Fidelity!B46="", "", DATEDIF(Fidelity!B46, 'County Names to hide'!$D$2, "m"))</f>
        <v/>
      </c>
      <c r="H46" s="1"/>
      <c r="I46" s="1"/>
      <c r="J46" s="1"/>
      <c r="K46" s="1"/>
      <c r="L46" s="1"/>
      <c r="M46" s="1"/>
      <c r="N46" s="1"/>
      <c r="O46" s="1"/>
    </row>
    <row r="47" spans="1:15" x14ac:dyDescent="0.35">
      <c r="A47" s="1"/>
      <c r="B47" s="6"/>
      <c r="C47" s="6"/>
      <c r="D47" s="82" t="str">
        <f>IF(ISBLANK(C47), "Yes", IF(C47 &lt; 'County Names to hide'!$C$2, "No", "Yes"))</f>
        <v>Yes</v>
      </c>
      <c r="E47" s="1"/>
      <c r="F47" s="4"/>
      <c r="G47" s="1" t="str">
        <f>IF(Fidelity!B47="", "", DATEDIF(Fidelity!B47, 'County Names to hide'!$D$2, "m"))</f>
        <v/>
      </c>
      <c r="H47" s="1"/>
      <c r="I47" s="1"/>
      <c r="J47" s="1"/>
      <c r="K47" s="1"/>
      <c r="L47" s="1"/>
      <c r="M47" s="1"/>
      <c r="N47" s="1"/>
      <c r="O47" s="1"/>
    </row>
    <row r="48" spans="1:15" x14ac:dyDescent="0.35">
      <c r="A48" s="1"/>
      <c r="B48" s="6"/>
      <c r="C48" s="6"/>
      <c r="D48" s="82" t="str">
        <f>IF(ISBLANK(C48), "Yes", IF(C48 &lt; 'County Names to hide'!$C$2, "No", "Yes"))</f>
        <v>Yes</v>
      </c>
      <c r="E48" s="1"/>
      <c r="F48" s="4"/>
      <c r="G48" s="1" t="str">
        <f>IF(Fidelity!B48="", "", DATEDIF(Fidelity!B48, 'County Names to hide'!$D$2, "m"))</f>
        <v/>
      </c>
      <c r="H48" s="1"/>
      <c r="I48" s="1"/>
      <c r="J48" s="1"/>
      <c r="K48" s="1"/>
      <c r="L48" s="1"/>
      <c r="M48" s="1"/>
      <c r="N48" s="1"/>
      <c r="O48" s="1"/>
    </row>
    <row r="49" spans="1:15" x14ac:dyDescent="0.35">
      <c r="A49" s="1"/>
      <c r="B49" s="6"/>
      <c r="C49" s="6"/>
      <c r="D49" s="82" t="str">
        <f>IF(ISBLANK(C49), "Yes", IF(C49 &lt; 'County Names to hide'!$C$2, "No", "Yes"))</f>
        <v>Yes</v>
      </c>
      <c r="E49" s="1"/>
      <c r="F49" s="4"/>
      <c r="G49" s="1" t="str">
        <f>IF(Fidelity!B49="", "", DATEDIF(Fidelity!B49, 'County Names to hide'!$D$2, "m"))</f>
        <v/>
      </c>
      <c r="H49" s="1"/>
      <c r="I49" s="1"/>
      <c r="J49" s="1"/>
      <c r="K49" s="1"/>
      <c r="L49" s="1"/>
      <c r="M49" s="1"/>
      <c r="N49" s="1"/>
      <c r="O49" s="1"/>
    </row>
    <row r="50" spans="1:15" x14ac:dyDescent="0.35">
      <c r="A50" s="1"/>
      <c r="B50" s="6"/>
      <c r="C50" s="6"/>
      <c r="D50" s="82" t="str">
        <f>IF(ISBLANK(C50), "Yes", IF(C50 &lt; 'County Names to hide'!$C$2, "No", "Yes"))</f>
        <v>Yes</v>
      </c>
      <c r="E50" s="1"/>
      <c r="F50" s="4"/>
      <c r="G50" s="1" t="str">
        <f>IF(Fidelity!B50="", "", DATEDIF(Fidelity!B50, 'County Names to hide'!$D$2, "m"))</f>
        <v/>
      </c>
      <c r="H50" s="1"/>
      <c r="I50" s="1"/>
      <c r="J50" s="1"/>
      <c r="K50" s="1"/>
      <c r="L50" s="1"/>
      <c r="M50" s="1"/>
      <c r="N50" s="1"/>
      <c r="O50" s="1"/>
    </row>
    <row r="51" spans="1:15" x14ac:dyDescent="0.35">
      <c r="A51" s="1"/>
      <c r="B51" s="6"/>
      <c r="C51" s="6"/>
      <c r="D51" s="82" t="str">
        <f>IF(ISBLANK(C51), "Yes", IF(C51 &lt; 'County Names to hide'!$C$2, "No", "Yes"))</f>
        <v>Yes</v>
      </c>
      <c r="E51" s="1"/>
      <c r="F51" s="4"/>
      <c r="G51" s="1" t="str">
        <f>IF(Fidelity!B51="", "", DATEDIF(Fidelity!B51, 'County Names to hide'!$D$2, "m"))</f>
        <v/>
      </c>
      <c r="H51" s="1"/>
      <c r="I51" s="1"/>
      <c r="J51" s="1"/>
      <c r="K51" s="1"/>
      <c r="L51" s="1"/>
      <c r="M51" s="1"/>
      <c r="N51" s="1"/>
      <c r="O51" s="1"/>
    </row>
    <row r="52" spans="1:15" x14ac:dyDescent="0.35">
      <c r="A52" s="1"/>
      <c r="B52" s="6"/>
      <c r="C52" s="6"/>
      <c r="D52" s="82" t="str">
        <f>IF(ISBLANK(C52), "Yes", IF(C52 &lt; 'County Names to hide'!$C$2, "No", "Yes"))</f>
        <v>Yes</v>
      </c>
      <c r="E52" s="1"/>
      <c r="F52" s="4"/>
      <c r="G52" s="1" t="str">
        <f>IF(Fidelity!B52="", "", DATEDIF(Fidelity!B52, 'County Names to hide'!$D$2, "m"))</f>
        <v/>
      </c>
      <c r="H52" s="1"/>
      <c r="I52" s="1"/>
      <c r="J52" s="1"/>
      <c r="K52" s="1"/>
      <c r="L52" s="1"/>
      <c r="M52" s="1"/>
      <c r="N52" s="1"/>
      <c r="O52" s="1"/>
    </row>
    <row r="53" spans="1:15" x14ac:dyDescent="0.35">
      <c r="A53" s="1"/>
      <c r="B53" s="6"/>
      <c r="C53" s="6"/>
      <c r="D53" s="82" t="str">
        <f>IF(ISBLANK(C53), "Yes", IF(C53 &lt; 'County Names to hide'!$C$2, "No", "Yes"))</f>
        <v>Yes</v>
      </c>
      <c r="E53" s="1"/>
      <c r="F53" s="4"/>
      <c r="G53" s="1" t="str">
        <f>IF(Fidelity!B53="", "", DATEDIF(Fidelity!B53, 'County Names to hide'!$D$2, "m"))</f>
        <v/>
      </c>
      <c r="H53" s="1"/>
      <c r="I53" s="1"/>
      <c r="J53" s="1"/>
      <c r="K53" s="1"/>
      <c r="L53" s="1"/>
      <c r="M53" s="1"/>
      <c r="N53" s="1"/>
      <c r="O53" s="1"/>
    </row>
    <row r="54" spans="1:15" x14ac:dyDescent="0.35">
      <c r="A54" s="1"/>
      <c r="B54" s="6"/>
      <c r="C54" s="6"/>
      <c r="D54" s="82" t="str">
        <f>IF(ISBLANK(C54), "Yes", IF(C54 &lt; 'County Names to hide'!$C$2, "No", "Yes"))</f>
        <v>Yes</v>
      </c>
      <c r="E54" s="1"/>
      <c r="F54" s="4"/>
      <c r="G54" s="1" t="str">
        <f>IF(Fidelity!B54="", "", DATEDIF(Fidelity!B54, 'County Names to hide'!$D$2, "m"))</f>
        <v/>
      </c>
      <c r="H54" s="1"/>
      <c r="I54" s="1"/>
      <c r="J54" s="1"/>
      <c r="K54" s="1"/>
      <c r="L54" s="1"/>
      <c r="M54" s="1"/>
      <c r="N54" s="1"/>
      <c r="O54" s="1"/>
    </row>
    <row r="55" spans="1:15" x14ac:dyDescent="0.35">
      <c r="A55" s="1"/>
      <c r="B55" s="6"/>
      <c r="C55" s="6"/>
      <c r="D55" s="82" t="str">
        <f>IF(ISBLANK(C55), "Yes", IF(C55 &lt; 'County Names to hide'!$C$2, "No", "Yes"))</f>
        <v>Yes</v>
      </c>
      <c r="E55" s="1"/>
      <c r="F55" s="4"/>
      <c r="G55" s="1" t="str">
        <f>IF(Fidelity!B55="", "", DATEDIF(Fidelity!B55, 'County Names to hide'!$D$2, "m"))</f>
        <v/>
      </c>
      <c r="H55" s="1"/>
      <c r="I55" s="1"/>
      <c r="J55" s="1"/>
      <c r="K55" s="1"/>
      <c r="L55" s="1"/>
      <c r="M55" s="1"/>
      <c r="N55" s="1"/>
      <c r="O55" s="1"/>
    </row>
    <row r="56" spans="1:15" x14ac:dyDescent="0.35">
      <c r="A56" s="1"/>
      <c r="B56" s="6"/>
      <c r="C56" s="6"/>
      <c r="D56" s="82" t="str">
        <f>IF(ISBLANK(C56), "Yes", IF(C56 &lt; 'County Names to hide'!$C$2, "No", "Yes"))</f>
        <v>Yes</v>
      </c>
      <c r="E56" s="1"/>
      <c r="F56" s="4"/>
      <c r="G56" s="1" t="str">
        <f>IF(Fidelity!B56="", "", DATEDIF(Fidelity!B56, 'County Names to hide'!$D$2, "m"))</f>
        <v/>
      </c>
      <c r="H56" s="1"/>
      <c r="I56" s="1"/>
      <c r="J56" s="1"/>
      <c r="K56" s="1"/>
      <c r="L56" s="1"/>
      <c r="M56" s="1"/>
      <c r="N56" s="1"/>
      <c r="O56" s="1"/>
    </row>
    <row r="57" spans="1:15" x14ac:dyDescent="0.35">
      <c r="A57" s="1"/>
      <c r="B57" s="6"/>
      <c r="C57" s="6"/>
      <c r="D57" s="82" t="str">
        <f>IF(ISBLANK(C57), "Yes", IF(C57 &lt; 'County Names to hide'!$C$2, "No", "Yes"))</f>
        <v>Yes</v>
      </c>
      <c r="E57" s="1"/>
      <c r="F57" s="4"/>
      <c r="G57" s="1" t="str">
        <f>IF(Fidelity!B57="", "", DATEDIF(Fidelity!B57, 'County Names to hide'!$D$2, "m"))</f>
        <v/>
      </c>
      <c r="H57" s="1"/>
      <c r="I57" s="1"/>
      <c r="J57" s="1"/>
      <c r="K57" s="1"/>
      <c r="L57" s="1"/>
      <c r="M57" s="1"/>
      <c r="N57" s="1"/>
      <c r="O57" s="1"/>
    </row>
    <row r="58" spans="1:15" x14ac:dyDescent="0.35">
      <c r="A58" s="1"/>
      <c r="B58" s="6"/>
      <c r="C58" s="6"/>
      <c r="D58" s="82" t="str">
        <f>IF(ISBLANK(C58), "Yes", IF(C58 &lt; 'County Names to hide'!$C$2, "No", "Yes"))</f>
        <v>Yes</v>
      </c>
      <c r="E58" s="1"/>
      <c r="F58" s="4"/>
      <c r="G58" s="1" t="str">
        <f>IF(Fidelity!B58="", "", DATEDIF(Fidelity!B58, 'County Names to hide'!$D$2, "m"))</f>
        <v/>
      </c>
      <c r="H58" s="1"/>
      <c r="I58" s="1"/>
      <c r="J58" s="1"/>
      <c r="K58" s="1"/>
      <c r="L58" s="1"/>
      <c r="M58" s="1"/>
      <c r="N58" s="1"/>
      <c r="O58" s="1"/>
    </row>
    <row r="59" spans="1:15" x14ac:dyDescent="0.35">
      <c r="A59" s="1"/>
      <c r="B59" s="6"/>
      <c r="C59" s="6"/>
      <c r="D59" s="82" t="str">
        <f>IF(ISBLANK(C59), "Yes", IF(C59 &lt; 'County Names to hide'!$C$2, "No", "Yes"))</f>
        <v>Yes</v>
      </c>
      <c r="E59" s="1"/>
      <c r="F59" s="4"/>
      <c r="G59" s="1" t="str">
        <f>IF(Fidelity!B59="", "", DATEDIF(Fidelity!B59, 'County Names to hide'!$D$2, "m"))</f>
        <v/>
      </c>
      <c r="H59" s="1"/>
      <c r="I59" s="1"/>
      <c r="J59" s="1"/>
      <c r="K59" s="1"/>
      <c r="L59" s="1"/>
      <c r="M59" s="1"/>
      <c r="N59" s="1"/>
      <c r="O59" s="1"/>
    </row>
    <row r="60" spans="1:15" x14ac:dyDescent="0.35">
      <c r="A60" s="1"/>
      <c r="B60" s="6"/>
      <c r="C60" s="6"/>
      <c r="D60" s="82" t="str">
        <f>IF(ISBLANK(C60), "Yes", IF(C60 &lt; 'County Names to hide'!$C$2, "No", "Yes"))</f>
        <v>Yes</v>
      </c>
      <c r="E60" s="1"/>
      <c r="F60" s="4"/>
      <c r="G60" s="1" t="str">
        <f>IF(Fidelity!B60="", "", DATEDIF(Fidelity!B60, 'County Names to hide'!$D$2, "m"))</f>
        <v/>
      </c>
      <c r="H60" s="1"/>
      <c r="I60" s="1"/>
      <c r="J60" s="1"/>
      <c r="K60" s="1"/>
      <c r="L60" s="1"/>
      <c r="M60" s="1"/>
      <c r="N60" s="1"/>
      <c r="O60" s="1"/>
    </row>
    <row r="61" spans="1:15" x14ac:dyDescent="0.35">
      <c r="A61" s="1"/>
      <c r="B61" s="6"/>
      <c r="C61" s="6"/>
      <c r="D61" s="82" t="str">
        <f>IF(ISBLANK(C61), "Yes", IF(C61 &lt; 'County Names to hide'!$C$2, "No", "Yes"))</f>
        <v>Yes</v>
      </c>
      <c r="E61" s="1"/>
      <c r="F61" s="4"/>
      <c r="G61" s="1" t="str">
        <f>IF(Fidelity!B61="", "", DATEDIF(Fidelity!B61, 'County Names to hide'!$D$2, "m"))</f>
        <v/>
      </c>
      <c r="H61" s="1"/>
      <c r="I61" s="1"/>
      <c r="J61" s="1"/>
      <c r="K61" s="1"/>
      <c r="L61" s="1"/>
      <c r="M61" s="1"/>
      <c r="N61" s="1"/>
      <c r="O61" s="1"/>
    </row>
    <row r="62" spans="1:15" x14ac:dyDescent="0.35">
      <c r="A62" s="1"/>
      <c r="B62" s="6"/>
      <c r="C62" s="6"/>
      <c r="D62" s="82" t="str">
        <f>IF(ISBLANK(C62), "Yes", IF(C62 &lt; 'County Names to hide'!$C$2, "No", "Yes"))</f>
        <v>Yes</v>
      </c>
      <c r="E62" s="1"/>
      <c r="F62" s="4"/>
      <c r="G62" s="1" t="str">
        <f>IF(Fidelity!B62="", "", DATEDIF(Fidelity!B62, 'County Names to hide'!$D$2, "m"))</f>
        <v/>
      </c>
      <c r="H62" s="1"/>
      <c r="I62" s="1"/>
      <c r="J62" s="1"/>
      <c r="K62" s="1"/>
      <c r="L62" s="1"/>
      <c r="M62" s="1"/>
      <c r="N62" s="1"/>
      <c r="O62" s="1"/>
    </row>
    <row r="63" spans="1:15" x14ac:dyDescent="0.35">
      <c r="A63" s="1"/>
      <c r="B63" s="6"/>
      <c r="C63" s="6"/>
      <c r="D63" s="82" t="str">
        <f>IF(ISBLANK(C63), "Yes", IF(C63 &lt; 'County Names to hide'!$C$2, "No", "Yes"))</f>
        <v>Yes</v>
      </c>
      <c r="E63" s="1"/>
      <c r="F63" s="4"/>
      <c r="G63" s="1" t="str">
        <f>IF(Fidelity!B63="", "", DATEDIF(Fidelity!B63, 'County Names to hide'!$D$2, "m"))</f>
        <v/>
      </c>
      <c r="H63" s="1"/>
      <c r="I63" s="1"/>
      <c r="J63" s="1"/>
      <c r="K63" s="1"/>
      <c r="L63" s="1"/>
      <c r="M63" s="1"/>
      <c r="N63" s="1"/>
      <c r="O63" s="1"/>
    </row>
    <row r="64" spans="1:15" x14ac:dyDescent="0.35">
      <c r="A64" s="1"/>
      <c r="B64" s="6"/>
      <c r="C64" s="6"/>
      <c r="D64" s="82" t="str">
        <f>IF(ISBLANK(C64), "Yes", IF(C64 &lt; 'County Names to hide'!$C$2, "No", "Yes"))</f>
        <v>Yes</v>
      </c>
      <c r="E64" s="1"/>
      <c r="F64" s="4"/>
      <c r="G64" s="1" t="str">
        <f>IF(Fidelity!B64="", "", DATEDIF(Fidelity!B64, 'County Names to hide'!$D$2, "m"))</f>
        <v/>
      </c>
      <c r="H64" s="1"/>
      <c r="I64" s="1"/>
      <c r="J64" s="1"/>
      <c r="K64" s="1"/>
      <c r="L64" s="1"/>
      <c r="M64" s="1"/>
      <c r="N64" s="1"/>
      <c r="O64" s="1"/>
    </row>
    <row r="65" spans="1:15" x14ac:dyDescent="0.35">
      <c r="A65" s="1"/>
      <c r="B65" s="6"/>
      <c r="C65" s="6"/>
      <c r="D65" s="82" t="str">
        <f>IF(ISBLANK(C65), "Yes", IF(C65 &lt; 'County Names to hide'!$C$2, "No", "Yes"))</f>
        <v>Yes</v>
      </c>
      <c r="E65" s="1"/>
      <c r="F65" s="4"/>
      <c r="G65" s="1" t="str">
        <f>IF(Fidelity!B65="", "", DATEDIF(Fidelity!B65, 'County Names to hide'!$D$2, "m"))</f>
        <v/>
      </c>
      <c r="H65" s="1"/>
      <c r="I65" s="1"/>
      <c r="J65" s="1"/>
      <c r="K65" s="1"/>
      <c r="L65" s="1"/>
      <c r="M65" s="1"/>
      <c r="N65" s="1"/>
      <c r="O65" s="1"/>
    </row>
    <row r="66" spans="1:15" x14ac:dyDescent="0.35">
      <c r="A66" s="1"/>
      <c r="B66" s="6"/>
      <c r="C66" s="6"/>
      <c r="D66" s="82" t="str">
        <f>IF(ISBLANK(C66), "Yes", IF(C66 &lt; 'County Names to hide'!$C$2, "No", "Yes"))</f>
        <v>Yes</v>
      </c>
      <c r="E66" s="1"/>
      <c r="F66" s="4"/>
      <c r="G66" s="1" t="str">
        <f>IF(Fidelity!B66="", "", DATEDIF(Fidelity!B66, 'County Names to hide'!$D$2, "m"))</f>
        <v/>
      </c>
      <c r="H66" s="1"/>
      <c r="I66" s="1"/>
      <c r="J66" s="1"/>
      <c r="K66" s="1"/>
      <c r="L66" s="1"/>
      <c r="M66" s="1"/>
      <c r="N66" s="1"/>
      <c r="O66" s="1"/>
    </row>
    <row r="67" spans="1:15" x14ac:dyDescent="0.35">
      <c r="A67" s="1"/>
      <c r="B67" s="6"/>
      <c r="C67" s="6"/>
      <c r="D67" s="82" t="str">
        <f>IF(ISBLANK(C67), "Yes", IF(C67 &lt; 'County Names to hide'!$C$2, "No", "Yes"))</f>
        <v>Yes</v>
      </c>
      <c r="E67" s="1"/>
      <c r="F67" s="4"/>
      <c r="G67" s="1" t="str">
        <f>IF(Fidelity!B67="", "", DATEDIF(Fidelity!B67, 'County Names to hide'!$D$2, "m"))</f>
        <v/>
      </c>
      <c r="H67" s="1"/>
      <c r="I67" s="1"/>
      <c r="J67" s="1"/>
      <c r="K67" s="1"/>
      <c r="L67" s="1"/>
      <c r="M67" s="1"/>
      <c r="N67" s="1"/>
      <c r="O67" s="1"/>
    </row>
    <row r="68" spans="1:15" x14ac:dyDescent="0.35">
      <c r="A68" s="1"/>
      <c r="B68" s="6"/>
      <c r="C68" s="6"/>
      <c r="D68" s="82" t="str">
        <f>IF(ISBLANK(C68), "Yes", IF(C68 &lt; 'County Names to hide'!$C$2, "No", "Yes"))</f>
        <v>Yes</v>
      </c>
      <c r="E68" s="1"/>
      <c r="F68" s="4"/>
      <c r="G68" s="1" t="str">
        <f>IF(Fidelity!B68="", "", DATEDIF(Fidelity!B68, 'County Names to hide'!$D$2, "m"))</f>
        <v/>
      </c>
      <c r="H68" s="1"/>
      <c r="I68" s="1"/>
      <c r="J68" s="1"/>
      <c r="K68" s="1"/>
      <c r="L68" s="1"/>
      <c r="M68" s="1"/>
      <c r="N68" s="1"/>
      <c r="O68" s="1"/>
    </row>
    <row r="69" spans="1:15" x14ac:dyDescent="0.35">
      <c r="A69" s="1"/>
      <c r="B69" s="6"/>
      <c r="C69" s="6"/>
      <c r="D69" s="82" t="str">
        <f>IF(ISBLANK(C69), "Yes", IF(C69 &lt; 'County Names to hide'!$C$2, "No", "Yes"))</f>
        <v>Yes</v>
      </c>
      <c r="E69" s="1"/>
      <c r="F69" s="4"/>
      <c r="G69" s="1" t="str">
        <f>IF(Fidelity!B69="", "", DATEDIF(Fidelity!B69, 'County Names to hide'!$D$2, "m"))</f>
        <v/>
      </c>
      <c r="H69" s="1"/>
      <c r="I69" s="1"/>
      <c r="J69" s="1"/>
      <c r="K69" s="1"/>
      <c r="L69" s="1"/>
      <c r="M69" s="1"/>
      <c r="N69" s="1"/>
      <c r="O69" s="1"/>
    </row>
    <row r="70" spans="1:15" x14ac:dyDescent="0.35">
      <c r="A70" s="1"/>
      <c r="B70" s="6"/>
      <c r="C70" s="6"/>
      <c r="D70" s="82" t="str">
        <f>IF(ISBLANK(C70), "Yes", IF(C70 &lt; 'County Names to hide'!$C$2, "No", "Yes"))</f>
        <v>Yes</v>
      </c>
      <c r="E70" s="1"/>
      <c r="F70" s="4"/>
      <c r="G70" s="1" t="str">
        <f>IF(Fidelity!B70="", "", DATEDIF(Fidelity!B70, 'County Names to hide'!$D$2, "m"))</f>
        <v/>
      </c>
      <c r="H70" s="1"/>
      <c r="I70" s="1"/>
      <c r="J70" s="1"/>
      <c r="K70" s="1"/>
      <c r="L70" s="1"/>
      <c r="M70" s="1"/>
      <c r="N70" s="1"/>
      <c r="O70" s="1"/>
    </row>
    <row r="71" spans="1:15" x14ac:dyDescent="0.35">
      <c r="A71" s="1"/>
      <c r="B71" s="6"/>
      <c r="C71" s="6"/>
      <c r="D71" s="82" t="str">
        <f>IF(ISBLANK(C71), "Yes", IF(C71 &lt; 'County Names to hide'!$C$2, "No", "Yes"))</f>
        <v>Yes</v>
      </c>
      <c r="E71" s="1"/>
      <c r="F71" s="4"/>
      <c r="G71" s="1" t="str">
        <f>IF(Fidelity!B71="", "", DATEDIF(Fidelity!B71, 'County Names to hide'!$D$2, "m"))</f>
        <v/>
      </c>
      <c r="H71" s="1"/>
      <c r="I71" s="1"/>
      <c r="J71" s="1"/>
      <c r="K71" s="1"/>
      <c r="L71" s="1"/>
      <c r="M71" s="1"/>
      <c r="N71" s="1"/>
      <c r="O71" s="1"/>
    </row>
    <row r="72" spans="1:15" x14ac:dyDescent="0.35">
      <c r="A72" s="1"/>
      <c r="B72" s="6"/>
      <c r="C72" s="6"/>
      <c r="D72" s="82" t="str">
        <f>IF(ISBLANK(C72), "Yes", IF(C72 &lt; 'County Names to hide'!$C$2, "No", "Yes"))</f>
        <v>Yes</v>
      </c>
      <c r="E72" s="1"/>
      <c r="F72" s="4"/>
      <c r="G72" s="1" t="str">
        <f>IF(Fidelity!B72="", "", DATEDIF(Fidelity!B72, 'County Names to hide'!$D$2, "m"))</f>
        <v/>
      </c>
      <c r="H72" s="1"/>
      <c r="I72" s="1"/>
      <c r="J72" s="1"/>
      <c r="K72" s="1"/>
      <c r="L72" s="1"/>
      <c r="M72" s="1"/>
      <c r="N72" s="1"/>
      <c r="O72" s="1"/>
    </row>
    <row r="73" spans="1:15" x14ac:dyDescent="0.35">
      <c r="A73" s="1"/>
      <c r="B73" s="6"/>
      <c r="C73" s="6"/>
      <c r="D73" s="82" t="str">
        <f>IF(ISBLANK(C73), "Yes", IF(C73 &lt; 'County Names to hide'!$C$2, "No", "Yes"))</f>
        <v>Yes</v>
      </c>
      <c r="E73" s="1"/>
      <c r="F73" s="4"/>
      <c r="G73" s="1" t="str">
        <f>IF(Fidelity!B73="", "", DATEDIF(Fidelity!B73, 'County Names to hide'!$D$2, "m"))</f>
        <v/>
      </c>
      <c r="H73" s="1"/>
      <c r="I73" s="1"/>
      <c r="J73" s="1"/>
      <c r="K73" s="1"/>
      <c r="L73" s="1"/>
      <c r="M73" s="1"/>
      <c r="N73" s="1"/>
      <c r="O73" s="1"/>
    </row>
    <row r="74" spans="1:15" x14ac:dyDescent="0.35">
      <c r="A74" s="1"/>
      <c r="B74" s="6"/>
      <c r="C74" s="6"/>
      <c r="D74" s="82" t="str">
        <f>IF(ISBLANK(C74), "Yes", IF(C74 &lt; 'County Names to hide'!$C$2, "No", "Yes"))</f>
        <v>Yes</v>
      </c>
      <c r="E74" s="1"/>
      <c r="F74" s="4"/>
      <c r="G74" s="1" t="str">
        <f>IF(Fidelity!B74="", "", DATEDIF(Fidelity!B74, 'County Names to hide'!$D$2, "m"))</f>
        <v/>
      </c>
      <c r="H74" s="1"/>
      <c r="I74" s="1"/>
      <c r="J74" s="1"/>
      <c r="K74" s="1"/>
      <c r="L74" s="1"/>
      <c r="M74" s="1"/>
      <c r="N74" s="1"/>
      <c r="O74" s="1"/>
    </row>
    <row r="75" spans="1:15" x14ac:dyDescent="0.35">
      <c r="A75" s="1"/>
      <c r="B75" s="6"/>
      <c r="C75" s="6"/>
      <c r="D75" s="82" t="str">
        <f>IF(ISBLANK(C75), "Yes", IF(C75 &lt; 'County Names to hide'!$C$2, "No", "Yes"))</f>
        <v>Yes</v>
      </c>
      <c r="E75" s="1"/>
      <c r="F75" s="4"/>
      <c r="G75" s="1" t="str">
        <f>IF(Fidelity!B75="", "", DATEDIF(Fidelity!B75, 'County Names to hide'!$D$2, "m"))</f>
        <v/>
      </c>
      <c r="H75" s="1"/>
      <c r="I75" s="1"/>
      <c r="J75" s="1"/>
      <c r="K75" s="1"/>
      <c r="L75" s="1"/>
      <c r="M75" s="1"/>
      <c r="N75" s="1"/>
      <c r="O75" s="1"/>
    </row>
    <row r="76" spans="1:15" x14ac:dyDescent="0.35">
      <c r="A76" s="1"/>
      <c r="B76" s="6"/>
      <c r="C76" s="6"/>
      <c r="D76" s="82" t="str">
        <f>IF(ISBLANK(C76), "Yes", IF(C76 &lt; 'County Names to hide'!$C$2, "No", "Yes"))</f>
        <v>Yes</v>
      </c>
      <c r="E76" s="1"/>
      <c r="F76" s="4"/>
      <c r="G76" s="1" t="str">
        <f>IF(Fidelity!B76="", "", DATEDIF(Fidelity!B76, 'County Names to hide'!$D$2, "m"))</f>
        <v/>
      </c>
      <c r="H76" s="1"/>
      <c r="I76" s="1"/>
      <c r="J76" s="1"/>
      <c r="K76" s="1"/>
      <c r="L76" s="1"/>
      <c r="M76" s="1"/>
      <c r="N76" s="1"/>
      <c r="O76" s="1"/>
    </row>
    <row r="77" spans="1:15" x14ac:dyDescent="0.35">
      <c r="A77" s="1"/>
      <c r="B77" s="6"/>
      <c r="C77" s="6"/>
      <c r="D77" s="82" t="str">
        <f>IF(ISBLANK(C77), "Yes", IF(C77 &lt; 'County Names to hide'!$C$2, "No", "Yes"))</f>
        <v>Yes</v>
      </c>
      <c r="E77" s="1"/>
      <c r="F77" s="4"/>
      <c r="G77" s="1" t="str">
        <f>IF(Fidelity!B77="", "", DATEDIF(Fidelity!B77, 'County Names to hide'!$D$2, "m"))</f>
        <v/>
      </c>
      <c r="H77" s="1"/>
      <c r="I77" s="1"/>
      <c r="J77" s="1"/>
      <c r="K77" s="1"/>
      <c r="L77" s="1"/>
      <c r="M77" s="1"/>
      <c r="N77" s="1"/>
      <c r="O77" s="1"/>
    </row>
    <row r="78" spans="1:15" x14ac:dyDescent="0.35">
      <c r="A78" s="1"/>
      <c r="B78" s="6"/>
      <c r="C78" s="6"/>
      <c r="D78" s="82" t="str">
        <f>IF(ISBLANK(C78), "Yes", IF(C78 &lt; 'County Names to hide'!$C$2, "No", "Yes"))</f>
        <v>Yes</v>
      </c>
      <c r="E78" s="1"/>
      <c r="F78" s="4"/>
      <c r="G78" s="1" t="str">
        <f>IF(Fidelity!B78="", "", DATEDIF(Fidelity!B78, 'County Names to hide'!$D$2, "m"))</f>
        <v/>
      </c>
      <c r="H78" s="1"/>
      <c r="I78" s="1"/>
      <c r="J78" s="1"/>
      <c r="K78" s="1"/>
      <c r="L78" s="1"/>
      <c r="M78" s="1"/>
      <c r="N78" s="1"/>
      <c r="O78" s="1"/>
    </row>
    <row r="79" spans="1:15" x14ac:dyDescent="0.35">
      <c r="A79" s="1"/>
      <c r="B79" s="6"/>
      <c r="C79" s="6"/>
      <c r="D79" s="82" t="str">
        <f>IF(ISBLANK(C79), "Yes", IF(C79 &lt; 'County Names to hide'!$C$2, "No", "Yes"))</f>
        <v>Yes</v>
      </c>
      <c r="E79" s="1"/>
      <c r="F79" s="4"/>
      <c r="G79" s="1" t="str">
        <f>IF(Fidelity!B79="", "", DATEDIF(Fidelity!B79, 'County Names to hide'!$D$2, "m"))</f>
        <v/>
      </c>
      <c r="H79" s="1"/>
      <c r="I79" s="1"/>
      <c r="J79" s="1"/>
      <c r="K79" s="1"/>
      <c r="L79" s="1"/>
      <c r="M79" s="1"/>
      <c r="N79" s="1"/>
      <c r="O79" s="1"/>
    </row>
    <row r="80" spans="1:15" x14ac:dyDescent="0.35">
      <c r="A80" s="1"/>
      <c r="B80" s="6"/>
      <c r="C80" s="6"/>
      <c r="D80" s="82" t="str">
        <f>IF(ISBLANK(C80), "Yes", IF(C80 &lt; 'County Names to hide'!$C$2, "No", "Yes"))</f>
        <v>Yes</v>
      </c>
      <c r="E80" s="1"/>
      <c r="F80" s="4"/>
      <c r="G80" s="1" t="str">
        <f>IF(Fidelity!B80="", "", DATEDIF(Fidelity!B80, 'County Names to hide'!$D$2, "m"))</f>
        <v/>
      </c>
      <c r="H80" s="1"/>
      <c r="I80" s="1"/>
      <c r="J80" s="1"/>
      <c r="K80" s="1"/>
      <c r="L80" s="1"/>
      <c r="M80" s="1"/>
      <c r="N80" s="1"/>
      <c r="O80" s="1"/>
    </row>
    <row r="81" spans="1:15" x14ac:dyDescent="0.35">
      <c r="A81" s="1"/>
      <c r="B81" s="6"/>
      <c r="C81" s="6"/>
      <c r="D81" s="82" t="str">
        <f>IF(ISBLANK(C81), "Yes", IF(C81 &lt; 'County Names to hide'!$C$2, "No", "Yes"))</f>
        <v>Yes</v>
      </c>
      <c r="E81" s="1"/>
      <c r="F81" s="4"/>
      <c r="G81" s="1" t="str">
        <f>IF(Fidelity!B81="", "", DATEDIF(Fidelity!B81, 'County Names to hide'!$D$2, "m"))</f>
        <v/>
      </c>
      <c r="H81" s="1"/>
      <c r="I81" s="1"/>
      <c r="J81" s="1"/>
      <c r="K81" s="1"/>
      <c r="L81" s="1"/>
      <c r="M81" s="1"/>
      <c r="N81" s="1"/>
      <c r="O81" s="1"/>
    </row>
    <row r="82" spans="1:15" x14ac:dyDescent="0.35">
      <c r="A82" s="1"/>
      <c r="B82" s="6"/>
      <c r="C82" s="6"/>
      <c r="D82" s="82" t="str">
        <f>IF(ISBLANK(C82), "Yes", IF(C82 &lt; 'County Names to hide'!$C$2, "No", "Yes"))</f>
        <v>Yes</v>
      </c>
      <c r="E82" s="1"/>
      <c r="F82" s="4"/>
      <c r="G82" s="1" t="str">
        <f>IF(Fidelity!B82="", "", DATEDIF(Fidelity!B82, 'County Names to hide'!$D$2, "m"))</f>
        <v/>
      </c>
      <c r="H82" s="1"/>
      <c r="I82" s="1"/>
      <c r="J82" s="1"/>
      <c r="K82" s="1"/>
      <c r="L82" s="1"/>
      <c r="M82" s="1"/>
      <c r="N82" s="1"/>
      <c r="O82" s="1"/>
    </row>
    <row r="83" spans="1:15" x14ac:dyDescent="0.35">
      <c r="A83" s="1"/>
      <c r="B83" s="6"/>
      <c r="C83" s="6"/>
      <c r="D83" s="82" t="str">
        <f>IF(ISBLANK(C83), "Yes", IF(C83 &lt; 'County Names to hide'!$C$2, "No", "Yes"))</f>
        <v>Yes</v>
      </c>
      <c r="E83" s="1"/>
      <c r="F83" s="4"/>
      <c r="G83" s="1" t="str">
        <f>IF(Fidelity!B83="", "", DATEDIF(Fidelity!B83, 'County Names to hide'!$D$2, "m"))</f>
        <v/>
      </c>
      <c r="H83" s="1"/>
      <c r="I83" s="1"/>
      <c r="J83" s="1"/>
      <c r="K83" s="1"/>
      <c r="L83" s="1"/>
      <c r="M83" s="1"/>
      <c r="N83" s="1"/>
      <c r="O83" s="1"/>
    </row>
    <row r="84" spans="1:15" x14ac:dyDescent="0.35">
      <c r="A84" s="1"/>
      <c r="B84" s="6"/>
      <c r="C84" s="6"/>
      <c r="D84" s="82" t="str">
        <f>IF(ISBLANK(C84), "Yes", IF(C84 &lt; 'County Names to hide'!$C$2, "No", "Yes"))</f>
        <v>Yes</v>
      </c>
      <c r="E84" s="1"/>
      <c r="F84" s="4"/>
      <c r="G84" s="1" t="str">
        <f>IF(Fidelity!B84="", "", DATEDIF(Fidelity!B84, 'County Names to hide'!$D$2, "m"))</f>
        <v/>
      </c>
      <c r="H84" s="1"/>
      <c r="I84" s="1"/>
      <c r="J84" s="1"/>
      <c r="K84" s="1"/>
      <c r="L84" s="1"/>
      <c r="M84" s="1"/>
      <c r="N84" s="1"/>
      <c r="O84" s="1"/>
    </row>
    <row r="85" spans="1:15" x14ac:dyDescent="0.35">
      <c r="A85" s="1"/>
      <c r="B85" s="6"/>
      <c r="C85" s="6"/>
      <c r="D85" s="82" t="str">
        <f>IF(ISBLANK(C85), "Yes", IF(C85 &lt; 'County Names to hide'!$C$2, "No", "Yes"))</f>
        <v>Yes</v>
      </c>
      <c r="E85" s="1"/>
      <c r="F85" s="4"/>
      <c r="G85" s="1" t="str">
        <f>IF(Fidelity!B85="", "", DATEDIF(Fidelity!B85, 'County Names to hide'!$D$2, "m"))</f>
        <v/>
      </c>
      <c r="H85" s="1"/>
      <c r="I85" s="1"/>
      <c r="J85" s="1"/>
      <c r="K85" s="1"/>
      <c r="L85" s="1"/>
      <c r="M85" s="1"/>
      <c r="N85" s="1"/>
      <c r="O85" s="1"/>
    </row>
    <row r="86" spans="1:15" x14ac:dyDescent="0.35">
      <c r="A86" s="1"/>
      <c r="B86" s="6"/>
      <c r="C86" s="6"/>
      <c r="D86" s="82" t="str">
        <f>IF(ISBLANK(C86), "Yes", IF(C86 &lt; 'County Names to hide'!$C$2, "No", "Yes"))</f>
        <v>Yes</v>
      </c>
      <c r="E86" s="1"/>
      <c r="F86" s="4"/>
      <c r="G86" s="1" t="str">
        <f>IF(Fidelity!B86="", "", DATEDIF(Fidelity!B86, 'County Names to hide'!$D$2, "m"))</f>
        <v/>
      </c>
      <c r="H86" s="1"/>
      <c r="I86" s="1"/>
      <c r="J86" s="1"/>
      <c r="K86" s="1"/>
      <c r="L86" s="1"/>
      <c r="M86" s="1"/>
      <c r="N86" s="1"/>
      <c r="O86" s="1"/>
    </row>
    <row r="87" spans="1:15" x14ac:dyDescent="0.35">
      <c r="A87" s="1"/>
      <c r="B87" s="6"/>
      <c r="C87" s="6"/>
      <c r="D87" s="82" t="str">
        <f>IF(ISBLANK(C87), "Yes", IF(C87 &lt; 'County Names to hide'!$C$2, "No", "Yes"))</f>
        <v>Yes</v>
      </c>
      <c r="E87" s="1"/>
      <c r="F87" s="4"/>
      <c r="G87" s="1" t="str">
        <f>IF(Fidelity!B87="", "", DATEDIF(Fidelity!B87, 'County Names to hide'!$D$2, "m"))</f>
        <v/>
      </c>
      <c r="H87" s="1"/>
      <c r="I87" s="1"/>
      <c r="J87" s="1"/>
      <c r="K87" s="1"/>
      <c r="L87" s="1"/>
      <c r="M87" s="1"/>
      <c r="N87" s="1"/>
      <c r="O87" s="1"/>
    </row>
    <row r="88" spans="1:15" x14ac:dyDescent="0.35">
      <c r="A88" s="1"/>
      <c r="B88" s="6"/>
      <c r="C88" s="6"/>
      <c r="D88" s="82" t="str">
        <f>IF(ISBLANK(C88), "Yes", IF(C88 &lt; 'County Names to hide'!$C$2, "No", "Yes"))</f>
        <v>Yes</v>
      </c>
      <c r="E88" s="1"/>
      <c r="F88" s="4"/>
      <c r="G88" s="1" t="str">
        <f>IF(Fidelity!B88="", "", DATEDIF(Fidelity!B88, 'County Names to hide'!$D$2, "m"))</f>
        <v/>
      </c>
      <c r="H88" s="1"/>
      <c r="I88" s="1"/>
      <c r="J88" s="1"/>
      <c r="K88" s="1"/>
      <c r="L88" s="1"/>
      <c r="M88" s="1"/>
      <c r="N88" s="1"/>
      <c r="O88" s="1"/>
    </row>
    <row r="89" spans="1:15" x14ac:dyDescent="0.35">
      <c r="A89" s="1"/>
      <c r="B89" s="6"/>
      <c r="C89" s="6"/>
      <c r="D89" s="82" t="str">
        <f>IF(ISBLANK(C89), "Yes", IF(C89 &lt; 'County Names to hide'!$C$2, "No", "Yes"))</f>
        <v>Yes</v>
      </c>
      <c r="E89" s="1"/>
      <c r="F89" s="4"/>
      <c r="G89" s="1" t="str">
        <f>IF(Fidelity!B89="", "", DATEDIF(Fidelity!B89, 'County Names to hide'!$D$2, "m"))</f>
        <v/>
      </c>
      <c r="H89" s="1"/>
      <c r="I89" s="1"/>
      <c r="J89" s="1"/>
      <c r="K89" s="1"/>
      <c r="L89" s="1"/>
      <c r="M89" s="1"/>
      <c r="N89" s="1"/>
      <c r="O89" s="1"/>
    </row>
    <row r="90" spans="1:15" x14ac:dyDescent="0.35">
      <c r="A90" s="1"/>
      <c r="B90" s="6"/>
      <c r="C90" s="6"/>
      <c r="D90" s="82" t="str">
        <f>IF(ISBLANK(C90), "Yes", IF(C90 &lt; 'County Names to hide'!$C$2, "No", "Yes"))</f>
        <v>Yes</v>
      </c>
      <c r="E90" s="1"/>
      <c r="F90" s="4"/>
      <c r="G90" s="1" t="str">
        <f>IF(Fidelity!B90="", "", DATEDIF(Fidelity!B90, 'County Names to hide'!$D$2, "m"))</f>
        <v/>
      </c>
      <c r="H90" s="1"/>
      <c r="I90" s="1"/>
      <c r="J90" s="1"/>
      <c r="K90" s="1"/>
      <c r="L90" s="1"/>
      <c r="M90" s="1"/>
      <c r="N90" s="1"/>
      <c r="O90" s="1"/>
    </row>
    <row r="91" spans="1:15" x14ac:dyDescent="0.35">
      <c r="A91" s="1"/>
      <c r="B91" s="6"/>
      <c r="C91" s="6"/>
      <c r="D91" s="82" t="str">
        <f>IF(ISBLANK(C91), "Yes", IF(C91 &lt; 'County Names to hide'!$C$2, "No", "Yes"))</f>
        <v>Yes</v>
      </c>
      <c r="E91" s="1"/>
      <c r="F91" s="4"/>
      <c r="G91" s="1" t="str">
        <f>IF(Fidelity!B91="", "", DATEDIF(Fidelity!B91, 'County Names to hide'!$D$2, "m"))</f>
        <v/>
      </c>
      <c r="H91" s="1"/>
      <c r="I91" s="1"/>
      <c r="J91" s="1"/>
      <c r="K91" s="1"/>
      <c r="L91" s="1"/>
      <c r="M91" s="1"/>
      <c r="N91" s="1"/>
      <c r="O91" s="1"/>
    </row>
    <row r="92" spans="1:15" x14ac:dyDescent="0.35">
      <c r="A92" s="1"/>
      <c r="B92" s="6"/>
      <c r="C92" s="6"/>
      <c r="D92" s="82" t="str">
        <f>IF(ISBLANK(C92), "Yes", IF(C92 &lt; 'County Names to hide'!$C$2, "No", "Yes"))</f>
        <v>Yes</v>
      </c>
      <c r="E92" s="1"/>
      <c r="F92" s="4"/>
      <c r="G92" s="1" t="str">
        <f>IF(Fidelity!B92="", "", DATEDIF(Fidelity!B92, 'County Names to hide'!$D$2, "m"))</f>
        <v/>
      </c>
      <c r="H92" s="1"/>
      <c r="I92" s="1"/>
      <c r="J92" s="1"/>
      <c r="K92" s="1"/>
      <c r="L92" s="1"/>
      <c r="M92" s="1"/>
      <c r="N92" s="1"/>
      <c r="O92" s="1"/>
    </row>
    <row r="93" spans="1:15" x14ac:dyDescent="0.35">
      <c r="A93" s="1"/>
      <c r="B93" s="6"/>
      <c r="C93" s="6"/>
      <c r="D93" s="82" t="str">
        <f>IF(ISBLANK(C93), "Yes", IF(C93 &lt; 'County Names to hide'!$C$2, "No", "Yes"))</f>
        <v>Yes</v>
      </c>
      <c r="E93" s="1"/>
      <c r="F93" s="4"/>
      <c r="G93" s="1" t="str">
        <f>IF(Fidelity!B93="", "", DATEDIF(Fidelity!B93, 'County Names to hide'!$D$2, "m"))</f>
        <v/>
      </c>
      <c r="H93" s="1"/>
      <c r="I93" s="1"/>
      <c r="J93" s="1"/>
      <c r="K93" s="1"/>
      <c r="L93" s="1"/>
      <c r="M93" s="1"/>
      <c r="N93" s="1"/>
      <c r="O93" s="1"/>
    </row>
    <row r="94" spans="1:15" x14ac:dyDescent="0.35">
      <c r="A94" s="1"/>
      <c r="B94" s="6"/>
      <c r="C94" s="6"/>
      <c r="D94" s="82" t="str">
        <f>IF(ISBLANK(C94), "Yes", IF(C94 &lt; 'County Names to hide'!$C$2, "No", "Yes"))</f>
        <v>Yes</v>
      </c>
      <c r="E94" s="1"/>
      <c r="F94" s="4"/>
      <c r="G94" s="1" t="str">
        <f>IF(Fidelity!B94="", "", DATEDIF(Fidelity!B94, 'County Names to hide'!$D$2, "m"))</f>
        <v/>
      </c>
      <c r="H94" s="1"/>
      <c r="I94" s="1"/>
      <c r="J94" s="1"/>
      <c r="K94" s="1"/>
      <c r="L94" s="1"/>
      <c r="M94" s="1"/>
      <c r="N94" s="1"/>
      <c r="O94" s="1"/>
    </row>
    <row r="95" spans="1:15" x14ac:dyDescent="0.35">
      <c r="A95" s="1"/>
      <c r="B95" s="6"/>
      <c r="C95" s="6"/>
      <c r="D95" s="82" t="str">
        <f>IF(ISBLANK(C95), "Yes", IF(C95 &lt; 'County Names to hide'!$C$2, "No", "Yes"))</f>
        <v>Yes</v>
      </c>
      <c r="E95" s="1"/>
      <c r="F95" s="4"/>
      <c r="G95" s="1" t="str">
        <f>IF(Fidelity!B95="", "", DATEDIF(Fidelity!B95, 'County Names to hide'!$D$2, "m"))</f>
        <v/>
      </c>
      <c r="H95" s="1"/>
      <c r="I95" s="1"/>
      <c r="J95" s="1"/>
      <c r="K95" s="1"/>
      <c r="L95" s="1"/>
      <c r="M95" s="1"/>
      <c r="N95" s="1"/>
      <c r="O95" s="1"/>
    </row>
    <row r="96" spans="1:15" x14ac:dyDescent="0.35">
      <c r="A96" s="1"/>
      <c r="B96" s="6"/>
      <c r="C96" s="6"/>
      <c r="D96" s="82" t="str">
        <f>IF(ISBLANK(C96), "Yes", IF(C96 &lt; 'County Names to hide'!$C$2, "No", "Yes"))</f>
        <v>Yes</v>
      </c>
      <c r="E96" s="1"/>
      <c r="F96" s="4"/>
      <c r="G96" s="1" t="str">
        <f>IF(Fidelity!B96="", "", DATEDIF(Fidelity!B96, 'County Names to hide'!$D$2, "m"))</f>
        <v/>
      </c>
      <c r="H96" s="1"/>
      <c r="I96" s="1"/>
      <c r="J96" s="1"/>
      <c r="K96" s="1"/>
      <c r="L96" s="1"/>
      <c r="M96" s="1"/>
      <c r="N96" s="1"/>
      <c r="O96" s="1"/>
    </row>
    <row r="97" spans="1:15" x14ac:dyDescent="0.35">
      <c r="A97" s="1"/>
      <c r="B97" s="6"/>
      <c r="C97" s="6"/>
      <c r="D97" s="82" t="str">
        <f>IF(ISBLANK(C97), "Yes", IF(C97 &lt; 'County Names to hide'!$C$2, "No", "Yes"))</f>
        <v>Yes</v>
      </c>
      <c r="E97" s="1"/>
      <c r="F97" s="4"/>
      <c r="G97" s="1" t="str">
        <f>IF(Fidelity!B97="", "", DATEDIF(Fidelity!B97, 'County Names to hide'!$D$2, "m"))</f>
        <v/>
      </c>
      <c r="H97" s="1"/>
      <c r="I97" s="1"/>
      <c r="J97" s="1"/>
      <c r="K97" s="1"/>
      <c r="L97" s="1"/>
      <c r="M97" s="1"/>
      <c r="N97" s="1"/>
      <c r="O97" s="1"/>
    </row>
    <row r="98" spans="1:15" x14ac:dyDescent="0.35">
      <c r="A98" s="1"/>
      <c r="B98" s="6"/>
      <c r="C98" s="6"/>
      <c r="D98" s="82" t="str">
        <f>IF(ISBLANK(C98), "Yes", IF(C98 &lt; 'County Names to hide'!$C$2, "No", "Yes"))</f>
        <v>Yes</v>
      </c>
      <c r="E98" s="1"/>
      <c r="F98" s="4"/>
      <c r="G98" s="1" t="str">
        <f>IF(Fidelity!B98="", "", DATEDIF(Fidelity!B98, 'County Names to hide'!$D$2, "m"))</f>
        <v/>
      </c>
      <c r="H98" s="1"/>
      <c r="I98" s="1"/>
      <c r="J98" s="1"/>
      <c r="K98" s="1"/>
      <c r="L98" s="1"/>
      <c r="M98" s="1"/>
      <c r="N98" s="1"/>
      <c r="O98" s="1"/>
    </row>
    <row r="99" spans="1:15" x14ac:dyDescent="0.35">
      <c r="A99" s="1"/>
      <c r="B99" s="6"/>
      <c r="C99" s="6"/>
      <c r="D99" s="82" t="str">
        <f>IF(ISBLANK(C99), "Yes", IF(C99 &lt; 'County Names to hide'!$C$2, "No", "Yes"))</f>
        <v>Yes</v>
      </c>
      <c r="E99" s="1"/>
      <c r="F99" s="4"/>
      <c r="G99" s="1" t="str">
        <f>IF(Fidelity!B99="", "", DATEDIF(Fidelity!B99, 'County Names to hide'!$D$2, "m"))</f>
        <v/>
      </c>
      <c r="H99" s="1"/>
      <c r="I99" s="1"/>
      <c r="J99" s="1"/>
      <c r="K99" s="1"/>
      <c r="L99" s="1"/>
      <c r="M99" s="1"/>
      <c r="N99" s="1"/>
      <c r="O99" s="1"/>
    </row>
    <row r="100" spans="1:15" x14ac:dyDescent="0.35">
      <c r="A100" s="1"/>
      <c r="B100" s="6"/>
      <c r="C100" s="6"/>
      <c r="D100" s="82" t="str">
        <f>IF(ISBLANK(C100), "Yes", IF(C100 &lt; 'County Names to hide'!$C$2, "No", "Yes"))</f>
        <v>Yes</v>
      </c>
      <c r="E100" s="1"/>
      <c r="F100" s="4"/>
      <c r="G100" s="1" t="str">
        <f>IF(Fidelity!B100="", "", DATEDIF(Fidelity!B100, 'County Names to hide'!$D$2, "m"))</f>
        <v/>
      </c>
      <c r="H100" s="1"/>
      <c r="I100" s="1"/>
      <c r="J100" s="1"/>
      <c r="K100" s="1"/>
      <c r="L100" s="1"/>
      <c r="M100" s="1"/>
      <c r="N100" s="1"/>
      <c r="O100" s="1"/>
    </row>
  </sheetData>
  <sheetProtection algorithmName="SHA-512" hashValue="rdSdLlvtqUHmbHE2+bjpBvFwmOdYm+q5oaizXJ4fkF3XAlEYnCD2XwoNtLfowd4+1hIv9RrEuO1sViQvuPqFOA==" saltValue="hib5G/conYqRBU4bQoMAaQ==" spinCount="100000" sheet="1" objects="1" scenarios="1" selectLockedCells="1" sort="0"/>
  <mergeCells count="5">
    <mergeCell ref="A1:G1"/>
    <mergeCell ref="A2:B2"/>
    <mergeCell ref="A3:G3"/>
    <mergeCell ref="N3:Q3"/>
    <mergeCell ref="H3:J3"/>
  </mergeCells>
  <dataValidations count="4">
    <dataValidation type="list" allowBlank="1" showInputMessage="1" showErrorMessage="1" sqref="E5:E1048576 E1" xr:uid="{57E757B6-0BDC-4142-942C-A4191B543861}">
      <formula1>"Direct Service Staff, Supervisor, Program Manager"</formula1>
    </dataValidation>
    <dataValidation type="list" allowBlank="1" showInputMessage="1" showErrorMessage="1" sqref="G101:G1048576 G1" xr:uid="{08A6D48F-EAC9-47E3-ABFC-55A36501F578}">
      <formula1>"Full-Time, Part-Time"</formula1>
    </dataValidation>
    <dataValidation type="list" allowBlank="1" showInputMessage="1" showErrorMessage="1" sqref="Q101:Q1048576 M5:M100 O5:O1048576 H5:K100 I101:L1048576" xr:uid="{8B7C8057-9835-4F9D-A8EE-AC1E69157059}">
      <formula1>"Yes, No"</formula1>
    </dataValidation>
    <dataValidation type="list" allowBlank="1" showInputMessage="1" showErrorMessage="1" sqref="N5:N1048576 P101:P1048576 L5:L100" xr:uid="{C69EF43B-92C3-450F-9BD7-EA871E8895FE}">
      <formula1>"Yes, No, N/A"</formula1>
    </dataValidation>
  </dataValidation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EB21-80A7-4DED-94E7-66BF3C1C87F6}">
  <sheetPr codeName="Sheet3"/>
  <dimension ref="A1:AJ500"/>
  <sheetViews>
    <sheetView zoomScale="80" zoomScaleNormal="80" workbookViewId="0">
      <selection activeCell="AI6" sqref="AI6"/>
    </sheetView>
  </sheetViews>
  <sheetFormatPr defaultColWidth="0" defaultRowHeight="15" customHeight="1" zeroHeight="1" x14ac:dyDescent="0.35"/>
  <cols>
    <col min="1" max="1" width="31.54296875" customWidth="1"/>
    <col min="2" max="2" width="8.7265625" customWidth="1"/>
    <col min="3" max="3" width="18.7265625" customWidth="1"/>
    <col min="4" max="4" width="21" customWidth="1"/>
    <col min="5" max="5" width="31.453125" customWidth="1"/>
    <col min="6" max="6" width="28.81640625" customWidth="1"/>
    <col min="7" max="7" width="35.1796875" customWidth="1"/>
    <col min="8" max="8" width="18.1796875" customWidth="1"/>
    <col min="9" max="9" width="47.81640625" customWidth="1"/>
    <col min="10" max="10" width="40.81640625" customWidth="1"/>
    <col min="11" max="11" width="20.81640625" customWidth="1"/>
    <col min="12" max="12" width="21" customWidth="1"/>
    <col min="13" max="13" width="19" style="7" customWidth="1"/>
    <col min="14" max="14" width="18.1796875" style="7" customWidth="1"/>
    <col min="15" max="15" width="53.7265625" customWidth="1"/>
    <col min="16" max="16" width="47.453125" style="7" customWidth="1"/>
    <col min="17" max="17" width="48.7265625" style="7" customWidth="1"/>
    <col min="18" max="18" width="47.1796875" style="7" customWidth="1"/>
    <col min="19" max="19" width="48.54296875" style="7" customWidth="1"/>
    <col min="20" max="20" width="70.1796875" customWidth="1"/>
    <col min="21" max="21" width="29.1796875" customWidth="1"/>
    <col min="22" max="22" width="34.81640625" customWidth="1"/>
    <col min="23" max="23" width="70.1796875" customWidth="1"/>
    <col min="24" max="24" width="54" customWidth="1"/>
    <col min="25" max="25" width="66.453125" customWidth="1"/>
    <col min="26" max="26" width="60.81640625" customWidth="1"/>
    <col min="27" max="29" width="70.1796875" customWidth="1"/>
    <col min="30" max="30" width="56.453125" customWidth="1"/>
    <col min="31" max="31" width="70" customWidth="1"/>
    <col min="32" max="32" width="59.453125" customWidth="1"/>
    <col min="33" max="34" width="70.1796875" customWidth="1"/>
    <col min="35" max="35" width="64.54296875" customWidth="1"/>
    <col min="36" max="36" width="0" hidden="1" customWidth="1"/>
    <col min="37" max="16384" width="8.7265625" hidden="1"/>
  </cols>
  <sheetData>
    <row r="1" spans="1:35" ht="21" x14ac:dyDescent="0.5">
      <c r="A1" s="94" t="s">
        <v>31</v>
      </c>
      <c r="B1" s="94"/>
      <c r="C1" s="94"/>
      <c r="D1" s="94"/>
      <c r="E1" s="94"/>
      <c r="F1" s="94"/>
      <c r="G1" s="16"/>
      <c r="H1" s="16"/>
      <c r="I1" s="16"/>
      <c r="J1" s="16"/>
      <c r="K1" s="16"/>
      <c r="L1" s="16"/>
      <c r="M1" s="21"/>
      <c r="N1" s="21"/>
      <c r="O1" s="16"/>
      <c r="P1" s="21"/>
      <c r="Q1" s="21"/>
      <c r="R1" s="21"/>
      <c r="S1" s="21"/>
      <c r="T1" s="16"/>
      <c r="U1" s="16"/>
      <c r="V1" s="16"/>
    </row>
    <row r="2" spans="1:35" ht="96.65" customHeight="1" x14ac:dyDescent="0.35">
      <c r="A2" s="94"/>
      <c r="B2" s="94"/>
      <c r="C2" s="94"/>
      <c r="D2" s="94"/>
      <c r="E2" s="94"/>
      <c r="F2" s="94"/>
      <c r="G2" s="8"/>
      <c r="H2" s="8"/>
      <c r="I2" s="8"/>
      <c r="J2" s="8"/>
      <c r="K2" s="8"/>
      <c r="L2" s="8"/>
      <c r="M2" s="22"/>
      <c r="N2" s="22"/>
      <c r="O2" s="8"/>
      <c r="P2" s="22"/>
      <c r="Q2" s="22"/>
      <c r="R2" s="22"/>
      <c r="S2" s="22"/>
      <c r="T2" s="8"/>
      <c r="U2" s="8"/>
      <c r="V2" s="8"/>
    </row>
    <row r="3" spans="1:35" ht="18.5" x14ac:dyDescent="0.45">
      <c r="A3" s="87" t="s">
        <v>10</v>
      </c>
      <c r="B3" s="87"/>
      <c r="C3" s="17"/>
      <c r="D3" s="17"/>
      <c r="E3" s="80" t="s">
        <v>11</v>
      </c>
      <c r="F3" s="18"/>
      <c r="G3" s="1"/>
      <c r="H3" s="1"/>
      <c r="I3" s="1"/>
      <c r="J3" s="1"/>
      <c r="K3" s="1"/>
      <c r="L3" s="1"/>
      <c r="M3" s="6"/>
      <c r="N3" s="6"/>
      <c r="O3" s="1"/>
      <c r="P3" s="6"/>
      <c r="Q3" s="6"/>
      <c r="R3" s="6"/>
      <c r="S3" s="6"/>
      <c r="T3" s="1"/>
      <c r="U3" s="1"/>
      <c r="V3" s="1"/>
    </row>
    <row r="4" spans="1:35" ht="14.5" x14ac:dyDescent="0.35">
      <c r="A4" s="9" t="s">
        <v>32</v>
      </c>
      <c r="B4" s="10"/>
      <c r="C4" s="9"/>
      <c r="D4" s="11"/>
      <c r="E4" s="11"/>
      <c r="F4" s="11"/>
      <c r="G4" s="77"/>
      <c r="H4" s="77"/>
      <c r="I4" s="77"/>
      <c r="J4" s="77"/>
      <c r="K4" s="77"/>
      <c r="L4" s="77"/>
      <c r="M4" s="93" t="s">
        <v>33</v>
      </c>
      <c r="N4" s="93"/>
      <c r="O4" s="93"/>
      <c r="P4" s="93"/>
      <c r="Q4" s="93"/>
      <c r="R4" s="93"/>
      <c r="S4" s="93"/>
      <c r="T4" s="19"/>
      <c r="U4" s="19"/>
      <c r="V4" s="19"/>
      <c r="W4" s="20"/>
      <c r="X4" s="20"/>
      <c r="Y4" s="20"/>
      <c r="Z4" s="78" t="s">
        <v>34</v>
      </c>
      <c r="AA4" s="95" t="s">
        <v>35</v>
      </c>
      <c r="AB4" s="95"/>
      <c r="AC4" s="91"/>
      <c r="AD4" s="91"/>
      <c r="AE4" s="91"/>
      <c r="AF4" s="92" t="s">
        <v>36</v>
      </c>
      <c r="AG4" s="92"/>
      <c r="AH4" s="92"/>
      <c r="AI4" s="92"/>
    </row>
    <row r="5" spans="1:35" ht="43.5" x14ac:dyDescent="0.35">
      <c r="A5" s="12" t="s">
        <v>37</v>
      </c>
      <c r="B5" s="13" t="s">
        <v>38</v>
      </c>
      <c r="C5" s="14" t="s">
        <v>39</v>
      </c>
      <c r="D5" s="12" t="s">
        <v>40</v>
      </c>
      <c r="E5" s="14" t="s">
        <v>41</v>
      </c>
      <c r="F5" s="14" t="s">
        <v>42</v>
      </c>
      <c r="G5" s="15" t="s">
        <v>43</v>
      </c>
      <c r="H5" s="15" t="s">
        <v>44</v>
      </c>
      <c r="I5" s="15" t="s">
        <v>45</v>
      </c>
      <c r="J5" s="15" t="s">
        <v>46</v>
      </c>
      <c r="K5" s="15" t="s">
        <v>47</v>
      </c>
      <c r="L5" s="15" t="s">
        <v>48</v>
      </c>
      <c r="M5" s="23" t="s">
        <v>49</v>
      </c>
      <c r="N5" s="23" t="s">
        <v>50</v>
      </c>
      <c r="O5" s="15" t="s">
        <v>51</v>
      </c>
      <c r="P5" s="23" t="s">
        <v>52</v>
      </c>
      <c r="Q5" s="23" t="s">
        <v>53</v>
      </c>
      <c r="R5" s="23" t="s">
        <v>54</v>
      </c>
      <c r="S5" s="23" t="s">
        <v>55</v>
      </c>
      <c r="T5" s="15" t="s">
        <v>56</v>
      </c>
      <c r="U5" s="15" t="s">
        <v>57</v>
      </c>
      <c r="V5" s="15" t="s">
        <v>58</v>
      </c>
      <c r="W5" s="15" t="s">
        <v>59</v>
      </c>
      <c r="X5" s="15" t="s">
        <v>60</v>
      </c>
      <c r="Y5" s="15" t="s">
        <v>61</v>
      </c>
      <c r="Z5" s="15" t="s">
        <v>62</v>
      </c>
      <c r="AA5" s="15" t="s">
        <v>63</v>
      </c>
      <c r="AB5" s="15" t="s">
        <v>64</v>
      </c>
      <c r="AC5" s="15" t="s">
        <v>65</v>
      </c>
      <c r="AD5" s="15" t="s">
        <v>66</v>
      </c>
      <c r="AE5" s="15" t="s">
        <v>67</v>
      </c>
      <c r="AF5" s="15" t="s">
        <v>68</v>
      </c>
      <c r="AG5" s="15" t="s">
        <v>69</v>
      </c>
      <c r="AH5" s="15" t="s">
        <v>70</v>
      </c>
      <c r="AI5" s="15" t="s">
        <v>71</v>
      </c>
    </row>
    <row r="6" spans="1:35" s="1" customFormat="1" ht="14.5" x14ac:dyDescent="0.35">
      <c r="L6" s="82" t="str">
        <f>IF(COUNTIF(F6:K6, "Yes")&gt;0, "No", "Yes")</f>
        <v>Yes</v>
      </c>
      <c r="M6" s="6"/>
      <c r="N6" s="6"/>
      <c r="O6" s="1" t="str">
        <f>IF(ISBLANK(M6), "", IF(ISBLANK(N6), "Yes", IF(N6 &lt; 'County Names to hide'!$C$2, "No", "Yes")))</f>
        <v/>
      </c>
      <c r="P6" s="6"/>
      <c r="Q6" s="6"/>
      <c r="R6" s="6"/>
      <c r="S6" s="6"/>
      <c r="U6" s="82" t="str">
        <f>IF(Outcomes!M6="","",
   IF(AND(Outcomes!N6&lt;&gt;"",Outcomes!N6&lt;'County Names to hide'!$C$2),0,
      ROUND((MIN(IF(Outcomes!N6="", 'County Names to hide'!$D$2, Outcomes!N6),'County Names to hide'!$D$2)-Outcomes!M5)/30,1)))</f>
        <v/>
      </c>
      <c r="V6" s="82" t="str">
        <f>IF(Outcomes!C6="", "", DATEDIF(Outcomes!C6, 'County Names to hide'!$D$2, "m"))</f>
        <v/>
      </c>
    </row>
    <row r="7" spans="1:35" s="1" customFormat="1" ht="14.5" x14ac:dyDescent="0.35">
      <c r="L7" s="82" t="str">
        <f t="shared" ref="L7:L70" si="0">IF(COUNTIF(F7:K7, "Yes")&gt;0, "No", "Yes")</f>
        <v>Yes</v>
      </c>
      <c r="M7" s="6"/>
      <c r="N7" s="6"/>
      <c r="O7" s="1" t="str">
        <f>IF(ISBLANK(M7), "", IF(ISBLANK(N7), "Yes", IF(N7 &lt; 'County Names to hide'!$C$2, "No", "Yes")))</f>
        <v/>
      </c>
      <c r="P7" s="6"/>
      <c r="Q7" s="6"/>
      <c r="R7" s="6"/>
      <c r="S7" s="6"/>
      <c r="U7" s="82" t="str">
        <f>IF(Outcomes!M7="","",
   IF(AND(Outcomes!N7&lt;&gt;"",Outcomes!N7&lt;'County Names to hide'!$C$2),0,
      ROUND((MIN(IF(Outcomes!N7="", 'County Names to hide'!$D$2, Outcomes!N7),'County Names to hide'!$D$2)-Outcomes!M6)/30,1)))</f>
        <v/>
      </c>
      <c r="V7" s="82" t="str">
        <f>IF(Outcomes!C7="", "", DATEDIF(Outcomes!C7, 'County Names to hide'!$D$2, "m"))</f>
        <v/>
      </c>
    </row>
    <row r="8" spans="1:35" s="1" customFormat="1" ht="14.5" x14ac:dyDescent="0.35">
      <c r="L8" s="82" t="str">
        <f t="shared" si="0"/>
        <v>Yes</v>
      </c>
      <c r="M8" s="6"/>
      <c r="N8" s="6"/>
      <c r="O8" s="1" t="str">
        <f>IF(ISBLANK(M8), "", IF(ISBLANK(N8), "Yes", IF(N8 &lt; 'County Names to hide'!$C$2, "No", "Yes")))</f>
        <v/>
      </c>
      <c r="P8" s="6"/>
      <c r="Q8" s="6"/>
      <c r="R8" s="6"/>
      <c r="S8" s="6"/>
      <c r="U8" s="82" t="str">
        <f>IF(Outcomes!M8="","",
   IF(AND(Outcomes!N8&lt;&gt;"",Outcomes!N8&lt;'County Names to hide'!$C$2),0,
      ROUND((MIN(IF(Outcomes!N8="", 'County Names to hide'!$D$2, Outcomes!N8),'County Names to hide'!$D$2)-Outcomes!M7)/30,1)))</f>
        <v/>
      </c>
      <c r="V8" s="82" t="str">
        <f>IF(Outcomes!C8="", "", DATEDIF(Outcomes!C8, 'County Names to hide'!$D$2, "m"))</f>
        <v/>
      </c>
    </row>
    <row r="9" spans="1:35" s="1" customFormat="1" ht="14.5" x14ac:dyDescent="0.35">
      <c r="L9" s="82" t="str">
        <f t="shared" si="0"/>
        <v>Yes</v>
      </c>
      <c r="M9" s="6"/>
      <c r="N9" s="6"/>
      <c r="O9" s="1" t="str">
        <f>IF(ISBLANK(M9), "", IF(ISBLANK(N9), "Yes", IF(N9 &lt; 'County Names to hide'!$C$2, "No", "Yes")))</f>
        <v/>
      </c>
      <c r="P9" s="6"/>
      <c r="Q9" s="6"/>
      <c r="R9" s="6"/>
      <c r="S9" s="6"/>
      <c r="U9" s="82" t="str">
        <f>IF(Outcomes!M9="","",
   IF(AND(Outcomes!N9&lt;&gt;"",Outcomes!N9&lt;'County Names to hide'!$C$2),0,
      ROUND((MIN(IF(Outcomes!N9="", 'County Names to hide'!$D$2, Outcomes!N9),'County Names to hide'!$D$2)-Outcomes!M8)/30,1)))</f>
        <v/>
      </c>
      <c r="V9" s="82" t="str">
        <f>IF(Outcomes!C9="", "", DATEDIF(Outcomes!C9, 'County Names to hide'!$D$2, "m"))</f>
        <v/>
      </c>
    </row>
    <row r="10" spans="1:35" s="1" customFormat="1" ht="14.5" x14ac:dyDescent="0.35">
      <c r="L10" s="82" t="str">
        <f t="shared" si="0"/>
        <v>Yes</v>
      </c>
      <c r="M10" s="6"/>
      <c r="N10" s="6"/>
      <c r="O10" s="1" t="str">
        <f>IF(ISBLANK(M10), "", IF(ISBLANK(N10), "Yes", IF(N10 &lt; 'County Names to hide'!$C$2, "No", "Yes")))</f>
        <v/>
      </c>
      <c r="P10" s="6"/>
      <c r="Q10" s="6"/>
      <c r="R10" s="6"/>
      <c r="S10" s="6"/>
      <c r="U10" s="82" t="str">
        <f>IF(Outcomes!M10="","",
   IF(AND(Outcomes!N10&lt;&gt;"",Outcomes!N10&lt;'County Names to hide'!$C$2),0,
      ROUND((MIN(IF(Outcomes!N10="", 'County Names to hide'!$D$2, Outcomes!N10),'County Names to hide'!$D$2)-Outcomes!M9)/30,1)))</f>
        <v/>
      </c>
      <c r="V10" s="82" t="str">
        <f>IF(Outcomes!C10="", "", DATEDIF(Outcomes!C10, 'County Names to hide'!$D$2, "m"))</f>
        <v/>
      </c>
    </row>
    <row r="11" spans="1:35" s="1" customFormat="1" ht="14.5" x14ac:dyDescent="0.35">
      <c r="L11" s="82" t="str">
        <f t="shared" si="0"/>
        <v>Yes</v>
      </c>
      <c r="M11" s="6"/>
      <c r="N11" s="6"/>
      <c r="O11" s="1" t="str">
        <f>IF(ISBLANK(M11), "", IF(ISBLANK(N11), "Yes", IF(N11 &lt; 'County Names to hide'!$C$2, "No", "Yes")))</f>
        <v/>
      </c>
      <c r="P11" s="6"/>
      <c r="Q11" s="6"/>
      <c r="R11" s="6"/>
      <c r="S11" s="6"/>
      <c r="U11" s="82" t="str">
        <f>IF(Outcomes!M11="","",
   IF(AND(Outcomes!N11&lt;&gt;"",Outcomes!N11&lt;'County Names to hide'!$C$2),0,
      ROUND((MIN(IF(Outcomes!N11="", 'County Names to hide'!$D$2, Outcomes!N11),'County Names to hide'!$D$2)-Outcomes!M10)/30,1)))</f>
        <v/>
      </c>
      <c r="V11" s="82" t="str">
        <f>IF(Outcomes!C11="", "", DATEDIF(Outcomes!C11, 'County Names to hide'!$D$2, "m"))</f>
        <v/>
      </c>
    </row>
    <row r="12" spans="1:35" s="1" customFormat="1" ht="14.5" x14ac:dyDescent="0.35">
      <c r="L12" s="82" t="str">
        <f t="shared" si="0"/>
        <v>Yes</v>
      </c>
      <c r="M12" s="6"/>
      <c r="N12" s="6"/>
      <c r="O12" s="1" t="str">
        <f>IF(ISBLANK(M12), "", IF(ISBLANK(N12), "Yes", IF(N12 &lt; 'County Names to hide'!$C$2, "No", "Yes")))</f>
        <v/>
      </c>
      <c r="P12" s="6"/>
      <c r="Q12" s="6"/>
      <c r="R12" s="6"/>
      <c r="S12" s="6"/>
      <c r="U12" s="82" t="str">
        <f>IF(Outcomes!M12="","",
   IF(AND(Outcomes!N12&lt;&gt;"",Outcomes!N12&lt;'County Names to hide'!$C$2),0,
      ROUND((MIN(IF(Outcomes!N12="", 'County Names to hide'!$D$2, Outcomes!N12),'County Names to hide'!$D$2)-Outcomes!M11)/30,1)))</f>
        <v/>
      </c>
      <c r="V12" s="82" t="str">
        <f>IF(Outcomes!C12="", "", DATEDIF(Outcomes!C12, 'County Names to hide'!$D$2, "m"))</f>
        <v/>
      </c>
    </row>
    <row r="13" spans="1:35" s="1" customFormat="1" ht="14.5" x14ac:dyDescent="0.35">
      <c r="L13" s="82" t="str">
        <f t="shared" si="0"/>
        <v>Yes</v>
      </c>
      <c r="M13" s="6"/>
      <c r="N13" s="6"/>
      <c r="O13" s="1" t="str">
        <f>IF(ISBLANK(M13), "", IF(ISBLANK(N13), "Yes", IF(N13 &lt; 'County Names to hide'!$C$2, "No", "Yes")))</f>
        <v/>
      </c>
      <c r="P13" s="6"/>
      <c r="Q13" s="6"/>
      <c r="R13" s="6"/>
      <c r="S13" s="6"/>
      <c r="U13" s="82" t="str">
        <f>IF(Outcomes!M13="","",
   IF(AND(Outcomes!N13&lt;&gt;"",Outcomes!N13&lt;'County Names to hide'!$C$2),0,
      ROUND((MIN(IF(Outcomes!N13="", 'County Names to hide'!$D$2, Outcomes!N13),'County Names to hide'!$D$2)-Outcomes!M12)/30,1)))</f>
        <v/>
      </c>
      <c r="V13" s="82" t="str">
        <f>IF(Outcomes!C13="", "", DATEDIF(Outcomes!C13, 'County Names to hide'!$D$2, "m"))</f>
        <v/>
      </c>
    </row>
    <row r="14" spans="1:35" s="1" customFormat="1" ht="14.5" x14ac:dyDescent="0.35">
      <c r="L14" s="82" t="str">
        <f t="shared" si="0"/>
        <v>Yes</v>
      </c>
      <c r="M14" s="6"/>
      <c r="N14" s="6"/>
      <c r="O14" s="1" t="str">
        <f>IF(ISBLANK(M14), "", IF(ISBLANK(N14), "Yes", IF(N14 &lt; 'County Names to hide'!$C$2, "No", "Yes")))</f>
        <v/>
      </c>
      <c r="P14" s="6"/>
      <c r="Q14" s="6"/>
      <c r="R14" s="6"/>
      <c r="S14" s="6"/>
      <c r="U14" s="82" t="str">
        <f>IF(Outcomes!M14="","",
   IF(AND(Outcomes!N14&lt;&gt;"",Outcomes!N14&lt;'County Names to hide'!$C$2),0,
      ROUND((MIN(IF(Outcomes!N14="", 'County Names to hide'!$D$2, Outcomes!N14),'County Names to hide'!$D$2)-Outcomes!M13)/30,1)))</f>
        <v/>
      </c>
      <c r="V14" s="82" t="str">
        <f>IF(Outcomes!C14="", "", DATEDIF(Outcomes!C14, 'County Names to hide'!$D$2, "m"))</f>
        <v/>
      </c>
    </row>
    <row r="15" spans="1:35" s="1" customFormat="1" ht="14.5" x14ac:dyDescent="0.35">
      <c r="L15" s="82" t="str">
        <f t="shared" si="0"/>
        <v>Yes</v>
      </c>
      <c r="M15" s="6"/>
      <c r="N15" s="6"/>
      <c r="O15" s="1" t="str">
        <f>IF(ISBLANK(M15), "", IF(ISBLANK(N15), "Yes", IF(N15 &lt; 'County Names to hide'!$C$2, "No", "Yes")))</f>
        <v/>
      </c>
      <c r="P15" s="6"/>
      <c r="Q15" s="6"/>
      <c r="R15" s="6"/>
      <c r="S15" s="6"/>
      <c r="U15" s="82" t="str">
        <f>IF(Outcomes!M15="","",
   IF(AND(Outcomes!N15&lt;&gt;"",Outcomes!N15&lt;'County Names to hide'!$C$2),0,
      ROUND((MIN(IF(Outcomes!N15="", 'County Names to hide'!$D$2, Outcomes!N15),'County Names to hide'!$D$2)-Outcomes!M14)/30,1)))</f>
        <v/>
      </c>
      <c r="V15" s="82" t="str">
        <f>IF(Outcomes!C15="", "", DATEDIF(Outcomes!C15, 'County Names to hide'!$D$2, "m"))</f>
        <v/>
      </c>
    </row>
    <row r="16" spans="1:35" s="1" customFormat="1" ht="14.5" x14ac:dyDescent="0.35">
      <c r="L16" s="82" t="str">
        <f t="shared" si="0"/>
        <v>Yes</v>
      </c>
      <c r="M16" s="6"/>
      <c r="N16" s="6"/>
      <c r="O16" s="1" t="str">
        <f>IF(ISBLANK(M16), "", IF(ISBLANK(N16), "Yes", IF(N16 &lt; 'County Names to hide'!$C$2, "No", "Yes")))</f>
        <v/>
      </c>
      <c r="P16" s="6"/>
      <c r="Q16" s="6"/>
      <c r="R16" s="6"/>
      <c r="S16" s="6"/>
      <c r="U16" s="82" t="str">
        <f>IF(Outcomes!M16="","",
   IF(AND(Outcomes!N16&lt;&gt;"",Outcomes!N16&lt;'County Names to hide'!$C$2),0,
      ROUND((MIN(IF(Outcomes!N16="", 'County Names to hide'!$D$2, Outcomes!N16),'County Names to hide'!$D$2)-Outcomes!M15)/30,1)))</f>
        <v/>
      </c>
      <c r="V16" s="82" t="str">
        <f>IF(Outcomes!C16="", "", DATEDIF(Outcomes!C16, 'County Names to hide'!$D$2, "m"))</f>
        <v/>
      </c>
    </row>
    <row r="17" spans="12:22" s="1" customFormat="1" ht="14.5" x14ac:dyDescent="0.35">
      <c r="L17" s="82" t="str">
        <f t="shared" si="0"/>
        <v>Yes</v>
      </c>
      <c r="M17" s="6"/>
      <c r="N17" s="6"/>
      <c r="O17" s="1" t="str">
        <f>IF(ISBLANK(M17), "", IF(ISBLANK(N17), "Yes", IF(N17 &lt; 'County Names to hide'!$C$2, "No", "Yes")))</f>
        <v/>
      </c>
      <c r="P17" s="6"/>
      <c r="Q17" s="6"/>
      <c r="R17" s="6"/>
      <c r="S17" s="6"/>
      <c r="U17" s="82" t="str">
        <f>IF(Outcomes!M17="","",
   IF(AND(Outcomes!N17&lt;&gt;"",Outcomes!N17&lt;'County Names to hide'!$C$2),0,
      ROUND((MIN(IF(Outcomes!N17="", 'County Names to hide'!$D$2, Outcomes!N17),'County Names to hide'!$D$2)-Outcomes!M16)/30,1)))</f>
        <v/>
      </c>
      <c r="V17" s="82" t="str">
        <f>IF(Outcomes!C17="", "", DATEDIF(Outcomes!C17, 'County Names to hide'!$D$2, "m"))</f>
        <v/>
      </c>
    </row>
    <row r="18" spans="12:22" s="1" customFormat="1" ht="14.5" x14ac:dyDescent="0.35">
      <c r="L18" s="82" t="str">
        <f t="shared" si="0"/>
        <v>Yes</v>
      </c>
      <c r="M18" s="6"/>
      <c r="N18" s="6"/>
      <c r="O18" s="1" t="str">
        <f>IF(ISBLANK(M18), "", IF(ISBLANK(N18), "Yes", IF(N18 &lt; 'County Names to hide'!$C$2, "No", "Yes")))</f>
        <v/>
      </c>
      <c r="P18" s="6"/>
      <c r="Q18" s="6"/>
      <c r="R18" s="6"/>
      <c r="S18" s="6"/>
      <c r="U18" s="82" t="str">
        <f>IF(Outcomes!M18="","",
   IF(AND(Outcomes!N18&lt;&gt;"",Outcomes!N18&lt;'County Names to hide'!$C$2),0,
      ROUND((MIN(IF(Outcomes!N18="", 'County Names to hide'!$D$2, Outcomes!N18),'County Names to hide'!$D$2)-Outcomes!M17)/30,1)))</f>
        <v/>
      </c>
      <c r="V18" s="82" t="str">
        <f>IF(Outcomes!C18="", "", DATEDIF(Outcomes!C18, 'County Names to hide'!$D$2, "m"))</f>
        <v/>
      </c>
    </row>
    <row r="19" spans="12:22" s="1" customFormat="1" ht="14.5" x14ac:dyDescent="0.35">
      <c r="L19" s="82" t="str">
        <f t="shared" si="0"/>
        <v>Yes</v>
      </c>
      <c r="M19" s="6"/>
      <c r="N19" s="6"/>
      <c r="O19" s="1" t="str">
        <f>IF(ISBLANK(M19), "", IF(ISBLANK(N19), "Yes", IF(N19 &lt; 'County Names to hide'!$C$2, "No", "Yes")))</f>
        <v/>
      </c>
      <c r="P19" s="6"/>
      <c r="Q19" s="6"/>
      <c r="R19" s="6"/>
      <c r="S19" s="6"/>
      <c r="U19" s="82" t="str">
        <f>IF(Outcomes!M19="","",
   IF(AND(Outcomes!N19&lt;&gt;"",Outcomes!N19&lt;'County Names to hide'!$C$2),0,
      ROUND((MIN(IF(Outcomes!N19="", 'County Names to hide'!$D$2, Outcomes!N19),'County Names to hide'!$D$2)-Outcomes!M18)/30,1)))</f>
        <v/>
      </c>
      <c r="V19" s="82" t="str">
        <f>IF(Outcomes!C19="", "", DATEDIF(Outcomes!C19, 'County Names to hide'!$D$2, "m"))</f>
        <v/>
      </c>
    </row>
    <row r="20" spans="12:22" s="1" customFormat="1" ht="14.5" x14ac:dyDescent="0.35">
      <c r="L20" s="82" t="str">
        <f t="shared" si="0"/>
        <v>Yes</v>
      </c>
      <c r="M20" s="6"/>
      <c r="N20" s="6"/>
      <c r="O20" s="1" t="str">
        <f>IF(ISBLANK(M20), "", IF(ISBLANK(N20), "Yes", IF(N20 &lt; 'County Names to hide'!$C$2, "No", "Yes")))</f>
        <v/>
      </c>
      <c r="P20" s="6"/>
      <c r="Q20" s="6"/>
      <c r="R20" s="6"/>
      <c r="S20" s="6"/>
      <c r="U20" s="82" t="str">
        <f>IF(Outcomes!M20="","",
   IF(AND(Outcomes!N20&lt;&gt;"",Outcomes!N20&lt;'County Names to hide'!$C$2),0,
      ROUND((MIN(IF(Outcomes!N20="", 'County Names to hide'!$D$2, Outcomes!N20),'County Names to hide'!$D$2)-Outcomes!M19)/30,1)))</f>
        <v/>
      </c>
      <c r="V20" s="82" t="str">
        <f>IF(Outcomes!C20="", "", DATEDIF(Outcomes!C20, 'County Names to hide'!$D$2, "m"))</f>
        <v/>
      </c>
    </row>
    <row r="21" spans="12:22" s="1" customFormat="1" ht="14.5" x14ac:dyDescent="0.35">
      <c r="L21" s="82" t="str">
        <f t="shared" si="0"/>
        <v>Yes</v>
      </c>
      <c r="M21" s="6"/>
      <c r="N21" s="6"/>
      <c r="O21" s="1" t="str">
        <f>IF(ISBLANK(M21), "", IF(ISBLANK(N21), "Yes", IF(N21 &lt; 'County Names to hide'!$C$2, "No", "Yes")))</f>
        <v/>
      </c>
      <c r="P21" s="6"/>
      <c r="Q21" s="6"/>
      <c r="R21" s="6"/>
      <c r="S21" s="6"/>
      <c r="U21" s="82" t="str">
        <f>IF(Outcomes!M21="","",
   IF(AND(Outcomes!N21&lt;&gt;"",Outcomes!N21&lt;'County Names to hide'!$C$2),0,
      ROUND((MIN(IF(Outcomes!N21="", 'County Names to hide'!$D$2, Outcomes!N21),'County Names to hide'!$D$2)-Outcomes!M20)/30,1)))</f>
        <v/>
      </c>
      <c r="V21" s="82" t="str">
        <f>IF(Outcomes!C21="", "", DATEDIF(Outcomes!C21, 'County Names to hide'!$D$2, "m"))</f>
        <v/>
      </c>
    </row>
    <row r="22" spans="12:22" s="1" customFormat="1" ht="14.5" x14ac:dyDescent="0.35">
      <c r="L22" s="82" t="str">
        <f t="shared" si="0"/>
        <v>Yes</v>
      </c>
      <c r="M22" s="6"/>
      <c r="N22" s="6"/>
      <c r="O22" s="1" t="str">
        <f>IF(ISBLANK(M22), "", IF(ISBLANK(N22), "Yes", IF(N22 &lt; 'County Names to hide'!$C$2, "No", "Yes")))</f>
        <v/>
      </c>
      <c r="P22" s="6"/>
      <c r="Q22" s="6"/>
      <c r="R22" s="6"/>
      <c r="S22" s="6"/>
      <c r="U22" s="82" t="str">
        <f>IF(Outcomes!M22="","",
   IF(AND(Outcomes!N22&lt;&gt;"",Outcomes!N22&lt;'County Names to hide'!$C$2),0,
      ROUND((MIN(IF(Outcomes!N22="", 'County Names to hide'!$D$2, Outcomes!N22),'County Names to hide'!$D$2)-Outcomes!M21)/30,1)))</f>
        <v/>
      </c>
      <c r="V22" s="82" t="str">
        <f>IF(Outcomes!C22="", "", DATEDIF(Outcomes!C22, 'County Names to hide'!$D$2, "m"))</f>
        <v/>
      </c>
    </row>
    <row r="23" spans="12:22" s="1" customFormat="1" ht="14.5" x14ac:dyDescent="0.35">
      <c r="L23" s="82" t="str">
        <f t="shared" si="0"/>
        <v>Yes</v>
      </c>
      <c r="M23" s="6"/>
      <c r="N23" s="6"/>
      <c r="O23" s="1" t="str">
        <f>IF(ISBLANK(M23), "", IF(ISBLANK(N23), "Yes", IF(N23 &lt; 'County Names to hide'!$C$2, "No", "Yes")))</f>
        <v/>
      </c>
      <c r="P23" s="6"/>
      <c r="Q23" s="6"/>
      <c r="R23" s="6"/>
      <c r="S23" s="6"/>
      <c r="U23" s="82" t="str">
        <f>IF(Outcomes!M23="","",
   IF(AND(Outcomes!N23&lt;&gt;"",Outcomes!N23&lt;'County Names to hide'!$C$2),0,
      ROUND((MIN(IF(Outcomes!N23="", 'County Names to hide'!$D$2, Outcomes!N23),'County Names to hide'!$D$2)-Outcomes!M22)/30,1)))</f>
        <v/>
      </c>
      <c r="V23" s="82" t="str">
        <f>IF(Outcomes!C23="", "", DATEDIF(Outcomes!C23, 'County Names to hide'!$D$2, "m"))</f>
        <v/>
      </c>
    </row>
    <row r="24" spans="12:22" s="1" customFormat="1" ht="14.5" x14ac:dyDescent="0.35">
      <c r="L24" s="82" t="str">
        <f t="shared" si="0"/>
        <v>Yes</v>
      </c>
      <c r="M24" s="6"/>
      <c r="N24" s="6"/>
      <c r="O24" s="1" t="str">
        <f>IF(ISBLANK(M24), "", IF(ISBLANK(N24), "Yes", IF(N24 &lt; 'County Names to hide'!$C$2, "No", "Yes")))</f>
        <v/>
      </c>
      <c r="P24" s="6"/>
      <c r="Q24" s="6"/>
      <c r="R24" s="6"/>
      <c r="S24" s="6"/>
      <c r="U24" s="82" t="str">
        <f>IF(Outcomes!M24="","",
   IF(AND(Outcomes!N24&lt;&gt;"",Outcomes!N24&lt;'County Names to hide'!$C$2),0,
      ROUND((MIN(IF(Outcomes!N24="", 'County Names to hide'!$D$2, Outcomes!N24),'County Names to hide'!$D$2)-Outcomes!M23)/30,1)))</f>
        <v/>
      </c>
      <c r="V24" s="82" t="str">
        <f>IF(Outcomes!C24="", "", DATEDIF(Outcomes!C24, 'County Names to hide'!$D$2, "m"))</f>
        <v/>
      </c>
    </row>
    <row r="25" spans="12:22" s="1" customFormat="1" ht="14.5" x14ac:dyDescent="0.35">
      <c r="L25" s="82" t="str">
        <f t="shared" si="0"/>
        <v>Yes</v>
      </c>
      <c r="M25" s="6"/>
      <c r="N25" s="6"/>
      <c r="O25" s="1" t="str">
        <f>IF(ISBLANK(M25), "", IF(ISBLANK(N25), "Yes", IF(N25 &lt; 'County Names to hide'!$C$2, "No", "Yes")))</f>
        <v/>
      </c>
      <c r="P25" s="6"/>
      <c r="Q25" s="6"/>
      <c r="R25" s="6"/>
      <c r="S25" s="6"/>
      <c r="U25" s="82" t="str">
        <f>IF(Outcomes!M25="","",
   IF(AND(Outcomes!N25&lt;&gt;"",Outcomes!N25&lt;'County Names to hide'!$C$2),0,
      ROUND((MIN(IF(Outcomes!N25="", 'County Names to hide'!$D$2, Outcomes!N25),'County Names to hide'!$D$2)-Outcomes!M24)/30,1)))</f>
        <v/>
      </c>
      <c r="V25" s="82" t="str">
        <f>IF(Outcomes!C25="", "", DATEDIF(Outcomes!C25, 'County Names to hide'!$D$2, "m"))</f>
        <v/>
      </c>
    </row>
    <row r="26" spans="12:22" s="1" customFormat="1" ht="14.5" x14ac:dyDescent="0.35">
      <c r="L26" s="82" t="str">
        <f t="shared" si="0"/>
        <v>Yes</v>
      </c>
      <c r="M26" s="6"/>
      <c r="N26" s="6"/>
      <c r="O26" s="1" t="str">
        <f>IF(ISBLANK(M26), "", IF(ISBLANK(N26), "Yes", IF(N26 &lt; 'County Names to hide'!$C$2, "No", "Yes")))</f>
        <v/>
      </c>
      <c r="P26" s="6"/>
      <c r="Q26" s="6"/>
      <c r="R26" s="6"/>
      <c r="S26" s="6"/>
      <c r="U26" s="82" t="str">
        <f>IF(Outcomes!M26="","",
   IF(AND(Outcomes!N26&lt;&gt;"",Outcomes!N26&lt;'County Names to hide'!$C$2),0,
      ROUND((MIN(IF(Outcomes!N26="", 'County Names to hide'!$D$2, Outcomes!N26),'County Names to hide'!$D$2)-Outcomes!M25)/30,1)))</f>
        <v/>
      </c>
      <c r="V26" s="82" t="str">
        <f>IF(Outcomes!C26="", "", DATEDIF(Outcomes!C26, 'County Names to hide'!$D$2, "m"))</f>
        <v/>
      </c>
    </row>
    <row r="27" spans="12:22" s="1" customFormat="1" ht="14.5" x14ac:dyDescent="0.35">
      <c r="L27" s="82" t="str">
        <f t="shared" si="0"/>
        <v>Yes</v>
      </c>
      <c r="M27" s="6"/>
      <c r="N27" s="6"/>
      <c r="O27" s="1" t="str">
        <f>IF(ISBLANK(M27), "", IF(ISBLANK(N27), "Yes", IF(N27 &lt; 'County Names to hide'!$C$2, "No", "Yes")))</f>
        <v/>
      </c>
      <c r="P27" s="6"/>
      <c r="Q27" s="6"/>
      <c r="R27" s="6"/>
      <c r="S27" s="6"/>
      <c r="U27" s="82" t="str">
        <f>IF(Outcomes!M27="","",
   IF(AND(Outcomes!N27&lt;&gt;"",Outcomes!N27&lt;'County Names to hide'!$C$2),0,
      ROUND((MIN(IF(Outcomes!N27="", 'County Names to hide'!$D$2, Outcomes!N27),'County Names to hide'!$D$2)-Outcomes!M26)/30,1)))</f>
        <v/>
      </c>
      <c r="V27" s="82" t="str">
        <f>IF(Outcomes!C27="", "", DATEDIF(Outcomes!C27, 'County Names to hide'!$D$2, "m"))</f>
        <v/>
      </c>
    </row>
    <row r="28" spans="12:22" s="1" customFormat="1" ht="14.5" x14ac:dyDescent="0.35">
      <c r="L28" s="82" t="str">
        <f t="shared" si="0"/>
        <v>Yes</v>
      </c>
      <c r="M28" s="6"/>
      <c r="N28" s="6"/>
      <c r="O28" s="1" t="str">
        <f>IF(ISBLANK(M28), "", IF(ISBLANK(N28), "Yes", IF(N28 &lt; 'County Names to hide'!$C$2, "No", "Yes")))</f>
        <v/>
      </c>
      <c r="P28" s="6"/>
      <c r="Q28" s="6"/>
      <c r="R28" s="6"/>
      <c r="S28" s="6"/>
      <c r="U28" s="82" t="str">
        <f>IF(Outcomes!M28="","",
   IF(AND(Outcomes!N28&lt;&gt;"",Outcomes!N28&lt;'County Names to hide'!$C$2),0,
      ROUND((MIN(IF(Outcomes!N28="", 'County Names to hide'!$D$2, Outcomes!N28),'County Names to hide'!$D$2)-Outcomes!M27)/30,1)))</f>
        <v/>
      </c>
      <c r="V28" s="82" t="str">
        <f>IF(Outcomes!C28="", "", DATEDIF(Outcomes!C28, 'County Names to hide'!$D$2, "m"))</f>
        <v/>
      </c>
    </row>
    <row r="29" spans="12:22" s="1" customFormat="1" ht="14.5" x14ac:dyDescent="0.35">
      <c r="L29" s="82" t="str">
        <f t="shared" si="0"/>
        <v>Yes</v>
      </c>
      <c r="M29" s="6"/>
      <c r="N29" s="6"/>
      <c r="O29" s="1" t="str">
        <f>IF(ISBLANK(M29), "", IF(ISBLANK(N29), "Yes", IF(N29 &lt; 'County Names to hide'!$C$2, "No", "Yes")))</f>
        <v/>
      </c>
      <c r="P29" s="6"/>
      <c r="Q29" s="6"/>
      <c r="R29" s="6"/>
      <c r="S29" s="6"/>
      <c r="U29" s="82" t="str">
        <f>IF(Outcomes!M29="","",
   IF(AND(Outcomes!N29&lt;&gt;"",Outcomes!N29&lt;'County Names to hide'!$C$2),0,
      ROUND((MIN(IF(Outcomes!N29="", 'County Names to hide'!$D$2, Outcomes!N29),'County Names to hide'!$D$2)-Outcomes!M28)/30,1)))</f>
        <v/>
      </c>
      <c r="V29" s="82" t="str">
        <f>IF(Outcomes!C29="", "", DATEDIF(Outcomes!C29, 'County Names to hide'!$D$2, "m"))</f>
        <v/>
      </c>
    </row>
    <row r="30" spans="12:22" s="1" customFormat="1" ht="14.5" x14ac:dyDescent="0.35">
      <c r="L30" s="82" t="str">
        <f t="shared" si="0"/>
        <v>Yes</v>
      </c>
      <c r="M30" s="6"/>
      <c r="N30" s="6"/>
      <c r="O30" s="1" t="str">
        <f>IF(ISBLANK(M30), "", IF(ISBLANK(N30), "Yes", IF(N30 &lt; 'County Names to hide'!$C$2, "No", "Yes")))</f>
        <v/>
      </c>
      <c r="P30" s="6"/>
      <c r="Q30" s="6"/>
      <c r="R30" s="6"/>
      <c r="S30" s="6"/>
      <c r="U30" s="82" t="str">
        <f>IF(Outcomes!M30="","",
   IF(AND(Outcomes!N30&lt;&gt;"",Outcomes!N30&lt;'County Names to hide'!$C$2),0,
      ROUND((MIN(IF(Outcomes!N30="", 'County Names to hide'!$D$2, Outcomes!N30),'County Names to hide'!$D$2)-Outcomes!M29)/30,1)))</f>
        <v/>
      </c>
      <c r="V30" s="82" t="str">
        <f>IF(Outcomes!C30="", "", DATEDIF(Outcomes!C30, 'County Names to hide'!$D$2, "m"))</f>
        <v/>
      </c>
    </row>
    <row r="31" spans="12:22" s="1" customFormat="1" ht="14.5" x14ac:dyDescent="0.35">
      <c r="L31" s="82" t="str">
        <f t="shared" si="0"/>
        <v>Yes</v>
      </c>
      <c r="M31" s="6"/>
      <c r="N31" s="6"/>
      <c r="O31" s="1" t="str">
        <f>IF(ISBLANK(M31), "", IF(ISBLANK(N31), "Yes", IF(N31 &lt; 'County Names to hide'!$C$2, "No", "Yes")))</f>
        <v/>
      </c>
      <c r="P31" s="6"/>
      <c r="Q31" s="6"/>
      <c r="R31" s="6"/>
      <c r="S31" s="6"/>
      <c r="U31" s="82" t="str">
        <f>IF(Outcomes!M31="","",
   IF(AND(Outcomes!N31&lt;&gt;"",Outcomes!N31&lt;'County Names to hide'!$C$2),0,
      ROUND((MIN(IF(Outcomes!N31="", 'County Names to hide'!$D$2, Outcomes!N31),'County Names to hide'!$D$2)-Outcomes!M30)/30,1)))</f>
        <v/>
      </c>
      <c r="V31" s="82" t="str">
        <f>IF(Outcomes!C31="", "", DATEDIF(Outcomes!C31, 'County Names to hide'!$D$2, "m"))</f>
        <v/>
      </c>
    </row>
    <row r="32" spans="12:22" s="1" customFormat="1" ht="14.5" x14ac:dyDescent="0.35">
      <c r="L32" s="82" t="str">
        <f t="shared" si="0"/>
        <v>Yes</v>
      </c>
      <c r="M32" s="6"/>
      <c r="N32" s="6"/>
      <c r="O32" s="1" t="str">
        <f>IF(ISBLANK(M32), "", IF(ISBLANK(N32), "Yes", IF(N32 &lt; 'County Names to hide'!$C$2, "No", "Yes")))</f>
        <v/>
      </c>
      <c r="P32" s="6"/>
      <c r="Q32" s="6"/>
      <c r="R32" s="6"/>
      <c r="S32" s="6"/>
      <c r="U32" s="82" t="str">
        <f>IF(Outcomes!M32="","",
   IF(AND(Outcomes!N32&lt;&gt;"",Outcomes!N32&lt;'County Names to hide'!$C$2),0,
      ROUND((MIN(IF(Outcomes!N32="", 'County Names to hide'!$D$2, Outcomes!N32),'County Names to hide'!$D$2)-Outcomes!M31)/30,1)))</f>
        <v/>
      </c>
      <c r="V32" s="82" t="str">
        <f>IF(Outcomes!C32="", "", DATEDIF(Outcomes!C32, 'County Names to hide'!$D$2, "m"))</f>
        <v/>
      </c>
    </row>
    <row r="33" spans="12:22" s="1" customFormat="1" ht="14.5" x14ac:dyDescent="0.35">
      <c r="L33" s="82" t="str">
        <f t="shared" si="0"/>
        <v>Yes</v>
      </c>
      <c r="M33" s="6"/>
      <c r="N33" s="6"/>
      <c r="O33" s="1" t="str">
        <f>IF(ISBLANK(M33), "", IF(ISBLANK(N33), "Yes", IF(N33 &lt; 'County Names to hide'!$C$2, "No", "Yes")))</f>
        <v/>
      </c>
      <c r="P33" s="6"/>
      <c r="Q33" s="6"/>
      <c r="R33" s="6"/>
      <c r="S33" s="6"/>
      <c r="U33" s="82" t="str">
        <f>IF(Outcomes!M33="","",
   IF(AND(Outcomes!N33&lt;&gt;"",Outcomes!N33&lt;'County Names to hide'!$C$2),0,
      ROUND((MIN(IF(Outcomes!N33="", 'County Names to hide'!$D$2, Outcomes!N33),'County Names to hide'!$D$2)-Outcomes!M32)/30,1)))</f>
        <v/>
      </c>
      <c r="V33" s="82" t="str">
        <f>IF(Outcomes!C33="", "", DATEDIF(Outcomes!C33, 'County Names to hide'!$D$2, "m"))</f>
        <v/>
      </c>
    </row>
    <row r="34" spans="12:22" s="1" customFormat="1" ht="14.5" x14ac:dyDescent="0.35">
      <c r="L34" s="82" t="str">
        <f t="shared" si="0"/>
        <v>Yes</v>
      </c>
      <c r="M34" s="6"/>
      <c r="N34" s="6"/>
      <c r="O34" s="1" t="str">
        <f>IF(ISBLANK(M34), "", IF(ISBLANK(N34), "Yes", IF(N34 &lt; 'County Names to hide'!$C$2, "No", "Yes")))</f>
        <v/>
      </c>
      <c r="P34" s="6"/>
      <c r="Q34" s="6"/>
      <c r="R34" s="6"/>
      <c r="S34" s="6"/>
      <c r="U34" s="82" t="str">
        <f>IF(Outcomes!M34="","",
   IF(AND(Outcomes!N34&lt;&gt;"",Outcomes!N34&lt;'County Names to hide'!$C$2),0,
      ROUND((MIN(IF(Outcomes!N34="", 'County Names to hide'!$D$2, Outcomes!N34),'County Names to hide'!$D$2)-Outcomes!M33)/30,1)))</f>
        <v/>
      </c>
      <c r="V34" s="82" t="str">
        <f>IF(Outcomes!C34="", "", DATEDIF(Outcomes!C34, 'County Names to hide'!$D$2, "m"))</f>
        <v/>
      </c>
    </row>
    <row r="35" spans="12:22" s="1" customFormat="1" ht="14.5" x14ac:dyDescent="0.35">
      <c r="L35" s="82" t="str">
        <f t="shared" si="0"/>
        <v>Yes</v>
      </c>
      <c r="M35" s="6"/>
      <c r="N35" s="6"/>
      <c r="O35" s="1" t="str">
        <f>IF(ISBLANK(M35), "", IF(ISBLANK(N35), "Yes", IF(N35 &lt; 'County Names to hide'!$C$2, "No", "Yes")))</f>
        <v/>
      </c>
      <c r="P35" s="6"/>
      <c r="Q35" s="6"/>
      <c r="R35" s="6"/>
      <c r="S35" s="6"/>
      <c r="U35" s="82" t="str">
        <f>IF(Outcomes!M35="","",
   IF(AND(Outcomes!N35&lt;&gt;"",Outcomes!N35&lt;'County Names to hide'!$C$2),0,
      ROUND((MIN(IF(Outcomes!N35="", 'County Names to hide'!$D$2, Outcomes!N35),'County Names to hide'!$D$2)-Outcomes!M34)/30,1)))</f>
        <v/>
      </c>
      <c r="V35" s="82" t="str">
        <f>IF(Outcomes!C35="", "", DATEDIF(Outcomes!C35, 'County Names to hide'!$D$2, "m"))</f>
        <v/>
      </c>
    </row>
    <row r="36" spans="12:22" s="1" customFormat="1" ht="14.5" x14ac:dyDescent="0.35">
      <c r="L36" s="82" t="str">
        <f t="shared" si="0"/>
        <v>Yes</v>
      </c>
      <c r="M36" s="6"/>
      <c r="N36" s="6"/>
      <c r="O36" s="1" t="str">
        <f>IF(ISBLANK(M36), "", IF(ISBLANK(N36), "Yes", IF(N36 &lt; 'County Names to hide'!$C$2, "No", "Yes")))</f>
        <v/>
      </c>
      <c r="P36" s="6"/>
      <c r="Q36" s="6"/>
      <c r="R36" s="6"/>
      <c r="S36" s="6"/>
      <c r="U36" s="82" t="str">
        <f>IF(Outcomes!M36="","",
   IF(AND(Outcomes!N36&lt;&gt;"",Outcomes!N36&lt;'County Names to hide'!$C$2),0,
      ROUND((MIN(IF(Outcomes!N36="", 'County Names to hide'!$D$2, Outcomes!N36),'County Names to hide'!$D$2)-Outcomes!M35)/30,1)))</f>
        <v/>
      </c>
      <c r="V36" s="82" t="str">
        <f>IF(Outcomes!C36="", "", DATEDIF(Outcomes!C36, 'County Names to hide'!$D$2, "m"))</f>
        <v/>
      </c>
    </row>
    <row r="37" spans="12:22" s="1" customFormat="1" ht="14.5" x14ac:dyDescent="0.35">
      <c r="L37" s="82" t="str">
        <f t="shared" si="0"/>
        <v>Yes</v>
      </c>
      <c r="M37" s="6"/>
      <c r="N37" s="6"/>
      <c r="O37" s="1" t="str">
        <f>IF(ISBLANK(M37), "", IF(ISBLANK(N37), "Yes", IF(N37 &lt; 'County Names to hide'!$C$2, "No", "Yes")))</f>
        <v/>
      </c>
      <c r="P37" s="6"/>
      <c r="Q37" s="6"/>
      <c r="R37" s="6"/>
      <c r="S37" s="6"/>
      <c r="U37" s="82" t="str">
        <f>IF(Outcomes!M37="","",
   IF(AND(Outcomes!N37&lt;&gt;"",Outcomes!N37&lt;'County Names to hide'!$C$2),0,
      ROUND((MIN(IF(Outcomes!N37="", 'County Names to hide'!$D$2, Outcomes!N37),'County Names to hide'!$D$2)-Outcomes!M36)/30,1)))</f>
        <v/>
      </c>
      <c r="V37" s="82" t="str">
        <f>IF(Outcomes!C37="", "", DATEDIF(Outcomes!C37, 'County Names to hide'!$D$2, "m"))</f>
        <v/>
      </c>
    </row>
    <row r="38" spans="12:22" s="1" customFormat="1" ht="14.5" x14ac:dyDescent="0.35">
      <c r="L38" s="82" t="str">
        <f t="shared" si="0"/>
        <v>Yes</v>
      </c>
      <c r="M38" s="6"/>
      <c r="N38" s="6"/>
      <c r="O38" s="1" t="str">
        <f>IF(ISBLANK(M38), "", IF(ISBLANK(N38), "Yes", IF(N38 &lt; 'County Names to hide'!$C$2, "No", "Yes")))</f>
        <v/>
      </c>
      <c r="P38" s="6"/>
      <c r="Q38" s="6"/>
      <c r="R38" s="6"/>
      <c r="S38" s="6"/>
      <c r="U38" s="82" t="str">
        <f>IF(Outcomes!M38="","",
   IF(AND(Outcomes!N38&lt;&gt;"",Outcomes!N38&lt;'County Names to hide'!$C$2),0,
      ROUND((MIN(IF(Outcomes!N38="", 'County Names to hide'!$D$2, Outcomes!N38),'County Names to hide'!$D$2)-Outcomes!M37)/30,1)))</f>
        <v/>
      </c>
      <c r="V38" s="82" t="str">
        <f>IF(Outcomes!C38="", "", DATEDIF(Outcomes!C38, 'County Names to hide'!$D$2, "m"))</f>
        <v/>
      </c>
    </row>
    <row r="39" spans="12:22" s="1" customFormat="1" ht="14.5" x14ac:dyDescent="0.35">
      <c r="L39" s="82" t="str">
        <f t="shared" si="0"/>
        <v>Yes</v>
      </c>
      <c r="M39" s="6"/>
      <c r="N39" s="6"/>
      <c r="O39" s="1" t="str">
        <f>IF(ISBLANK(M39), "", IF(ISBLANK(N39), "Yes", IF(N39 &lt; 'County Names to hide'!$C$2, "No", "Yes")))</f>
        <v/>
      </c>
      <c r="P39" s="6"/>
      <c r="Q39" s="6"/>
      <c r="R39" s="6"/>
      <c r="S39" s="6"/>
      <c r="U39" s="82" t="str">
        <f>IF(Outcomes!M39="","",
   IF(AND(Outcomes!N39&lt;&gt;"",Outcomes!N39&lt;'County Names to hide'!$C$2),0,
      ROUND((MIN(IF(Outcomes!N39="", 'County Names to hide'!$D$2, Outcomes!N39),'County Names to hide'!$D$2)-Outcomes!M38)/30,1)))</f>
        <v/>
      </c>
      <c r="V39" s="82" t="str">
        <f>IF(Outcomes!C39="", "", DATEDIF(Outcomes!C39, 'County Names to hide'!$D$2, "m"))</f>
        <v/>
      </c>
    </row>
    <row r="40" spans="12:22" s="1" customFormat="1" ht="14.5" x14ac:dyDescent="0.35">
      <c r="L40" s="82" t="str">
        <f t="shared" si="0"/>
        <v>Yes</v>
      </c>
      <c r="M40" s="6"/>
      <c r="N40" s="6"/>
      <c r="O40" s="1" t="str">
        <f>IF(ISBLANK(M40), "", IF(ISBLANK(N40), "Yes", IF(N40 &lt; 'County Names to hide'!$C$2, "No", "Yes")))</f>
        <v/>
      </c>
      <c r="P40" s="6"/>
      <c r="Q40" s="6"/>
      <c r="R40" s="6"/>
      <c r="S40" s="6"/>
      <c r="U40" s="82" t="str">
        <f>IF(Outcomes!M40="","",
   IF(AND(Outcomes!N40&lt;&gt;"",Outcomes!N40&lt;'County Names to hide'!$C$2),0,
      ROUND((MIN(IF(Outcomes!N40="", 'County Names to hide'!$D$2, Outcomes!N40),'County Names to hide'!$D$2)-Outcomes!M39)/30,1)))</f>
        <v/>
      </c>
      <c r="V40" s="82" t="str">
        <f>IF(Outcomes!C40="", "", DATEDIF(Outcomes!C40, 'County Names to hide'!$D$2, "m"))</f>
        <v/>
      </c>
    </row>
    <row r="41" spans="12:22" s="1" customFormat="1" ht="14.5" x14ac:dyDescent="0.35">
      <c r="L41" s="82" t="str">
        <f t="shared" si="0"/>
        <v>Yes</v>
      </c>
      <c r="M41" s="6"/>
      <c r="N41" s="6"/>
      <c r="O41" s="1" t="str">
        <f>IF(ISBLANK(M41), "", IF(ISBLANK(N41), "Yes", IF(N41 &lt; 'County Names to hide'!$C$2, "No", "Yes")))</f>
        <v/>
      </c>
      <c r="P41" s="6"/>
      <c r="Q41" s="6"/>
      <c r="R41" s="6"/>
      <c r="S41" s="6"/>
      <c r="U41" s="82" t="str">
        <f>IF(Outcomes!M41="","",
   IF(AND(Outcomes!N41&lt;&gt;"",Outcomes!N41&lt;'County Names to hide'!$C$2),0,
      ROUND((MIN(IF(Outcomes!N41="", 'County Names to hide'!$D$2, Outcomes!N41),'County Names to hide'!$D$2)-Outcomes!M40)/30,1)))</f>
        <v/>
      </c>
      <c r="V41" s="82" t="str">
        <f>IF(Outcomes!C41="", "", DATEDIF(Outcomes!C41, 'County Names to hide'!$D$2, "m"))</f>
        <v/>
      </c>
    </row>
    <row r="42" spans="12:22" s="1" customFormat="1" ht="14.5" x14ac:dyDescent="0.35">
      <c r="L42" s="82" t="str">
        <f t="shared" si="0"/>
        <v>Yes</v>
      </c>
      <c r="M42" s="6"/>
      <c r="N42" s="6"/>
      <c r="O42" s="1" t="str">
        <f>IF(ISBLANK(M42), "", IF(ISBLANK(N42), "Yes", IF(N42 &lt; 'County Names to hide'!$C$2, "No", "Yes")))</f>
        <v/>
      </c>
      <c r="P42" s="6"/>
      <c r="Q42" s="6"/>
      <c r="R42" s="6"/>
      <c r="S42" s="6"/>
      <c r="U42" s="82" t="str">
        <f>IF(Outcomes!M42="","",
   IF(AND(Outcomes!N42&lt;&gt;"",Outcomes!N42&lt;'County Names to hide'!$C$2),0,
      ROUND((MIN(IF(Outcomes!N42="", 'County Names to hide'!$D$2, Outcomes!N42),'County Names to hide'!$D$2)-Outcomes!M41)/30,1)))</f>
        <v/>
      </c>
      <c r="V42" s="82" t="str">
        <f>IF(Outcomes!C42="", "", DATEDIF(Outcomes!C42, 'County Names to hide'!$D$2, "m"))</f>
        <v/>
      </c>
    </row>
    <row r="43" spans="12:22" s="1" customFormat="1" ht="14.5" x14ac:dyDescent="0.35">
      <c r="L43" s="82" t="str">
        <f t="shared" si="0"/>
        <v>Yes</v>
      </c>
      <c r="M43" s="6"/>
      <c r="N43" s="6"/>
      <c r="O43" s="1" t="str">
        <f>IF(ISBLANK(M43), "", IF(ISBLANK(N43), "Yes", IF(N43 &lt; 'County Names to hide'!$C$2, "No", "Yes")))</f>
        <v/>
      </c>
      <c r="P43" s="6"/>
      <c r="Q43" s="6"/>
      <c r="R43" s="6"/>
      <c r="S43" s="6"/>
      <c r="U43" s="82" t="str">
        <f>IF(Outcomes!M43="","",
   IF(AND(Outcomes!N43&lt;&gt;"",Outcomes!N43&lt;'County Names to hide'!$C$2),0,
      ROUND((MIN(IF(Outcomes!N43="", 'County Names to hide'!$D$2, Outcomes!N43),'County Names to hide'!$D$2)-Outcomes!M42)/30,1)))</f>
        <v/>
      </c>
      <c r="V43" s="82" t="str">
        <f>IF(Outcomes!C43="", "", DATEDIF(Outcomes!C43, 'County Names to hide'!$D$2, "m"))</f>
        <v/>
      </c>
    </row>
    <row r="44" spans="12:22" s="1" customFormat="1" ht="14.5" x14ac:dyDescent="0.35">
      <c r="L44" s="82" t="str">
        <f t="shared" si="0"/>
        <v>Yes</v>
      </c>
      <c r="M44" s="6"/>
      <c r="N44" s="6"/>
      <c r="O44" s="1" t="str">
        <f>IF(ISBLANK(M44), "", IF(ISBLANK(N44), "Yes", IF(N44 &lt; 'County Names to hide'!$C$2, "No", "Yes")))</f>
        <v/>
      </c>
      <c r="P44" s="6"/>
      <c r="Q44" s="6"/>
      <c r="R44" s="6"/>
      <c r="S44" s="6"/>
      <c r="U44" s="82" t="str">
        <f>IF(Outcomes!M44="","",
   IF(AND(Outcomes!N44&lt;&gt;"",Outcomes!N44&lt;'County Names to hide'!$C$2),0,
      ROUND((MIN(IF(Outcomes!N44="", 'County Names to hide'!$D$2, Outcomes!N44),'County Names to hide'!$D$2)-Outcomes!M43)/30,1)))</f>
        <v/>
      </c>
      <c r="V44" s="82" t="str">
        <f>IF(Outcomes!C44="", "", DATEDIF(Outcomes!C44, 'County Names to hide'!$D$2, "m"))</f>
        <v/>
      </c>
    </row>
    <row r="45" spans="12:22" s="1" customFormat="1" ht="14.5" x14ac:dyDescent="0.35">
      <c r="L45" s="82" t="str">
        <f t="shared" si="0"/>
        <v>Yes</v>
      </c>
      <c r="M45" s="6"/>
      <c r="N45" s="6"/>
      <c r="O45" s="1" t="str">
        <f>IF(ISBLANK(M45), "", IF(ISBLANK(N45), "Yes", IF(N45 &lt; 'County Names to hide'!$C$2, "No", "Yes")))</f>
        <v/>
      </c>
      <c r="P45" s="6"/>
      <c r="Q45" s="6"/>
      <c r="R45" s="6"/>
      <c r="S45" s="6"/>
      <c r="U45" s="82" t="str">
        <f>IF(Outcomes!M45="","",
   IF(AND(Outcomes!N45&lt;&gt;"",Outcomes!N45&lt;'County Names to hide'!$C$2),0,
      ROUND((MIN(IF(Outcomes!N45="", 'County Names to hide'!$D$2, Outcomes!N45),'County Names to hide'!$D$2)-Outcomes!M44)/30,1)))</f>
        <v/>
      </c>
      <c r="V45" s="82" t="str">
        <f>IF(Outcomes!C45="", "", DATEDIF(Outcomes!C45, 'County Names to hide'!$D$2, "m"))</f>
        <v/>
      </c>
    </row>
    <row r="46" spans="12:22" s="1" customFormat="1" ht="14.5" x14ac:dyDescent="0.35">
      <c r="L46" s="82" t="str">
        <f t="shared" si="0"/>
        <v>Yes</v>
      </c>
      <c r="M46" s="6"/>
      <c r="N46" s="6"/>
      <c r="O46" s="1" t="str">
        <f>IF(ISBLANK(M46), "", IF(ISBLANK(N46), "Yes", IF(N46 &lt; 'County Names to hide'!$C$2, "No", "Yes")))</f>
        <v/>
      </c>
      <c r="P46" s="6"/>
      <c r="Q46" s="6"/>
      <c r="R46" s="6"/>
      <c r="S46" s="6"/>
      <c r="U46" s="82" t="str">
        <f>IF(Outcomes!M46="","",
   IF(AND(Outcomes!N46&lt;&gt;"",Outcomes!N46&lt;'County Names to hide'!$C$2),0,
      ROUND((MIN(IF(Outcomes!N46="", 'County Names to hide'!$D$2, Outcomes!N46),'County Names to hide'!$D$2)-Outcomes!M45)/30,1)))</f>
        <v/>
      </c>
      <c r="V46" s="82" t="str">
        <f>IF(Outcomes!C46="", "", DATEDIF(Outcomes!C46, 'County Names to hide'!$D$2, "m"))</f>
        <v/>
      </c>
    </row>
    <row r="47" spans="12:22" s="1" customFormat="1" ht="14.5" x14ac:dyDescent="0.35">
      <c r="L47" s="82" t="str">
        <f t="shared" si="0"/>
        <v>Yes</v>
      </c>
      <c r="M47" s="6"/>
      <c r="N47" s="6"/>
      <c r="O47" s="1" t="str">
        <f>IF(ISBLANK(M47), "", IF(ISBLANK(N47), "Yes", IF(N47 &lt; 'County Names to hide'!$C$2, "No", "Yes")))</f>
        <v/>
      </c>
      <c r="P47" s="6"/>
      <c r="Q47" s="6"/>
      <c r="R47" s="6"/>
      <c r="S47" s="6"/>
      <c r="U47" s="82" t="str">
        <f>IF(Outcomes!M47="","",
   IF(AND(Outcomes!N47&lt;&gt;"",Outcomes!N47&lt;'County Names to hide'!$C$2),0,
      ROUND((MIN(IF(Outcomes!N47="", 'County Names to hide'!$D$2, Outcomes!N47),'County Names to hide'!$D$2)-Outcomes!M46)/30,1)))</f>
        <v/>
      </c>
      <c r="V47" s="82" t="str">
        <f>IF(Outcomes!C47="", "", DATEDIF(Outcomes!C47, 'County Names to hide'!$D$2, "m"))</f>
        <v/>
      </c>
    </row>
    <row r="48" spans="12:22" s="1" customFormat="1" ht="14.5" x14ac:dyDescent="0.35">
      <c r="L48" s="82" t="str">
        <f t="shared" si="0"/>
        <v>Yes</v>
      </c>
      <c r="M48" s="6"/>
      <c r="N48" s="6"/>
      <c r="O48" s="1" t="str">
        <f>IF(ISBLANK(M48), "", IF(ISBLANK(N48), "Yes", IF(N48 &lt; 'County Names to hide'!$C$2, "No", "Yes")))</f>
        <v/>
      </c>
      <c r="P48" s="6"/>
      <c r="Q48" s="6"/>
      <c r="R48" s="6"/>
      <c r="S48" s="6"/>
      <c r="U48" s="82" t="str">
        <f>IF(Outcomes!M48="","",
   IF(AND(Outcomes!N48&lt;&gt;"",Outcomes!N48&lt;'County Names to hide'!$C$2),0,
      ROUND((MIN(IF(Outcomes!N48="", 'County Names to hide'!$D$2, Outcomes!N48),'County Names to hide'!$D$2)-Outcomes!M47)/30,1)))</f>
        <v/>
      </c>
      <c r="V48" s="82" t="str">
        <f>IF(Outcomes!C48="", "", DATEDIF(Outcomes!C48, 'County Names to hide'!$D$2, "m"))</f>
        <v/>
      </c>
    </row>
    <row r="49" spans="12:22" s="1" customFormat="1" ht="14.5" x14ac:dyDescent="0.35">
      <c r="L49" s="82" t="str">
        <f t="shared" si="0"/>
        <v>Yes</v>
      </c>
      <c r="M49" s="6"/>
      <c r="N49" s="6"/>
      <c r="O49" s="1" t="str">
        <f>IF(ISBLANK(M49), "", IF(ISBLANK(N49), "Yes", IF(N49 &lt; 'County Names to hide'!$C$2, "No", "Yes")))</f>
        <v/>
      </c>
      <c r="P49" s="6"/>
      <c r="Q49" s="6"/>
      <c r="R49" s="6"/>
      <c r="S49" s="6"/>
      <c r="U49" s="82" t="str">
        <f>IF(Outcomes!M49="","",
   IF(AND(Outcomes!N49&lt;&gt;"",Outcomes!N49&lt;'County Names to hide'!$C$2),0,
      ROUND((MIN(IF(Outcomes!N49="", 'County Names to hide'!$D$2, Outcomes!N49),'County Names to hide'!$D$2)-Outcomes!M48)/30,1)))</f>
        <v/>
      </c>
      <c r="V49" s="82" t="str">
        <f>IF(Outcomes!C49="", "", DATEDIF(Outcomes!C49, 'County Names to hide'!$D$2, "m"))</f>
        <v/>
      </c>
    </row>
    <row r="50" spans="12:22" s="1" customFormat="1" ht="14.5" x14ac:dyDescent="0.35">
      <c r="L50" s="82" t="str">
        <f t="shared" si="0"/>
        <v>Yes</v>
      </c>
      <c r="M50" s="6"/>
      <c r="N50" s="6"/>
      <c r="O50" s="1" t="str">
        <f>IF(ISBLANK(M50), "", IF(ISBLANK(N50), "Yes", IF(N50 &lt; 'County Names to hide'!$C$2, "No", "Yes")))</f>
        <v/>
      </c>
      <c r="P50" s="6"/>
      <c r="Q50" s="6"/>
      <c r="R50" s="6"/>
      <c r="S50" s="6"/>
      <c r="U50" s="82" t="str">
        <f>IF(Outcomes!M50="","",
   IF(AND(Outcomes!N50&lt;&gt;"",Outcomes!N50&lt;'County Names to hide'!$C$2),0,
      ROUND((MIN(IF(Outcomes!N50="", 'County Names to hide'!$D$2, Outcomes!N50),'County Names to hide'!$D$2)-Outcomes!M49)/30,1)))</f>
        <v/>
      </c>
      <c r="V50" s="82" t="str">
        <f>IF(Outcomes!C50="", "", DATEDIF(Outcomes!C50, 'County Names to hide'!$D$2, "m"))</f>
        <v/>
      </c>
    </row>
    <row r="51" spans="12:22" s="1" customFormat="1" ht="14.5" x14ac:dyDescent="0.35">
      <c r="L51" s="82" t="str">
        <f t="shared" si="0"/>
        <v>Yes</v>
      </c>
      <c r="M51" s="6"/>
      <c r="N51" s="6"/>
      <c r="O51" s="1" t="str">
        <f>IF(ISBLANK(M51), "", IF(ISBLANK(N51), "Yes", IF(N51 &lt; 'County Names to hide'!$C$2, "No", "Yes")))</f>
        <v/>
      </c>
      <c r="P51" s="6"/>
      <c r="Q51" s="6"/>
      <c r="R51" s="6"/>
      <c r="S51" s="6"/>
      <c r="U51" s="82" t="str">
        <f>IF(Outcomes!M51="","",
   IF(AND(Outcomes!N51&lt;&gt;"",Outcomes!N51&lt;'County Names to hide'!$C$2),0,
      ROUND((MIN(IF(Outcomes!N51="", 'County Names to hide'!$D$2, Outcomes!N51),'County Names to hide'!$D$2)-Outcomes!M50)/30,1)))</f>
        <v/>
      </c>
      <c r="V51" s="82" t="str">
        <f>IF(Outcomes!C51="", "", DATEDIF(Outcomes!C51, 'County Names to hide'!$D$2, "m"))</f>
        <v/>
      </c>
    </row>
    <row r="52" spans="12:22" s="1" customFormat="1" ht="14.5" x14ac:dyDescent="0.35">
      <c r="L52" s="82" t="str">
        <f t="shared" si="0"/>
        <v>Yes</v>
      </c>
      <c r="M52" s="6"/>
      <c r="N52" s="6"/>
      <c r="O52" s="1" t="str">
        <f>IF(ISBLANK(M52), "", IF(ISBLANK(N52), "Yes", IF(N52 &lt; 'County Names to hide'!$C$2, "No", "Yes")))</f>
        <v/>
      </c>
      <c r="P52" s="6"/>
      <c r="Q52" s="6"/>
      <c r="R52" s="6"/>
      <c r="S52" s="6"/>
      <c r="U52" s="82" t="str">
        <f>IF(Outcomes!M52="","",
   IF(AND(Outcomes!N52&lt;&gt;"",Outcomes!N52&lt;'County Names to hide'!$C$2),0,
      ROUND((MIN(IF(Outcomes!N52="", 'County Names to hide'!$D$2, Outcomes!N52),'County Names to hide'!$D$2)-Outcomes!M51)/30,1)))</f>
        <v/>
      </c>
      <c r="V52" s="82" t="str">
        <f>IF(Outcomes!C52="", "", DATEDIF(Outcomes!C52, 'County Names to hide'!$D$2, "m"))</f>
        <v/>
      </c>
    </row>
    <row r="53" spans="12:22" s="1" customFormat="1" ht="14.5" x14ac:dyDescent="0.35">
      <c r="L53" s="82" t="str">
        <f t="shared" si="0"/>
        <v>Yes</v>
      </c>
      <c r="M53" s="6"/>
      <c r="N53" s="6"/>
      <c r="O53" s="1" t="str">
        <f>IF(ISBLANK(M53), "", IF(ISBLANK(N53), "Yes", IF(N53 &lt; 'County Names to hide'!$C$2, "No", "Yes")))</f>
        <v/>
      </c>
      <c r="P53" s="6"/>
      <c r="Q53" s="6"/>
      <c r="R53" s="6"/>
      <c r="S53" s="6"/>
      <c r="U53" s="82" t="str">
        <f>IF(Outcomes!M53="","",
   IF(AND(Outcomes!N53&lt;&gt;"",Outcomes!N53&lt;'County Names to hide'!$C$2),0,
      ROUND((MIN(IF(Outcomes!N53="", 'County Names to hide'!$D$2, Outcomes!N53),'County Names to hide'!$D$2)-Outcomes!M52)/30,1)))</f>
        <v/>
      </c>
      <c r="V53" s="82" t="str">
        <f>IF(Outcomes!C53="", "", DATEDIF(Outcomes!C53, 'County Names to hide'!$D$2, "m"))</f>
        <v/>
      </c>
    </row>
    <row r="54" spans="12:22" s="1" customFormat="1" ht="14.5" x14ac:dyDescent="0.35">
      <c r="L54" s="82" t="str">
        <f t="shared" si="0"/>
        <v>Yes</v>
      </c>
      <c r="M54" s="6"/>
      <c r="N54" s="6"/>
      <c r="O54" s="1" t="str">
        <f>IF(ISBLANK(M54), "", IF(ISBLANK(N54), "Yes", IF(N54 &lt; 'County Names to hide'!$C$2, "No", "Yes")))</f>
        <v/>
      </c>
      <c r="P54" s="6"/>
      <c r="Q54" s="6"/>
      <c r="R54" s="6"/>
      <c r="S54" s="6"/>
      <c r="U54" s="82" t="str">
        <f>IF(Outcomes!M54="","",
   IF(AND(Outcomes!N54&lt;&gt;"",Outcomes!N54&lt;'County Names to hide'!$C$2),0,
      ROUND((MIN(IF(Outcomes!N54="", 'County Names to hide'!$D$2, Outcomes!N54),'County Names to hide'!$D$2)-Outcomes!M53)/30,1)))</f>
        <v/>
      </c>
      <c r="V54" s="82" t="str">
        <f>IF(Outcomes!C54="", "", DATEDIF(Outcomes!C54, 'County Names to hide'!$D$2, "m"))</f>
        <v/>
      </c>
    </row>
    <row r="55" spans="12:22" s="1" customFormat="1" ht="14.5" x14ac:dyDescent="0.35">
      <c r="L55" s="82" t="str">
        <f t="shared" si="0"/>
        <v>Yes</v>
      </c>
      <c r="M55" s="6"/>
      <c r="N55" s="6"/>
      <c r="O55" s="1" t="str">
        <f>IF(ISBLANK(M55), "", IF(ISBLANK(N55), "Yes", IF(N55 &lt; 'County Names to hide'!$C$2, "No", "Yes")))</f>
        <v/>
      </c>
      <c r="P55" s="6"/>
      <c r="Q55" s="6"/>
      <c r="R55" s="6"/>
      <c r="S55" s="6"/>
      <c r="U55" s="82" t="str">
        <f>IF(Outcomes!M55="","",
   IF(AND(Outcomes!N55&lt;&gt;"",Outcomes!N55&lt;'County Names to hide'!$C$2),0,
      ROUND((MIN(IF(Outcomes!N55="", 'County Names to hide'!$D$2, Outcomes!N55),'County Names to hide'!$D$2)-Outcomes!M54)/30,1)))</f>
        <v/>
      </c>
      <c r="V55" s="82" t="str">
        <f>IF(Outcomes!C55="", "", DATEDIF(Outcomes!C55, 'County Names to hide'!$D$2, "m"))</f>
        <v/>
      </c>
    </row>
    <row r="56" spans="12:22" s="1" customFormat="1" ht="14.5" x14ac:dyDescent="0.35">
      <c r="L56" s="82" t="str">
        <f t="shared" si="0"/>
        <v>Yes</v>
      </c>
      <c r="M56" s="6"/>
      <c r="N56" s="6"/>
      <c r="O56" s="1" t="str">
        <f>IF(ISBLANK(M56), "", IF(ISBLANK(N56), "Yes", IF(N56 &lt; 'County Names to hide'!$C$2, "No", "Yes")))</f>
        <v/>
      </c>
      <c r="P56" s="6"/>
      <c r="Q56" s="6"/>
      <c r="R56" s="6"/>
      <c r="S56" s="6"/>
      <c r="U56" s="82" t="str">
        <f>IF(Outcomes!M56="","",
   IF(AND(Outcomes!N56&lt;&gt;"",Outcomes!N56&lt;'County Names to hide'!$C$2),0,
      ROUND((MIN(IF(Outcomes!N56="", 'County Names to hide'!$D$2, Outcomes!N56),'County Names to hide'!$D$2)-Outcomes!M55)/30,1)))</f>
        <v/>
      </c>
      <c r="V56" s="82" t="str">
        <f>IF(Outcomes!C56="", "", DATEDIF(Outcomes!C56, 'County Names to hide'!$D$2, "m"))</f>
        <v/>
      </c>
    </row>
    <row r="57" spans="12:22" s="1" customFormat="1" ht="14.5" x14ac:dyDescent="0.35">
      <c r="L57" s="82" t="str">
        <f t="shared" si="0"/>
        <v>Yes</v>
      </c>
      <c r="M57" s="6"/>
      <c r="N57" s="6"/>
      <c r="O57" s="1" t="str">
        <f>IF(ISBLANK(M57), "", IF(ISBLANK(N57), "Yes", IF(N57 &lt; 'County Names to hide'!$C$2, "No", "Yes")))</f>
        <v/>
      </c>
      <c r="P57" s="6"/>
      <c r="Q57" s="6"/>
      <c r="R57" s="6"/>
      <c r="S57" s="6"/>
      <c r="U57" s="82" t="str">
        <f>IF(Outcomes!M57="","",
   IF(AND(Outcomes!N57&lt;&gt;"",Outcomes!N57&lt;'County Names to hide'!$C$2),0,
      ROUND((MIN(IF(Outcomes!N57="", 'County Names to hide'!$D$2, Outcomes!N57),'County Names to hide'!$D$2)-Outcomes!M56)/30,1)))</f>
        <v/>
      </c>
      <c r="V57" s="82" t="str">
        <f>IF(Outcomes!C57="", "", DATEDIF(Outcomes!C57, 'County Names to hide'!$D$2, "m"))</f>
        <v/>
      </c>
    </row>
    <row r="58" spans="12:22" s="1" customFormat="1" ht="14.5" x14ac:dyDescent="0.35">
      <c r="L58" s="82" t="str">
        <f t="shared" si="0"/>
        <v>Yes</v>
      </c>
      <c r="M58" s="6"/>
      <c r="N58" s="6"/>
      <c r="O58" s="1" t="str">
        <f>IF(ISBLANK(M58), "", IF(ISBLANK(N58), "Yes", IF(N58 &lt; 'County Names to hide'!$C$2, "No", "Yes")))</f>
        <v/>
      </c>
      <c r="P58" s="6"/>
      <c r="Q58" s="6"/>
      <c r="R58" s="6"/>
      <c r="S58" s="6"/>
      <c r="U58" s="82" t="str">
        <f>IF(Outcomes!M58="","",
   IF(AND(Outcomes!N58&lt;&gt;"",Outcomes!N58&lt;'County Names to hide'!$C$2),0,
      ROUND((MIN(IF(Outcomes!N58="", 'County Names to hide'!$D$2, Outcomes!N58),'County Names to hide'!$D$2)-Outcomes!M57)/30,1)))</f>
        <v/>
      </c>
      <c r="V58" s="82" t="str">
        <f>IF(Outcomes!C58="", "", DATEDIF(Outcomes!C58, 'County Names to hide'!$D$2, "m"))</f>
        <v/>
      </c>
    </row>
    <row r="59" spans="12:22" s="1" customFormat="1" ht="14.5" x14ac:dyDescent="0.35">
      <c r="L59" s="82" t="str">
        <f t="shared" si="0"/>
        <v>Yes</v>
      </c>
      <c r="M59" s="6"/>
      <c r="N59" s="6"/>
      <c r="O59" s="1" t="str">
        <f>IF(ISBLANK(M59), "", IF(ISBLANK(N59), "Yes", IF(N59 &lt; 'County Names to hide'!$C$2, "No", "Yes")))</f>
        <v/>
      </c>
      <c r="P59" s="6"/>
      <c r="Q59" s="6"/>
      <c r="R59" s="6"/>
      <c r="S59" s="6"/>
      <c r="U59" s="82" t="str">
        <f>IF(Outcomes!M59="","",
   IF(AND(Outcomes!N59&lt;&gt;"",Outcomes!N59&lt;'County Names to hide'!$C$2),0,
      ROUND((MIN(IF(Outcomes!N59="", 'County Names to hide'!$D$2, Outcomes!N59),'County Names to hide'!$D$2)-Outcomes!M58)/30,1)))</f>
        <v/>
      </c>
      <c r="V59" s="82" t="str">
        <f>IF(Outcomes!C59="", "", DATEDIF(Outcomes!C59, 'County Names to hide'!$D$2, "m"))</f>
        <v/>
      </c>
    </row>
    <row r="60" spans="12:22" s="1" customFormat="1" ht="14.5" x14ac:dyDescent="0.35">
      <c r="L60" s="82" t="str">
        <f t="shared" si="0"/>
        <v>Yes</v>
      </c>
      <c r="M60" s="6"/>
      <c r="N60" s="6"/>
      <c r="O60" s="1" t="str">
        <f>IF(ISBLANK(M60), "", IF(ISBLANK(N60), "Yes", IF(N60 &lt; 'County Names to hide'!$C$2, "No", "Yes")))</f>
        <v/>
      </c>
      <c r="P60" s="6"/>
      <c r="Q60" s="6"/>
      <c r="R60" s="6"/>
      <c r="S60" s="6"/>
      <c r="U60" s="82" t="str">
        <f>IF(Outcomes!M60="","",
   IF(AND(Outcomes!N60&lt;&gt;"",Outcomes!N60&lt;'County Names to hide'!$C$2),0,
      ROUND((MIN(IF(Outcomes!N60="", 'County Names to hide'!$D$2, Outcomes!N60),'County Names to hide'!$D$2)-Outcomes!M59)/30,1)))</f>
        <v/>
      </c>
      <c r="V60" s="82" t="str">
        <f>IF(Outcomes!C60="", "", DATEDIF(Outcomes!C60, 'County Names to hide'!$D$2, "m"))</f>
        <v/>
      </c>
    </row>
    <row r="61" spans="12:22" s="1" customFormat="1" ht="14.5" x14ac:dyDescent="0.35">
      <c r="L61" s="82" t="str">
        <f t="shared" si="0"/>
        <v>Yes</v>
      </c>
      <c r="M61" s="6"/>
      <c r="N61" s="6"/>
      <c r="O61" s="1" t="str">
        <f>IF(ISBLANK(M61), "", IF(ISBLANK(N61), "Yes", IF(N61 &lt; 'County Names to hide'!$C$2, "No", "Yes")))</f>
        <v/>
      </c>
      <c r="P61" s="6"/>
      <c r="Q61" s="6"/>
      <c r="R61" s="6"/>
      <c r="S61" s="6"/>
      <c r="U61" s="82" t="str">
        <f>IF(Outcomes!M61="","",
   IF(AND(Outcomes!N61&lt;&gt;"",Outcomes!N61&lt;'County Names to hide'!$C$2),0,
      ROUND((MIN(IF(Outcomes!N61="", 'County Names to hide'!$D$2, Outcomes!N61),'County Names to hide'!$D$2)-Outcomes!M60)/30,1)))</f>
        <v/>
      </c>
      <c r="V61" s="82" t="str">
        <f>IF(Outcomes!C61="", "", DATEDIF(Outcomes!C61, 'County Names to hide'!$D$2, "m"))</f>
        <v/>
      </c>
    </row>
    <row r="62" spans="12:22" s="1" customFormat="1" ht="14.5" x14ac:dyDescent="0.35">
      <c r="L62" s="82" t="str">
        <f t="shared" si="0"/>
        <v>Yes</v>
      </c>
      <c r="M62" s="6"/>
      <c r="N62" s="6"/>
      <c r="O62" s="1" t="str">
        <f>IF(ISBLANK(M62), "", IF(ISBLANK(N62), "Yes", IF(N62 &lt; 'County Names to hide'!$C$2, "No", "Yes")))</f>
        <v/>
      </c>
      <c r="P62" s="6"/>
      <c r="Q62" s="6"/>
      <c r="R62" s="6"/>
      <c r="S62" s="6"/>
      <c r="U62" s="82" t="str">
        <f>IF(Outcomes!M62="","",
   IF(AND(Outcomes!N62&lt;&gt;"",Outcomes!N62&lt;'County Names to hide'!$C$2),0,
      ROUND((MIN(IF(Outcomes!N62="", 'County Names to hide'!$D$2, Outcomes!N62),'County Names to hide'!$D$2)-Outcomes!M61)/30,1)))</f>
        <v/>
      </c>
      <c r="V62" s="82" t="str">
        <f>IF(Outcomes!C62="", "", DATEDIF(Outcomes!C62, 'County Names to hide'!$D$2, "m"))</f>
        <v/>
      </c>
    </row>
    <row r="63" spans="12:22" s="1" customFormat="1" ht="14.5" x14ac:dyDescent="0.35">
      <c r="L63" s="82" t="str">
        <f t="shared" si="0"/>
        <v>Yes</v>
      </c>
      <c r="M63" s="6"/>
      <c r="N63" s="6"/>
      <c r="O63" s="1" t="str">
        <f>IF(ISBLANK(M63), "", IF(ISBLANK(N63), "Yes", IF(N63 &lt; 'County Names to hide'!$C$2, "No", "Yes")))</f>
        <v/>
      </c>
      <c r="P63" s="6"/>
      <c r="Q63" s="6"/>
      <c r="R63" s="6"/>
      <c r="S63" s="6"/>
      <c r="U63" s="82" t="str">
        <f>IF(Outcomes!M63="","",
   IF(AND(Outcomes!N63&lt;&gt;"",Outcomes!N63&lt;'County Names to hide'!$C$2),0,
      ROUND((MIN(IF(Outcomes!N63="", 'County Names to hide'!$D$2, Outcomes!N63),'County Names to hide'!$D$2)-Outcomes!M62)/30,1)))</f>
        <v/>
      </c>
      <c r="V63" s="82" t="str">
        <f>IF(Outcomes!C63="", "", DATEDIF(Outcomes!C63, 'County Names to hide'!$D$2, "m"))</f>
        <v/>
      </c>
    </row>
    <row r="64" spans="12:22" s="1" customFormat="1" ht="14.5" x14ac:dyDescent="0.35">
      <c r="L64" s="82" t="str">
        <f t="shared" si="0"/>
        <v>Yes</v>
      </c>
      <c r="M64" s="6"/>
      <c r="N64" s="6"/>
      <c r="O64" s="1" t="str">
        <f>IF(ISBLANK(M64), "", IF(ISBLANK(N64), "Yes", IF(N64 &lt; 'County Names to hide'!$C$2, "No", "Yes")))</f>
        <v/>
      </c>
      <c r="P64" s="6"/>
      <c r="Q64" s="6"/>
      <c r="R64" s="6"/>
      <c r="S64" s="6"/>
      <c r="U64" s="82" t="str">
        <f>IF(Outcomes!M64="","",
   IF(AND(Outcomes!N64&lt;&gt;"",Outcomes!N64&lt;'County Names to hide'!$C$2),0,
      ROUND((MIN(IF(Outcomes!N64="", 'County Names to hide'!$D$2, Outcomes!N64),'County Names to hide'!$D$2)-Outcomes!M63)/30,1)))</f>
        <v/>
      </c>
      <c r="V64" s="82" t="str">
        <f>IF(Outcomes!C64="", "", DATEDIF(Outcomes!C64, 'County Names to hide'!$D$2, "m"))</f>
        <v/>
      </c>
    </row>
    <row r="65" spans="12:22" s="1" customFormat="1" ht="14.5" x14ac:dyDescent="0.35">
      <c r="L65" s="82" t="str">
        <f t="shared" si="0"/>
        <v>Yes</v>
      </c>
      <c r="M65" s="6"/>
      <c r="N65" s="6"/>
      <c r="O65" s="1" t="str">
        <f>IF(ISBLANK(M65), "", IF(ISBLANK(N65), "Yes", IF(N65 &lt; 'County Names to hide'!$C$2, "No", "Yes")))</f>
        <v/>
      </c>
      <c r="P65" s="6"/>
      <c r="Q65" s="6"/>
      <c r="R65" s="6"/>
      <c r="S65" s="6"/>
      <c r="U65" s="82" t="str">
        <f>IF(Outcomes!M65="","",
   IF(AND(Outcomes!N65&lt;&gt;"",Outcomes!N65&lt;'County Names to hide'!$C$2),0,
      ROUND((MIN(IF(Outcomes!N65="", 'County Names to hide'!$D$2, Outcomes!N65),'County Names to hide'!$D$2)-Outcomes!M64)/30,1)))</f>
        <v/>
      </c>
      <c r="V65" s="82" t="str">
        <f>IF(Outcomes!C65="", "", DATEDIF(Outcomes!C65, 'County Names to hide'!$D$2, "m"))</f>
        <v/>
      </c>
    </row>
    <row r="66" spans="12:22" s="1" customFormat="1" ht="14.5" x14ac:dyDescent="0.35">
      <c r="L66" s="82" t="str">
        <f t="shared" si="0"/>
        <v>Yes</v>
      </c>
      <c r="M66" s="6"/>
      <c r="N66" s="6"/>
      <c r="O66" s="1" t="str">
        <f>IF(ISBLANK(M66), "", IF(ISBLANK(N66), "Yes", IF(N66 &lt; 'County Names to hide'!$C$2, "No", "Yes")))</f>
        <v/>
      </c>
      <c r="P66" s="6"/>
      <c r="Q66" s="6"/>
      <c r="R66" s="6"/>
      <c r="S66" s="6"/>
      <c r="U66" s="82" t="str">
        <f>IF(Outcomes!M66="","",
   IF(AND(Outcomes!N66&lt;&gt;"",Outcomes!N66&lt;'County Names to hide'!$C$2),0,
      ROUND((MIN(IF(Outcomes!N66="", 'County Names to hide'!$D$2, Outcomes!N66),'County Names to hide'!$D$2)-Outcomes!M65)/30,1)))</f>
        <v/>
      </c>
      <c r="V66" s="82" t="str">
        <f>IF(Outcomes!C66="", "", DATEDIF(Outcomes!C66, 'County Names to hide'!$D$2, "m"))</f>
        <v/>
      </c>
    </row>
    <row r="67" spans="12:22" s="1" customFormat="1" ht="14.5" x14ac:dyDescent="0.35">
      <c r="L67" s="82" t="str">
        <f t="shared" si="0"/>
        <v>Yes</v>
      </c>
      <c r="M67" s="6"/>
      <c r="N67" s="6"/>
      <c r="O67" s="1" t="str">
        <f>IF(ISBLANK(M67), "", IF(ISBLANK(N67), "Yes", IF(N67 &lt; 'County Names to hide'!$C$2, "No", "Yes")))</f>
        <v/>
      </c>
      <c r="P67" s="6"/>
      <c r="Q67" s="6"/>
      <c r="R67" s="6"/>
      <c r="S67" s="6"/>
      <c r="U67" s="82" t="str">
        <f>IF(Outcomes!M67="","",
   IF(AND(Outcomes!N67&lt;&gt;"",Outcomes!N67&lt;'County Names to hide'!$C$2),0,
      ROUND((MIN(IF(Outcomes!N67="", 'County Names to hide'!$D$2, Outcomes!N67),'County Names to hide'!$D$2)-Outcomes!M66)/30,1)))</f>
        <v/>
      </c>
      <c r="V67" s="82" t="str">
        <f>IF(Outcomes!C67="", "", DATEDIF(Outcomes!C67, 'County Names to hide'!$D$2, "m"))</f>
        <v/>
      </c>
    </row>
    <row r="68" spans="12:22" s="1" customFormat="1" ht="14.5" x14ac:dyDescent="0.35">
      <c r="L68" s="82" t="str">
        <f t="shared" si="0"/>
        <v>Yes</v>
      </c>
      <c r="M68" s="6"/>
      <c r="N68" s="6"/>
      <c r="O68" s="1" t="str">
        <f>IF(ISBLANK(M68), "", IF(ISBLANK(N68), "Yes", IF(N68 &lt; 'County Names to hide'!$C$2, "No", "Yes")))</f>
        <v/>
      </c>
      <c r="P68" s="6"/>
      <c r="Q68" s="6"/>
      <c r="R68" s="6"/>
      <c r="S68" s="6"/>
      <c r="U68" s="82" t="str">
        <f>IF(Outcomes!M68="","",
   IF(AND(Outcomes!N68&lt;&gt;"",Outcomes!N68&lt;'County Names to hide'!$C$2),0,
      ROUND((MIN(IF(Outcomes!N68="", 'County Names to hide'!$D$2, Outcomes!N68),'County Names to hide'!$D$2)-Outcomes!M67)/30,1)))</f>
        <v/>
      </c>
      <c r="V68" s="82" t="str">
        <f>IF(Outcomes!C68="", "", DATEDIF(Outcomes!C68, 'County Names to hide'!$D$2, "m"))</f>
        <v/>
      </c>
    </row>
    <row r="69" spans="12:22" s="1" customFormat="1" ht="14.5" x14ac:dyDescent="0.35">
      <c r="L69" s="82" t="str">
        <f t="shared" si="0"/>
        <v>Yes</v>
      </c>
      <c r="M69" s="6"/>
      <c r="N69" s="6"/>
      <c r="O69" s="1" t="str">
        <f>IF(ISBLANK(M69), "", IF(ISBLANK(N69), "Yes", IF(N69 &lt; 'County Names to hide'!$C$2, "No", "Yes")))</f>
        <v/>
      </c>
      <c r="P69" s="6"/>
      <c r="Q69" s="6"/>
      <c r="R69" s="6"/>
      <c r="S69" s="6"/>
      <c r="U69" s="82" t="str">
        <f>IF(Outcomes!M69="","",
   IF(AND(Outcomes!N69&lt;&gt;"",Outcomes!N69&lt;'County Names to hide'!$C$2),0,
      ROUND((MIN(IF(Outcomes!N69="", 'County Names to hide'!$D$2, Outcomes!N69),'County Names to hide'!$D$2)-Outcomes!M68)/30,1)))</f>
        <v/>
      </c>
      <c r="V69" s="82" t="str">
        <f>IF(Outcomes!C69="", "", DATEDIF(Outcomes!C69, 'County Names to hide'!$D$2, "m"))</f>
        <v/>
      </c>
    </row>
    <row r="70" spans="12:22" s="1" customFormat="1" ht="14.5" x14ac:dyDescent="0.35">
      <c r="L70" s="82" t="str">
        <f t="shared" si="0"/>
        <v>Yes</v>
      </c>
      <c r="M70" s="6"/>
      <c r="N70" s="6"/>
      <c r="O70" s="1" t="str">
        <f>IF(ISBLANK(M70), "", IF(ISBLANK(N70), "Yes", IF(N70 &lt; 'County Names to hide'!$C$2, "No", "Yes")))</f>
        <v/>
      </c>
      <c r="P70" s="6"/>
      <c r="Q70" s="6"/>
      <c r="R70" s="6"/>
      <c r="S70" s="6"/>
      <c r="U70" s="82" t="str">
        <f>IF(Outcomes!M70="","",
   IF(AND(Outcomes!N70&lt;&gt;"",Outcomes!N70&lt;'County Names to hide'!$C$2),0,
      ROUND((MIN(IF(Outcomes!N70="", 'County Names to hide'!$D$2, Outcomes!N70),'County Names to hide'!$D$2)-Outcomes!M69)/30,1)))</f>
        <v/>
      </c>
      <c r="V70" s="82" t="str">
        <f>IF(Outcomes!C70="", "", DATEDIF(Outcomes!C70, 'County Names to hide'!$D$2, "m"))</f>
        <v/>
      </c>
    </row>
    <row r="71" spans="12:22" s="1" customFormat="1" ht="14.5" x14ac:dyDescent="0.35">
      <c r="L71" s="82" t="str">
        <f t="shared" ref="L71:L134" si="1">IF(COUNTIF(F71:K71, "Yes")&gt;0, "No", "Yes")</f>
        <v>Yes</v>
      </c>
      <c r="M71" s="6"/>
      <c r="N71" s="6"/>
      <c r="O71" s="1" t="str">
        <f>IF(ISBLANK(M71), "", IF(ISBLANK(N71), "Yes", IF(N71 &lt; 'County Names to hide'!$C$2, "No", "Yes")))</f>
        <v/>
      </c>
      <c r="P71" s="6"/>
      <c r="Q71" s="6"/>
      <c r="R71" s="6"/>
      <c r="S71" s="6"/>
      <c r="U71" s="82" t="str">
        <f>IF(Outcomes!M71="","",
   IF(AND(Outcomes!N71&lt;&gt;"",Outcomes!N71&lt;'County Names to hide'!$C$2),0,
      ROUND((MIN(IF(Outcomes!N71="", 'County Names to hide'!$D$2, Outcomes!N71),'County Names to hide'!$D$2)-Outcomes!M70)/30,1)))</f>
        <v/>
      </c>
      <c r="V71" s="82" t="str">
        <f>IF(Outcomes!C71="", "", DATEDIF(Outcomes!C71, 'County Names to hide'!$D$2, "m"))</f>
        <v/>
      </c>
    </row>
    <row r="72" spans="12:22" s="1" customFormat="1" ht="14.5" x14ac:dyDescent="0.35">
      <c r="L72" s="82" t="str">
        <f t="shared" si="1"/>
        <v>Yes</v>
      </c>
      <c r="M72" s="6"/>
      <c r="N72" s="6"/>
      <c r="O72" s="1" t="str">
        <f>IF(ISBLANK(M72), "", IF(ISBLANK(N72), "Yes", IF(N72 &lt; 'County Names to hide'!$C$2, "No", "Yes")))</f>
        <v/>
      </c>
      <c r="P72" s="6"/>
      <c r="Q72" s="6"/>
      <c r="R72" s="6"/>
      <c r="S72" s="6"/>
      <c r="U72" s="82" t="str">
        <f>IF(Outcomes!M72="","",
   IF(AND(Outcomes!N72&lt;&gt;"",Outcomes!N72&lt;'County Names to hide'!$C$2),0,
      ROUND((MIN(IF(Outcomes!N72="", 'County Names to hide'!$D$2, Outcomes!N72),'County Names to hide'!$D$2)-Outcomes!M71)/30,1)))</f>
        <v/>
      </c>
      <c r="V72" s="82" t="str">
        <f>IF(Outcomes!C72="", "", DATEDIF(Outcomes!C72, 'County Names to hide'!$D$2, "m"))</f>
        <v/>
      </c>
    </row>
    <row r="73" spans="12:22" s="1" customFormat="1" ht="14.5" x14ac:dyDescent="0.35">
      <c r="L73" s="82" t="str">
        <f t="shared" si="1"/>
        <v>Yes</v>
      </c>
      <c r="M73" s="6"/>
      <c r="N73" s="6"/>
      <c r="O73" s="1" t="str">
        <f>IF(ISBLANK(M73), "", IF(ISBLANK(N73), "Yes", IF(N73 &lt; 'County Names to hide'!$C$2, "No", "Yes")))</f>
        <v/>
      </c>
      <c r="P73" s="6"/>
      <c r="Q73" s="6"/>
      <c r="R73" s="6"/>
      <c r="S73" s="6"/>
      <c r="U73" s="82" t="str">
        <f>IF(Outcomes!M73="","",
   IF(AND(Outcomes!N73&lt;&gt;"",Outcomes!N73&lt;'County Names to hide'!$C$2),0,
      ROUND((MIN(IF(Outcomes!N73="", 'County Names to hide'!$D$2, Outcomes!N73),'County Names to hide'!$D$2)-Outcomes!M72)/30,1)))</f>
        <v/>
      </c>
      <c r="V73" s="82" t="str">
        <f>IF(Outcomes!C73="", "", DATEDIF(Outcomes!C73, 'County Names to hide'!$D$2, "m"))</f>
        <v/>
      </c>
    </row>
    <row r="74" spans="12:22" s="1" customFormat="1" ht="14.5" x14ac:dyDescent="0.35">
      <c r="L74" s="82" t="str">
        <f t="shared" si="1"/>
        <v>Yes</v>
      </c>
      <c r="M74" s="6"/>
      <c r="N74" s="6"/>
      <c r="O74" s="1" t="str">
        <f>IF(ISBLANK(M74), "", IF(ISBLANK(N74), "Yes", IF(N74 &lt; 'County Names to hide'!$C$2, "No", "Yes")))</f>
        <v/>
      </c>
      <c r="P74" s="6"/>
      <c r="Q74" s="6"/>
      <c r="R74" s="6"/>
      <c r="S74" s="6"/>
      <c r="U74" s="82" t="str">
        <f>IF(Outcomes!M74="","",
   IF(AND(Outcomes!N74&lt;&gt;"",Outcomes!N74&lt;'County Names to hide'!$C$2),0,
      ROUND((MIN(IF(Outcomes!N74="", 'County Names to hide'!$D$2, Outcomes!N74),'County Names to hide'!$D$2)-Outcomes!M73)/30,1)))</f>
        <v/>
      </c>
      <c r="V74" s="82" t="str">
        <f>IF(Outcomes!C74="", "", DATEDIF(Outcomes!C74, 'County Names to hide'!$D$2, "m"))</f>
        <v/>
      </c>
    </row>
    <row r="75" spans="12:22" s="1" customFormat="1" ht="14.5" x14ac:dyDescent="0.35">
      <c r="L75" s="82" t="str">
        <f t="shared" si="1"/>
        <v>Yes</v>
      </c>
      <c r="M75" s="6"/>
      <c r="N75" s="6"/>
      <c r="O75" s="1" t="str">
        <f>IF(ISBLANK(M75), "", IF(ISBLANK(N75), "Yes", IF(N75 &lt; 'County Names to hide'!$C$2, "No", "Yes")))</f>
        <v/>
      </c>
      <c r="P75" s="6"/>
      <c r="Q75" s="6"/>
      <c r="R75" s="6"/>
      <c r="S75" s="6"/>
      <c r="U75" s="82" t="str">
        <f>IF(Outcomes!M75="","",
   IF(AND(Outcomes!N75&lt;&gt;"",Outcomes!N75&lt;'County Names to hide'!$C$2),0,
      ROUND((MIN(IF(Outcomes!N75="", 'County Names to hide'!$D$2, Outcomes!N75),'County Names to hide'!$D$2)-Outcomes!M74)/30,1)))</f>
        <v/>
      </c>
      <c r="V75" s="82" t="str">
        <f>IF(Outcomes!C75="", "", DATEDIF(Outcomes!C75, 'County Names to hide'!$D$2, "m"))</f>
        <v/>
      </c>
    </row>
    <row r="76" spans="12:22" s="1" customFormat="1" ht="14.5" x14ac:dyDescent="0.35">
      <c r="L76" s="82" t="str">
        <f t="shared" si="1"/>
        <v>Yes</v>
      </c>
      <c r="M76" s="6"/>
      <c r="N76" s="6"/>
      <c r="O76" s="1" t="str">
        <f>IF(ISBLANK(M76), "", IF(ISBLANK(N76), "Yes", IF(N76 &lt; 'County Names to hide'!$C$2, "No", "Yes")))</f>
        <v/>
      </c>
      <c r="P76" s="6"/>
      <c r="Q76" s="6"/>
      <c r="R76" s="6"/>
      <c r="S76" s="6"/>
      <c r="U76" s="82" t="str">
        <f>IF(Outcomes!M76="","",
   IF(AND(Outcomes!N76&lt;&gt;"",Outcomes!N76&lt;'County Names to hide'!$C$2),0,
      ROUND((MIN(IF(Outcomes!N76="", 'County Names to hide'!$D$2, Outcomes!N76),'County Names to hide'!$D$2)-Outcomes!M75)/30,1)))</f>
        <v/>
      </c>
      <c r="V76" s="82" t="str">
        <f>IF(Outcomes!C76="", "", DATEDIF(Outcomes!C76, 'County Names to hide'!$D$2, "m"))</f>
        <v/>
      </c>
    </row>
    <row r="77" spans="12:22" s="1" customFormat="1" ht="14.5" x14ac:dyDescent="0.35">
      <c r="L77" s="82" t="str">
        <f t="shared" si="1"/>
        <v>Yes</v>
      </c>
      <c r="M77" s="6"/>
      <c r="N77" s="6"/>
      <c r="O77" s="1" t="str">
        <f>IF(ISBLANK(M77), "", IF(ISBLANK(N77), "Yes", IF(N77 &lt; 'County Names to hide'!$C$2, "No", "Yes")))</f>
        <v/>
      </c>
      <c r="P77" s="6"/>
      <c r="Q77" s="6"/>
      <c r="R77" s="6"/>
      <c r="S77" s="6"/>
      <c r="U77" s="82" t="str">
        <f>IF(Outcomes!M77="","",
   IF(AND(Outcomes!N77&lt;&gt;"",Outcomes!N77&lt;'County Names to hide'!$C$2),0,
      ROUND((MIN(IF(Outcomes!N77="", 'County Names to hide'!$D$2, Outcomes!N77),'County Names to hide'!$D$2)-Outcomes!M76)/30,1)))</f>
        <v/>
      </c>
      <c r="V77" s="82" t="str">
        <f>IF(Outcomes!C77="", "", DATEDIF(Outcomes!C77, 'County Names to hide'!$D$2, "m"))</f>
        <v/>
      </c>
    </row>
    <row r="78" spans="12:22" s="1" customFormat="1" ht="14.5" x14ac:dyDescent="0.35">
      <c r="L78" s="82" t="str">
        <f t="shared" si="1"/>
        <v>Yes</v>
      </c>
      <c r="M78" s="6"/>
      <c r="N78" s="6"/>
      <c r="O78" s="1" t="str">
        <f>IF(ISBLANK(M78), "", IF(ISBLANK(N78), "Yes", IF(N78 &lt; 'County Names to hide'!$C$2, "No", "Yes")))</f>
        <v/>
      </c>
      <c r="P78" s="6"/>
      <c r="Q78" s="6"/>
      <c r="R78" s="6"/>
      <c r="S78" s="6"/>
      <c r="U78" s="82" t="str">
        <f>IF(Outcomes!M78="","",
   IF(AND(Outcomes!N78&lt;&gt;"",Outcomes!N78&lt;'County Names to hide'!$C$2),0,
      ROUND((MIN(IF(Outcomes!N78="", 'County Names to hide'!$D$2, Outcomes!N78),'County Names to hide'!$D$2)-Outcomes!M77)/30,1)))</f>
        <v/>
      </c>
      <c r="V78" s="82" t="str">
        <f>IF(Outcomes!C78="", "", DATEDIF(Outcomes!C78, 'County Names to hide'!$D$2, "m"))</f>
        <v/>
      </c>
    </row>
    <row r="79" spans="12:22" s="1" customFormat="1" ht="14.5" x14ac:dyDescent="0.35">
      <c r="L79" s="82" t="str">
        <f t="shared" si="1"/>
        <v>Yes</v>
      </c>
      <c r="M79" s="6"/>
      <c r="N79" s="6"/>
      <c r="O79" s="1" t="str">
        <f>IF(ISBLANK(M79), "", IF(ISBLANK(N79), "Yes", IF(N79 &lt; 'County Names to hide'!$C$2, "No", "Yes")))</f>
        <v/>
      </c>
      <c r="P79" s="6"/>
      <c r="Q79" s="6"/>
      <c r="R79" s="6"/>
      <c r="S79" s="6"/>
      <c r="U79" s="82" t="str">
        <f>IF(Outcomes!M79="","",
   IF(AND(Outcomes!N79&lt;&gt;"",Outcomes!N79&lt;'County Names to hide'!$C$2),0,
      ROUND((MIN(IF(Outcomes!N79="", 'County Names to hide'!$D$2, Outcomes!N79),'County Names to hide'!$D$2)-Outcomes!M78)/30,1)))</f>
        <v/>
      </c>
      <c r="V79" s="82" t="str">
        <f>IF(Outcomes!C79="", "", DATEDIF(Outcomes!C79, 'County Names to hide'!$D$2, "m"))</f>
        <v/>
      </c>
    </row>
    <row r="80" spans="12:22" s="1" customFormat="1" ht="14.5" x14ac:dyDescent="0.35">
      <c r="L80" s="82" t="str">
        <f t="shared" si="1"/>
        <v>Yes</v>
      </c>
      <c r="M80" s="6"/>
      <c r="N80" s="6"/>
      <c r="O80" s="1" t="str">
        <f>IF(ISBLANK(M80), "", IF(ISBLANK(N80), "Yes", IF(N80 &lt; 'County Names to hide'!$C$2, "No", "Yes")))</f>
        <v/>
      </c>
      <c r="P80" s="6"/>
      <c r="Q80" s="6"/>
      <c r="R80" s="6"/>
      <c r="S80" s="6"/>
      <c r="U80" s="82" t="str">
        <f>IF(Outcomes!M80="","",
   IF(AND(Outcomes!N80&lt;&gt;"",Outcomes!N80&lt;'County Names to hide'!$C$2),0,
      ROUND((MIN(IF(Outcomes!N80="", 'County Names to hide'!$D$2, Outcomes!N80),'County Names to hide'!$D$2)-Outcomes!M79)/30,1)))</f>
        <v/>
      </c>
      <c r="V80" s="82" t="str">
        <f>IF(Outcomes!C80="", "", DATEDIF(Outcomes!C80, 'County Names to hide'!$D$2, "m"))</f>
        <v/>
      </c>
    </row>
    <row r="81" spans="12:22" s="1" customFormat="1" ht="14.5" x14ac:dyDescent="0.35">
      <c r="L81" s="82" t="str">
        <f t="shared" si="1"/>
        <v>Yes</v>
      </c>
      <c r="M81" s="6"/>
      <c r="N81" s="6"/>
      <c r="O81" s="1" t="str">
        <f>IF(ISBLANK(M81), "", IF(ISBLANK(N81), "Yes", IF(N81 &lt; 'County Names to hide'!$C$2, "No", "Yes")))</f>
        <v/>
      </c>
      <c r="P81" s="6"/>
      <c r="Q81" s="6"/>
      <c r="R81" s="6"/>
      <c r="S81" s="6"/>
      <c r="U81" s="82" t="str">
        <f>IF(Outcomes!M81="","",
   IF(AND(Outcomes!N81&lt;&gt;"",Outcomes!N81&lt;'County Names to hide'!$C$2),0,
      ROUND((MIN(IF(Outcomes!N81="", 'County Names to hide'!$D$2, Outcomes!N81),'County Names to hide'!$D$2)-Outcomes!M80)/30,1)))</f>
        <v/>
      </c>
      <c r="V81" s="82" t="str">
        <f>IF(Outcomes!C81="", "", DATEDIF(Outcomes!C81, 'County Names to hide'!$D$2, "m"))</f>
        <v/>
      </c>
    </row>
    <row r="82" spans="12:22" s="1" customFormat="1" ht="14.5" x14ac:dyDescent="0.35">
      <c r="L82" s="82" t="str">
        <f t="shared" si="1"/>
        <v>Yes</v>
      </c>
      <c r="M82" s="6"/>
      <c r="N82" s="6"/>
      <c r="O82" s="1" t="str">
        <f>IF(ISBLANK(M82), "", IF(ISBLANK(N82), "Yes", IF(N82 &lt; 'County Names to hide'!$C$2, "No", "Yes")))</f>
        <v/>
      </c>
      <c r="P82" s="6"/>
      <c r="Q82" s="6"/>
      <c r="R82" s="6"/>
      <c r="S82" s="6"/>
      <c r="U82" s="82" t="str">
        <f>IF(Outcomes!M82="","",
   IF(AND(Outcomes!N82&lt;&gt;"",Outcomes!N82&lt;'County Names to hide'!$C$2),0,
      ROUND((MIN(IF(Outcomes!N82="", 'County Names to hide'!$D$2, Outcomes!N82),'County Names to hide'!$D$2)-Outcomes!M81)/30,1)))</f>
        <v/>
      </c>
      <c r="V82" s="82" t="str">
        <f>IF(Outcomes!C82="", "", DATEDIF(Outcomes!C82, 'County Names to hide'!$D$2, "m"))</f>
        <v/>
      </c>
    </row>
    <row r="83" spans="12:22" s="1" customFormat="1" ht="14.5" x14ac:dyDescent="0.35">
      <c r="L83" s="82" t="str">
        <f t="shared" si="1"/>
        <v>Yes</v>
      </c>
      <c r="M83" s="6"/>
      <c r="N83" s="6"/>
      <c r="O83" s="1" t="str">
        <f>IF(ISBLANK(M83), "", IF(ISBLANK(N83), "Yes", IF(N83 &lt; 'County Names to hide'!$C$2, "No", "Yes")))</f>
        <v/>
      </c>
      <c r="P83" s="6"/>
      <c r="Q83" s="6"/>
      <c r="R83" s="6"/>
      <c r="S83" s="6"/>
      <c r="U83" s="82" t="str">
        <f>IF(Outcomes!M83="","",
   IF(AND(Outcomes!N83&lt;&gt;"",Outcomes!N83&lt;'County Names to hide'!$C$2),0,
      ROUND((MIN(IF(Outcomes!N83="", 'County Names to hide'!$D$2, Outcomes!N83),'County Names to hide'!$D$2)-Outcomes!M82)/30,1)))</f>
        <v/>
      </c>
      <c r="V83" s="82" t="str">
        <f>IF(Outcomes!C83="", "", DATEDIF(Outcomes!C83, 'County Names to hide'!$D$2, "m"))</f>
        <v/>
      </c>
    </row>
    <row r="84" spans="12:22" s="1" customFormat="1" ht="14.5" x14ac:dyDescent="0.35">
      <c r="L84" s="82" t="str">
        <f t="shared" si="1"/>
        <v>Yes</v>
      </c>
      <c r="M84" s="6"/>
      <c r="N84" s="6"/>
      <c r="O84" s="1" t="str">
        <f>IF(ISBLANK(M84), "", IF(ISBLANK(N84), "Yes", IF(N84 &lt; 'County Names to hide'!$C$2, "No", "Yes")))</f>
        <v/>
      </c>
      <c r="P84" s="6"/>
      <c r="Q84" s="6"/>
      <c r="R84" s="6"/>
      <c r="S84" s="6"/>
      <c r="U84" s="82" t="str">
        <f>IF(Outcomes!M84="","",
   IF(AND(Outcomes!N84&lt;&gt;"",Outcomes!N84&lt;'County Names to hide'!$C$2),0,
      ROUND((MIN(IF(Outcomes!N84="", 'County Names to hide'!$D$2, Outcomes!N84),'County Names to hide'!$D$2)-Outcomes!M83)/30,1)))</f>
        <v/>
      </c>
      <c r="V84" s="82" t="str">
        <f>IF(Outcomes!C84="", "", DATEDIF(Outcomes!C84, 'County Names to hide'!$D$2, "m"))</f>
        <v/>
      </c>
    </row>
    <row r="85" spans="12:22" s="1" customFormat="1" ht="14.5" x14ac:dyDescent="0.35">
      <c r="L85" s="82" t="str">
        <f t="shared" si="1"/>
        <v>Yes</v>
      </c>
      <c r="M85" s="6"/>
      <c r="N85" s="6"/>
      <c r="O85" s="1" t="str">
        <f>IF(ISBLANK(M85), "", IF(ISBLANK(N85), "Yes", IF(N85 &lt; 'County Names to hide'!$C$2, "No", "Yes")))</f>
        <v/>
      </c>
      <c r="P85" s="6"/>
      <c r="Q85" s="6"/>
      <c r="R85" s="6"/>
      <c r="S85" s="6"/>
      <c r="U85" s="82" t="str">
        <f>IF(Outcomes!M85="","",
   IF(AND(Outcomes!N85&lt;&gt;"",Outcomes!N85&lt;'County Names to hide'!$C$2),0,
      ROUND((MIN(IF(Outcomes!N85="", 'County Names to hide'!$D$2, Outcomes!N85),'County Names to hide'!$D$2)-Outcomes!M84)/30,1)))</f>
        <v/>
      </c>
      <c r="V85" s="82" t="str">
        <f>IF(Outcomes!C85="", "", DATEDIF(Outcomes!C85, 'County Names to hide'!$D$2, "m"))</f>
        <v/>
      </c>
    </row>
    <row r="86" spans="12:22" s="1" customFormat="1" ht="14.5" x14ac:dyDescent="0.35">
      <c r="L86" s="82" t="str">
        <f t="shared" si="1"/>
        <v>Yes</v>
      </c>
      <c r="M86" s="6"/>
      <c r="N86" s="6"/>
      <c r="O86" s="1" t="str">
        <f>IF(ISBLANK(M86), "", IF(ISBLANK(N86), "Yes", IF(N86 &lt; 'County Names to hide'!$C$2, "No", "Yes")))</f>
        <v/>
      </c>
      <c r="P86" s="6"/>
      <c r="Q86" s="6"/>
      <c r="R86" s="6"/>
      <c r="S86" s="6"/>
      <c r="U86" s="82" t="str">
        <f>IF(Outcomes!M86="","",
   IF(AND(Outcomes!N86&lt;&gt;"",Outcomes!N86&lt;'County Names to hide'!$C$2),0,
      ROUND((MIN(IF(Outcomes!N86="", 'County Names to hide'!$D$2, Outcomes!N86),'County Names to hide'!$D$2)-Outcomes!M85)/30,1)))</f>
        <v/>
      </c>
      <c r="V86" s="82" t="str">
        <f>IF(Outcomes!C86="", "", DATEDIF(Outcomes!C86, 'County Names to hide'!$D$2, "m"))</f>
        <v/>
      </c>
    </row>
    <row r="87" spans="12:22" s="1" customFormat="1" ht="14.5" x14ac:dyDescent="0.35">
      <c r="L87" s="82" t="str">
        <f t="shared" si="1"/>
        <v>Yes</v>
      </c>
      <c r="M87" s="6"/>
      <c r="N87" s="6"/>
      <c r="O87" s="1" t="str">
        <f>IF(ISBLANK(M87), "", IF(ISBLANK(N87), "Yes", IF(N87 &lt; 'County Names to hide'!$C$2, "No", "Yes")))</f>
        <v/>
      </c>
      <c r="P87" s="6"/>
      <c r="Q87" s="6"/>
      <c r="R87" s="6"/>
      <c r="S87" s="6"/>
      <c r="U87" s="82" t="str">
        <f>IF(Outcomes!M87="","",
   IF(AND(Outcomes!N87&lt;&gt;"",Outcomes!N87&lt;'County Names to hide'!$C$2),0,
      ROUND((MIN(IF(Outcomes!N87="", 'County Names to hide'!$D$2, Outcomes!N87),'County Names to hide'!$D$2)-Outcomes!M86)/30,1)))</f>
        <v/>
      </c>
      <c r="V87" s="82" t="str">
        <f>IF(Outcomes!C87="", "", DATEDIF(Outcomes!C87, 'County Names to hide'!$D$2, "m"))</f>
        <v/>
      </c>
    </row>
    <row r="88" spans="12:22" s="1" customFormat="1" ht="14.5" x14ac:dyDescent="0.35">
      <c r="L88" s="82" t="str">
        <f t="shared" si="1"/>
        <v>Yes</v>
      </c>
      <c r="M88" s="6"/>
      <c r="N88" s="6"/>
      <c r="O88" s="1" t="str">
        <f>IF(ISBLANK(M88), "", IF(ISBLANK(N88), "Yes", IF(N88 &lt; 'County Names to hide'!$C$2, "No", "Yes")))</f>
        <v/>
      </c>
      <c r="P88" s="6"/>
      <c r="Q88" s="6"/>
      <c r="R88" s="6"/>
      <c r="S88" s="6"/>
      <c r="U88" s="82" t="str">
        <f>IF(Outcomes!M88="","",
   IF(AND(Outcomes!N88&lt;&gt;"",Outcomes!N88&lt;'County Names to hide'!$C$2),0,
      ROUND((MIN(IF(Outcomes!N88="", 'County Names to hide'!$D$2, Outcomes!N88),'County Names to hide'!$D$2)-Outcomes!M87)/30,1)))</f>
        <v/>
      </c>
      <c r="V88" s="82" t="str">
        <f>IF(Outcomes!C88="", "", DATEDIF(Outcomes!C88, 'County Names to hide'!$D$2, "m"))</f>
        <v/>
      </c>
    </row>
    <row r="89" spans="12:22" s="1" customFormat="1" ht="14.5" x14ac:dyDescent="0.35">
      <c r="L89" s="82" t="str">
        <f t="shared" si="1"/>
        <v>Yes</v>
      </c>
      <c r="M89" s="6"/>
      <c r="N89" s="6"/>
      <c r="O89" s="1" t="str">
        <f>IF(ISBLANK(M89), "", IF(ISBLANK(N89), "Yes", IF(N89 &lt; 'County Names to hide'!$C$2, "No", "Yes")))</f>
        <v/>
      </c>
      <c r="P89" s="6"/>
      <c r="Q89" s="6"/>
      <c r="R89" s="6"/>
      <c r="S89" s="6"/>
      <c r="U89" s="82" t="str">
        <f>IF(Outcomes!M89="","",
   IF(AND(Outcomes!N89&lt;&gt;"",Outcomes!N89&lt;'County Names to hide'!$C$2),0,
      ROUND((MIN(IF(Outcomes!N89="", 'County Names to hide'!$D$2, Outcomes!N89),'County Names to hide'!$D$2)-Outcomes!M88)/30,1)))</f>
        <v/>
      </c>
      <c r="V89" s="82" t="str">
        <f>IF(Outcomes!C89="", "", DATEDIF(Outcomes!C89, 'County Names to hide'!$D$2, "m"))</f>
        <v/>
      </c>
    </row>
    <row r="90" spans="12:22" s="1" customFormat="1" ht="14.5" x14ac:dyDescent="0.35">
      <c r="L90" s="82" t="str">
        <f t="shared" si="1"/>
        <v>Yes</v>
      </c>
      <c r="M90" s="6"/>
      <c r="N90" s="6"/>
      <c r="O90" s="1" t="str">
        <f>IF(ISBLANK(M90), "", IF(ISBLANK(N90), "Yes", IF(N90 &lt; 'County Names to hide'!$C$2, "No", "Yes")))</f>
        <v/>
      </c>
      <c r="P90" s="6"/>
      <c r="Q90" s="6"/>
      <c r="R90" s="6"/>
      <c r="S90" s="6"/>
      <c r="U90" s="82" t="str">
        <f>IF(Outcomes!M90="","",
   IF(AND(Outcomes!N90&lt;&gt;"",Outcomes!N90&lt;'County Names to hide'!$C$2),0,
      ROUND((MIN(IF(Outcomes!N90="", 'County Names to hide'!$D$2, Outcomes!N90),'County Names to hide'!$D$2)-Outcomes!M89)/30,1)))</f>
        <v/>
      </c>
      <c r="V90" s="82" t="str">
        <f>IF(Outcomes!C90="", "", DATEDIF(Outcomes!C90, 'County Names to hide'!$D$2, "m"))</f>
        <v/>
      </c>
    </row>
    <row r="91" spans="12:22" s="1" customFormat="1" ht="14.5" x14ac:dyDescent="0.35">
      <c r="L91" s="82" t="str">
        <f t="shared" si="1"/>
        <v>Yes</v>
      </c>
      <c r="M91" s="6"/>
      <c r="N91" s="6"/>
      <c r="O91" s="1" t="str">
        <f>IF(ISBLANK(M91), "", IF(ISBLANK(N91), "Yes", IF(N91 &lt; 'County Names to hide'!$C$2, "No", "Yes")))</f>
        <v/>
      </c>
      <c r="P91" s="6"/>
      <c r="Q91" s="6"/>
      <c r="R91" s="6"/>
      <c r="S91" s="6"/>
      <c r="U91" s="82" t="str">
        <f>IF(Outcomes!M91="","",
   IF(AND(Outcomes!N91&lt;&gt;"",Outcomes!N91&lt;'County Names to hide'!$C$2),0,
      ROUND((MIN(IF(Outcomes!N91="", 'County Names to hide'!$D$2, Outcomes!N91),'County Names to hide'!$D$2)-Outcomes!M90)/30,1)))</f>
        <v/>
      </c>
      <c r="V91" s="82" t="str">
        <f>IF(Outcomes!C91="", "", DATEDIF(Outcomes!C91, 'County Names to hide'!$D$2, "m"))</f>
        <v/>
      </c>
    </row>
    <row r="92" spans="12:22" s="1" customFormat="1" ht="14.5" x14ac:dyDescent="0.35">
      <c r="L92" s="82" t="str">
        <f t="shared" si="1"/>
        <v>Yes</v>
      </c>
      <c r="M92" s="6"/>
      <c r="N92" s="6"/>
      <c r="O92" s="1" t="str">
        <f>IF(ISBLANK(M92), "", IF(ISBLANK(N92), "Yes", IF(N92 &lt; 'County Names to hide'!$C$2, "No", "Yes")))</f>
        <v/>
      </c>
      <c r="P92" s="6"/>
      <c r="Q92" s="6"/>
      <c r="R92" s="6"/>
      <c r="S92" s="6"/>
      <c r="U92" s="82" t="str">
        <f>IF(Outcomes!M92="","",
   IF(AND(Outcomes!N92&lt;&gt;"",Outcomes!N92&lt;'County Names to hide'!$C$2),0,
      ROUND((MIN(IF(Outcomes!N92="", 'County Names to hide'!$D$2, Outcomes!N92),'County Names to hide'!$D$2)-Outcomes!M91)/30,1)))</f>
        <v/>
      </c>
      <c r="V92" s="82" t="str">
        <f>IF(Outcomes!C92="", "", DATEDIF(Outcomes!C92, 'County Names to hide'!$D$2, "m"))</f>
        <v/>
      </c>
    </row>
    <row r="93" spans="12:22" s="1" customFormat="1" ht="14.5" x14ac:dyDescent="0.35">
      <c r="L93" s="82" t="str">
        <f t="shared" si="1"/>
        <v>Yes</v>
      </c>
      <c r="M93" s="6"/>
      <c r="N93" s="6"/>
      <c r="O93" s="1" t="str">
        <f>IF(ISBLANK(M93), "", IF(ISBLANK(N93), "Yes", IF(N93 &lt; 'County Names to hide'!$C$2, "No", "Yes")))</f>
        <v/>
      </c>
      <c r="P93" s="6"/>
      <c r="Q93" s="6"/>
      <c r="R93" s="6"/>
      <c r="S93" s="6"/>
      <c r="U93" s="82" t="str">
        <f>IF(Outcomes!M93="","",
   IF(AND(Outcomes!N93&lt;&gt;"",Outcomes!N93&lt;'County Names to hide'!$C$2),0,
      ROUND((MIN(IF(Outcomes!N93="", 'County Names to hide'!$D$2, Outcomes!N93),'County Names to hide'!$D$2)-Outcomes!M92)/30,1)))</f>
        <v/>
      </c>
      <c r="V93" s="82" t="str">
        <f>IF(Outcomes!C93="", "", DATEDIF(Outcomes!C93, 'County Names to hide'!$D$2, "m"))</f>
        <v/>
      </c>
    </row>
    <row r="94" spans="12:22" s="1" customFormat="1" ht="14.5" x14ac:dyDescent="0.35">
      <c r="L94" s="82" t="str">
        <f t="shared" si="1"/>
        <v>Yes</v>
      </c>
      <c r="M94" s="6"/>
      <c r="N94" s="6"/>
      <c r="O94" s="1" t="str">
        <f>IF(ISBLANK(M94), "", IF(ISBLANK(N94), "Yes", IF(N94 &lt; 'County Names to hide'!$C$2, "No", "Yes")))</f>
        <v/>
      </c>
      <c r="P94" s="6"/>
      <c r="Q94" s="6"/>
      <c r="R94" s="6"/>
      <c r="S94" s="6"/>
      <c r="U94" s="82" t="str">
        <f>IF(Outcomes!M94="","",
   IF(AND(Outcomes!N94&lt;&gt;"",Outcomes!N94&lt;'County Names to hide'!$C$2),0,
      ROUND((MIN(IF(Outcomes!N94="", 'County Names to hide'!$D$2, Outcomes!N94),'County Names to hide'!$D$2)-Outcomes!M93)/30,1)))</f>
        <v/>
      </c>
      <c r="V94" s="82" t="str">
        <f>IF(Outcomes!C94="", "", DATEDIF(Outcomes!C94, 'County Names to hide'!$D$2, "m"))</f>
        <v/>
      </c>
    </row>
    <row r="95" spans="12:22" s="1" customFormat="1" ht="14.5" x14ac:dyDescent="0.35">
      <c r="L95" s="82" t="str">
        <f t="shared" si="1"/>
        <v>Yes</v>
      </c>
      <c r="M95" s="6"/>
      <c r="N95" s="6"/>
      <c r="O95" s="1" t="str">
        <f>IF(ISBLANK(M95), "", IF(ISBLANK(N95), "Yes", IF(N95 &lt; 'County Names to hide'!$C$2, "No", "Yes")))</f>
        <v/>
      </c>
      <c r="P95" s="6"/>
      <c r="Q95" s="6"/>
      <c r="R95" s="6"/>
      <c r="S95" s="6"/>
      <c r="U95" s="82" t="str">
        <f>IF(Outcomes!M95="","",
   IF(AND(Outcomes!N95&lt;&gt;"",Outcomes!N95&lt;'County Names to hide'!$C$2),0,
      ROUND((MIN(IF(Outcomes!N95="", 'County Names to hide'!$D$2, Outcomes!N95),'County Names to hide'!$D$2)-Outcomes!M94)/30,1)))</f>
        <v/>
      </c>
      <c r="V95" s="82" t="str">
        <f>IF(Outcomes!C95="", "", DATEDIF(Outcomes!C95, 'County Names to hide'!$D$2, "m"))</f>
        <v/>
      </c>
    </row>
    <row r="96" spans="12:22" s="1" customFormat="1" ht="14.5" x14ac:dyDescent="0.35">
      <c r="L96" s="82" t="str">
        <f t="shared" si="1"/>
        <v>Yes</v>
      </c>
      <c r="M96" s="6"/>
      <c r="N96" s="6"/>
      <c r="O96" s="1" t="str">
        <f>IF(ISBLANK(M96), "", IF(ISBLANK(N96), "Yes", IF(N96 &lt; 'County Names to hide'!$C$2, "No", "Yes")))</f>
        <v/>
      </c>
      <c r="P96" s="6"/>
      <c r="Q96" s="6"/>
      <c r="R96" s="6"/>
      <c r="S96" s="6"/>
      <c r="U96" s="82" t="str">
        <f>IF(Outcomes!M96="","",
   IF(AND(Outcomes!N96&lt;&gt;"",Outcomes!N96&lt;'County Names to hide'!$C$2),0,
      ROUND((MIN(IF(Outcomes!N96="", 'County Names to hide'!$D$2, Outcomes!N96),'County Names to hide'!$D$2)-Outcomes!M95)/30,1)))</f>
        <v/>
      </c>
      <c r="V96" s="82" t="str">
        <f>IF(Outcomes!C96="", "", DATEDIF(Outcomes!C96, 'County Names to hide'!$D$2, "m"))</f>
        <v/>
      </c>
    </row>
    <row r="97" spans="12:22" s="1" customFormat="1" ht="14.5" x14ac:dyDescent="0.35">
      <c r="L97" s="82" t="str">
        <f t="shared" si="1"/>
        <v>Yes</v>
      </c>
      <c r="M97" s="6"/>
      <c r="N97" s="6"/>
      <c r="O97" s="1" t="str">
        <f>IF(ISBLANK(M97), "", IF(ISBLANK(N97), "Yes", IF(N97 &lt; 'County Names to hide'!$C$2, "No", "Yes")))</f>
        <v/>
      </c>
      <c r="P97" s="6"/>
      <c r="Q97" s="6"/>
      <c r="R97" s="6"/>
      <c r="S97" s="6"/>
      <c r="U97" s="82" t="str">
        <f>IF(Outcomes!M97="","",
   IF(AND(Outcomes!N97&lt;&gt;"",Outcomes!N97&lt;'County Names to hide'!$C$2),0,
      ROUND((MIN(IF(Outcomes!N97="", 'County Names to hide'!$D$2, Outcomes!N97),'County Names to hide'!$D$2)-Outcomes!M96)/30,1)))</f>
        <v/>
      </c>
      <c r="V97" s="82" t="str">
        <f>IF(Outcomes!C97="", "", DATEDIF(Outcomes!C97, 'County Names to hide'!$D$2, "m"))</f>
        <v/>
      </c>
    </row>
    <row r="98" spans="12:22" s="1" customFormat="1" ht="14.5" x14ac:dyDescent="0.35">
      <c r="L98" s="82" t="str">
        <f t="shared" si="1"/>
        <v>Yes</v>
      </c>
      <c r="M98" s="6"/>
      <c r="N98" s="6"/>
      <c r="O98" s="1" t="str">
        <f>IF(ISBLANK(M98), "", IF(ISBLANK(N98), "Yes", IF(N98 &lt; 'County Names to hide'!$C$2, "No", "Yes")))</f>
        <v/>
      </c>
      <c r="P98" s="6"/>
      <c r="Q98" s="6"/>
      <c r="R98" s="6"/>
      <c r="S98" s="6"/>
      <c r="U98" s="82" t="str">
        <f>IF(Outcomes!M98="","",
   IF(AND(Outcomes!N98&lt;&gt;"",Outcomes!N98&lt;'County Names to hide'!$C$2),0,
      ROUND((MIN(IF(Outcomes!N98="", 'County Names to hide'!$D$2, Outcomes!N98),'County Names to hide'!$D$2)-Outcomes!M97)/30,1)))</f>
        <v/>
      </c>
      <c r="V98" s="82" t="str">
        <f>IF(Outcomes!C98="", "", DATEDIF(Outcomes!C98, 'County Names to hide'!$D$2, "m"))</f>
        <v/>
      </c>
    </row>
    <row r="99" spans="12:22" s="1" customFormat="1" ht="14.5" x14ac:dyDescent="0.35">
      <c r="L99" s="82" t="str">
        <f t="shared" si="1"/>
        <v>Yes</v>
      </c>
      <c r="M99" s="6"/>
      <c r="N99" s="6"/>
      <c r="O99" s="1" t="str">
        <f>IF(ISBLANK(M99), "", IF(ISBLANK(N99), "Yes", IF(N99 &lt; 'County Names to hide'!$C$2, "No", "Yes")))</f>
        <v/>
      </c>
      <c r="P99" s="6"/>
      <c r="Q99" s="6"/>
      <c r="R99" s="6"/>
      <c r="S99" s="6"/>
      <c r="U99" s="82" t="str">
        <f>IF(Outcomes!M99="","",
   IF(AND(Outcomes!N99&lt;&gt;"",Outcomes!N99&lt;'County Names to hide'!$C$2),0,
      ROUND((MIN(IF(Outcomes!N99="", 'County Names to hide'!$D$2, Outcomes!N99),'County Names to hide'!$D$2)-Outcomes!M98)/30,1)))</f>
        <v/>
      </c>
      <c r="V99" s="82" t="str">
        <f>IF(Outcomes!C99="", "", DATEDIF(Outcomes!C99, 'County Names to hide'!$D$2, "m"))</f>
        <v/>
      </c>
    </row>
    <row r="100" spans="12:22" s="1" customFormat="1" ht="14.5" x14ac:dyDescent="0.35">
      <c r="L100" s="82" t="str">
        <f t="shared" si="1"/>
        <v>Yes</v>
      </c>
      <c r="M100" s="6"/>
      <c r="N100" s="6"/>
      <c r="O100" s="1" t="str">
        <f>IF(ISBLANK(M100), "", IF(ISBLANK(N100), "Yes", IF(N100 &lt; 'County Names to hide'!$C$2, "No", "Yes")))</f>
        <v/>
      </c>
      <c r="P100" s="6"/>
      <c r="Q100" s="6"/>
      <c r="R100" s="6"/>
      <c r="S100" s="6"/>
      <c r="U100" s="82" t="str">
        <f>IF(Outcomes!M100="","",
   IF(AND(Outcomes!N100&lt;&gt;"",Outcomes!N100&lt;'County Names to hide'!$C$2),0,
      ROUND((MIN(IF(Outcomes!N100="", 'County Names to hide'!$D$2, Outcomes!N100),'County Names to hide'!$D$2)-Outcomes!M99)/30,1)))</f>
        <v/>
      </c>
      <c r="V100" s="82" t="str">
        <f>IF(Outcomes!C100="", "", DATEDIF(Outcomes!C100, 'County Names to hide'!$D$2, "m"))</f>
        <v/>
      </c>
    </row>
    <row r="101" spans="12:22" s="1" customFormat="1" ht="14.5" x14ac:dyDescent="0.35">
      <c r="L101" s="82" t="str">
        <f t="shared" si="1"/>
        <v>Yes</v>
      </c>
      <c r="M101" s="6"/>
      <c r="N101" s="6"/>
      <c r="O101" s="1" t="str">
        <f>IF(ISBLANK(M101), "", IF(ISBLANK(N101), "Yes", IF(N101 &lt; 'County Names to hide'!$C$2, "No", "Yes")))</f>
        <v/>
      </c>
      <c r="P101" s="6"/>
      <c r="Q101" s="6"/>
      <c r="R101" s="6"/>
      <c r="S101" s="6"/>
      <c r="U101" s="82" t="str">
        <f>IF(Outcomes!M101="","",
   IF(AND(Outcomes!N101&lt;&gt;"",Outcomes!N101&lt;'County Names to hide'!$C$2),0,
      ROUND((MIN(IF(Outcomes!N101="", 'County Names to hide'!$D$2, Outcomes!N101),'County Names to hide'!$D$2)-Outcomes!M100)/30,1)))</f>
        <v/>
      </c>
      <c r="V101" s="82" t="str">
        <f>IF(Outcomes!C101="", "", DATEDIF(Outcomes!C101, 'County Names to hide'!$D$2, "m"))</f>
        <v/>
      </c>
    </row>
    <row r="102" spans="12:22" s="1" customFormat="1" ht="14.5" x14ac:dyDescent="0.35">
      <c r="L102" s="82" t="str">
        <f t="shared" si="1"/>
        <v>Yes</v>
      </c>
      <c r="M102" s="6"/>
      <c r="N102" s="6"/>
      <c r="O102" s="1" t="str">
        <f>IF(ISBLANK(M102), "", IF(ISBLANK(N102), "Yes", IF(N102 &lt; 'County Names to hide'!$C$2, "No", "Yes")))</f>
        <v/>
      </c>
      <c r="P102" s="6"/>
      <c r="Q102" s="6"/>
      <c r="R102" s="6"/>
      <c r="S102" s="6"/>
      <c r="U102" s="82" t="str">
        <f>IF(Outcomes!M102="","",
   IF(AND(Outcomes!N102&lt;&gt;"",Outcomes!N102&lt;'County Names to hide'!$C$2),0,
      ROUND((MIN(IF(Outcomes!N102="", 'County Names to hide'!$D$2, Outcomes!N102),'County Names to hide'!$D$2)-Outcomes!M101)/30,1)))</f>
        <v/>
      </c>
      <c r="V102" s="82" t="str">
        <f>IF(Outcomes!C102="", "", DATEDIF(Outcomes!C102, 'County Names to hide'!$D$2, "m"))</f>
        <v/>
      </c>
    </row>
    <row r="103" spans="12:22" s="1" customFormat="1" ht="14.5" x14ac:dyDescent="0.35">
      <c r="L103" s="82" t="str">
        <f t="shared" si="1"/>
        <v>Yes</v>
      </c>
      <c r="M103" s="6"/>
      <c r="N103" s="6"/>
      <c r="O103" s="1" t="str">
        <f>IF(ISBLANK(M103), "", IF(ISBLANK(N103), "Yes", IF(N103 &lt; 'County Names to hide'!$C$2, "No", "Yes")))</f>
        <v/>
      </c>
      <c r="P103" s="6"/>
      <c r="Q103" s="6"/>
      <c r="R103" s="6"/>
      <c r="S103" s="6"/>
      <c r="U103" s="82" t="str">
        <f>IF(Outcomes!M103="","",
   IF(AND(Outcomes!N103&lt;&gt;"",Outcomes!N103&lt;'County Names to hide'!$C$2),0,
      ROUND((MIN(IF(Outcomes!N103="", 'County Names to hide'!$D$2, Outcomes!N103),'County Names to hide'!$D$2)-Outcomes!M102)/30,1)))</f>
        <v/>
      </c>
      <c r="V103" s="82" t="str">
        <f>IF(Outcomes!C103="", "", DATEDIF(Outcomes!C103, 'County Names to hide'!$D$2, "m"))</f>
        <v/>
      </c>
    </row>
    <row r="104" spans="12:22" s="1" customFormat="1" ht="14.5" x14ac:dyDescent="0.35">
      <c r="L104" s="82" t="str">
        <f t="shared" si="1"/>
        <v>Yes</v>
      </c>
      <c r="M104" s="6"/>
      <c r="N104" s="6"/>
      <c r="O104" s="1" t="str">
        <f>IF(ISBLANK(M104), "", IF(ISBLANK(N104), "Yes", IF(N104 &lt; 'County Names to hide'!$C$2, "No", "Yes")))</f>
        <v/>
      </c>
      <c r="P104" s="6"/>
      <c r="Q104" s="6"/>
      <c r="R104" s="6"/>
      <c r="S104" s="6"/>
      <c r="U104" s="82" t="str">
        <f>IF(Outcomes!M104="","",
   IF(AND(Outcomes!N104&lt;&gt;"",Outcomes!N104&lt;'County Names to hide'!$C$2),0,
      ROUND((MIN(IF(Outcomes!N104="", 'County Names to hide'!$D$2, Outcomes!N104),'County Names to hide'!$D$2)-Outcomes!M103)/30,1)))</f>
        <v/>
      </c>
      <c r="V104" s="82" t="str">
        <f>IF(Outcomes!C104="", "", DATEDIF(Outcomes!C104, 'County Names to hide'!$D$2, "m"))</f>
        <v/>
      </c>
    </row>
    <row r="105" spans="12:22" s="1" customFormat="1" ht="14.5" x14ac:dyDescent="0.35">
      <c r="L105" s="82" t="str">
        <f t="shared" si="1"/>
        <v>Yes</v>
      </c>
      <c r="M105" s="6"/>
      <c r="N105" s="6"/>
      <c r="O105" s="1" t="str">
        <f>IF(ISBLANK(M105), "", IF(ISBLANK(N105), "Yes", IF(N105 &lt; 'County Names to hide'!$C$2, "No", "Yes")))</f>
        <v/>
      </c>
      <c r="P105" s="6"/>
      <c r="Q105" s="6"/>
      <c r="R105" s="6"/>
      <c r="S105" s="6"/>
      <c r="U105" s="82" t="str">
        <f>IF(Outcomes!M105="","",
   IF(AND(Outcomes!N105&lt;&gt;"",Outcomes!N105&lt;'County Names to hide'!$C$2),0,
      ROUND((MIN(IF(Outcomes!N105="", 'County Names to hide'!$D$2, Outcomes!N105),'County Names to hide'!$D$2)-Outcomes!M104)/30,1)))</f>
        <v/>
      </c>
      <c r="V105" s="82" t="str">
        <f>IF(Outcomes!C105="", "", DATEDIF(Outcomes!C105, 'County Names to hide'!$D$2, "m"))</f>
        <v/>
      </c>
    </row>
    <row r="106" spans="12:22" s="1" customFormat="1" ht="14.5" x14ac:dyDescent="0.35">
      <c r="L106" s="82" t="str">
        <f t="shared" si="1"/>
        <v>Yes</v>
      </c>
      <c r="M106" s="6"/>
      <c r="N106" s="6"/>
      <c r="O106" s="1" t="str">
        <f>IF(ISBLANK(M106), "", IF(ISBLANK(N106), "Yes", IF(N106 &lt; 'County Names to hide'!$C$2, "No", "Yes")))</f>
        <v/>
      </c>
      <c r="P106" s="6"/>
      <c r="Q106" s="6"/>
      <c r="R106" s="6"/>
      <c r="S106" s="6"/>
      <c r="U106" s="82" t="str">
        <f>IF(Outcomes!M106="","",
   IF(AND(Outcomes!N106&lt;&gt;"",Outcomes!N106&lt;'County Names to hide'!$C$2),0,
      ROUND((MIN(IF(Outcomes!N106="", 'County Names to hide'!$D$2, Outcomes!N106),'County Names to hide'!$D$2)-Outcomes!M105)/30,1)))</f>
        <v/>
      </c>
      <c r="V106" s="82" t="str">
        <f>IF(Outcomes!C106="", "", DATEDIF(Outcomes!C106, 'County Names to hide'!$D$2, "m"))</f>
        <v/>
      </c>
    </row>
    <row r="107" spans="12:22" s="1" customFormat="1" ht="14.5" x14ac:dyDescent="0.35">
      <c r="L107" s="82" t="str">
        <f t="shared" si="1"/>
        <v>Yes</v>
      </c>
      <c r="M107" s="6"/>
      <c r="N107" s="6"/>
      <c r="O107" s="1" t="str">
        <f>IF(ISBLANK(M107), "", IF(ISBLANK(N107), "Yes", IF(N107 &lt; 'County Names to hide'!$C$2, "No", "Yes")))</f>
        <v/>
      </c>
      <c r="P107" s="6"/>
      <c r="Q107" s="6"/>
      <c r="R107" s="6"/>
      <c r="S107" s="6"/>
      <c r="U107" s="82" t="str">
        <f>IF(Outcomes!M107="","",
   IF(AND(Outcomes!N107&lt;&gt;"",Outcomes!N107&lt;'County Names to hide'!$C$2),0,
      ROUND((MIN(IF(Outcomes!N107="", 'County Names to hide'!$D$2, Outcomes!N107),'County Names to hide'!$D$2)-Outcomes!M106)/30,1)))</f>
        <v/>
      </c>
      <c r="V107" s="82" t="str">
        <f>IF(Outcomes!C107="", "", DATEDIF(Outcomes!C107, 'County Names to hide'!$D$2, "m"))</f>
        <v/>
      </c>
    </row>
    <row r="108" spans="12:22" s="1" customFormat="1" ht="14.5" x14ac:dyDescent="0.35">
      <c r="L108" s="82" t="str">
        <f t="shared" si="1"/>
        <v>Yes</v>
      </c>
      <c r="M108" s="6"/>
      <c r="N108" s="6"/>
      <c r="O108" s="1" t="str">
        <f>IF(ISBLANK(M108), "", IF(ISBLANK(N108), "Yes", IF(N108 &lt; 'County Names to hide'!$C$2, "No", "Yes")))</f>
        <v/>
      </c>
      <c r="P108" s="6"/>
      <c r="Q108" s="6"/>
      <c r="R108" s="6"/>
      <c r="S108" s="6"/>
      <c r="U108" s="82" t="str">
        <f>IF(Outcomes!M108="","",
   IF(AND(Outcomes!N108&lt;&gt;"",Outcomes!N108&lt;'County Names to hide'!$C$2),0,
      ROUND((MIN(IF(Outcomes!N108="", 'County Names to hide'!$D$2, Outcomes!N108),'County Names to hide'!$D$2)-Outcomes!M107)/30,1)))</f>
        <v/>
      </c>
      <c r="V108" s="82" t="str">
        <f>IF(Outcomes!C108="", "", DATEDIF(Outcomes!C108, 'County Names to hide'!$D$2, "m"))</f>
        <v/>
      </c>
    </row>
    <row r="109" spans="12:22" s="1" customFormat="1" ht="14.5" x14ac:dyDescent="0.35">
      <c r="L109" s="82" t="str">
        <f t="shared" si="1"/>
        <v>Yes</v>
      </c>
      <c r="M109" s="6"/>
      <c r="N109" s="6"/>
      <c r="O109" s="1" t="str">
        <f>IF(ISBLANK(M109), "", IF(ISBLANK(N109), "Yes", IF(N109 &lt; 'County Names to hide'!$C$2, "No", "Yes")))</f>
        <v/>
      </c>
      <c r="P109" s="6"/>
      <c r="Q109" s="6"/>
      <c r="R109" s="6"/>
      <c r="S109" s="6"/>
      <c r="U109" s="82" t="str">
        <f>IF(Outcomes!M109="","",
   IF(AND(Outcomes!N109&lt;&gt;"",Outcomes!N109&lt;'County Names to hide'!$C$2),0,
      ROUND((MIN(IF(Outcomes!N109="", 'County Names to hide'!$D$2, Outcomes!N109),'County Names to hide'!$D$2)-Outcomes!M108)/30,1)))</f>
        <v/>
      </c>
      <c r="V109" s="82" t="str">
        <f>IF(Outcomes!C109="", "", DATEDIF(Outcomes!C109, 'County Names to hide'!$D$2, "m"))</f>
        <v/>
      </c>
    </row>
    <row r="110" spans="12:22" s="1" customFormat="1" ht="14.5" x14ac:dyDescent="0.35">
      <c r="L110" s="82" t="str">
        <f t="shared" si="1"/>
        <v>Yes</v>
      </c>
      <c r="M110" s="6"/>
      <c r="N110" s="6"/>
      <c r="O110" s="1" t="str">
        <f>IF(ISBLANK(M110), "", IF(ISBLANK(N110), "Yes", IF(N110 &lt; 'County Names to hide'!$C$2, "No", "Yes")))</f>
        <v/>
      </c>
      <c r="P110" s="6"/>
      <c r="Q110" s="6"/>
      <c r="R110" s="6"/>
      <c r="S110" s="6"/>
      <c r="U110" s="82" t="str">
        <f>IF(Outcomes!M110="","",
   IF(AND(Outcomes!N110&lt;&gt;"",Outcomes!N110&lt;'County Names to hide'!$C$2),0,
      ROUND((MIN(IF(Outcomes!N110="", 'County Names to hide'!$D$2, Outcomes!N110),'County Names to hide'!$D$2)-Outcomes!M109)/30,1)))</f>
        <v/>
      </c>
      <c r="V110" s="82" t="str">
        <f>IF(Outcomes!C110="", "", DATEDIF(Outcomes!C110, 'County Names to hide'!$D$2, "m"))</f>
        <v/>
      </c>
    </row>
    <row r="111" spans="12:22" s="1" customFormat="1" ht="14.5" x14ac:dyDescent="0.35">
      <c r="L111" s="82" t="str">
        <f t="shared" si="1"/>
        <v>Yes</v>
      </c>
      <c r="M111" s="6"/>
      <c r="N111" s="6"/>
      <c r="O111" s="1" t="str">
        <f>IF(ISBLANK(M111), "", IF(ISBLANK(N111), "Yes", IF(N111 &lt; 'County Names to hide'!$C$2, "No", "Yes")))</f>
        <v/>
      </c>
      <c r="P111" s="6"/>
      <c r="Q111" s="6"/>
      <c r="R111" s="6"/>
      <c r="S111" s="6"/>
      <c r="U111" s="82" t="str">
        <f>IF(Outcomes!M111="","",
   IF(AND(Outcomes!N111&lt;&gt;"",Outcomes!N111&lt;'County Names to hide'!$C$2),0,
      ROUND((MIN(IF(Outcomes!N111="", 'County Names to hide'!$D$2, Outcomes!N111),'County Names to hide'!$D$2)-Outcomes!M110)/30,1)))</f>
        <v/>
      </c>
      <c r="V111" s="82" t="str">
        <f>IF(Outcomes!C111="", "", DATEDIF(Outcomes!C111, 'County Names to hide'!$D$2, "m"))</f>
        <v/>
      </c>
    </row>
    <row r="112" spans="12:22" s="1" customFormat="1" ht="14.5" x14ac:dyDescent="0.35">
      <c r="L112" s="82" t="str">
        <f t="shared" si="1"/>
        <v>Yes</v>
      </c>
      <c r="M112" s="6"/>
      <c r="N112" s="6"/>
      <c r="O112" s="1" t="str">
        <f>IF(ISBLANK(M112), "", IF(ISBLANK(N112), "Yes", IF(N112 &lt; 'County Names to hide'!$C$2, "No", "Yes")))</f>
        <v/>
      </c>
      <c r="P112" s="6"/>
      <c r="Q112" s="6"/>
      <c r="R112" s="6"/>
      <c r="S112" s="6"/>
      <c r="U112" s="82" t="str">
        <f>IF(Outcomes!M112="","",
   IF(AND(Outcomes!N112&lt;&gt;"",Outcomes!N112&lt;'County Names to hide'!$C$2),0,
      ROUND((MIN(IF(Outcomes!N112="", 'County Names to hide'!$D$2, Outcomes!N112),'County Names to hide'!$D$2)-Outcomes!M111)/30,1)))</f>
        <v/>
      </c>
      <c r="V112" s="82" t="str">
        <f>IF(Outcomes!C112="", "", DATEDIF(Outcomes!C112, 'County Names to hide'!$D$2, "m"))</f>
        <v/>
      </c>
    </row>
    <row r="113" spans="12:22" s="1" customFormat="1" ht="14.5" x14ac:dyDescent="0.35">
      <c r="L113" s="82" t="str">
        <f t="shared" si="1"/>
        <v>Yes</v>
      </c>
      <c r="M113" s="6"/>
      <c r="N113" s="6"/>
      <c r="O113" s="1" t="str">
        <f>IF(ISBLANK(M113), "", IF(ISBLANK(N113), "Yes", IF(N113 &lt; 'County Names to hide'!$C$2, "No", "Yes")))</f>
        <v/>
      </c>
      <c r="P113" s="6"/>
      <c r="Q113" s="6"/>
      <c r="R113" s="6"/>
      <c r="S113" s="6"/>
      <c r="U113" s="82" t="str">
        <f>IF(Outcomes!M113="","",
   IF(AND(Outcomes!N113&lt;&gt;"",Outcomes!N113&lt;'County Names to hide'!$C$2),0,
      ROUND((MIN(IF(Outcomes!N113="", 'County Names to hide'!$D$2, Outcomes!N113),'County Names to hide'!$D$2)-Outcomes!M112)/30,1)))</f>
        <v/>
      </c>
      <c r="V113" s="82" t="str">
        <f>IF(Outcomes!C113="", "", DATEDIF(Outcomes!C113, 'County Names to hide'!$D$2, "m"))</f>
        <v/>
      </c>
    </row>
    <row r="114" spans="12:22" s="1" customFormat="1" ht="14.5" x14ac:dyDescent="0.35">
      <c r="L114" s="82" t="str">
        <f t="shared" si="1"/>
        <v>Yes</v>
      </c>
      <c r="M114" s="6"/>
      <c r="N114" s="6"/>
      <c r="O114" s="1" t="str">
        <f>IF(ISBLANK(M114), "", IF(ISBLANK(N114), "Yes", IF(N114 &lt; 'County Names to hide'!$C$2, "No", "Yes")))</f>
        <v/>
      </c>
      <c r="P114" s="6"/>
      <c r="Q114" s="6"/>
      <c r="R114" s="6"/>
      <c r="S114" s="6"/>
      <c r="U114" s="82" t="str">
        <f>IF(Outcomes!M114="","",
   IF(AND(Outcomes!N114&lt;&gt;"",Outcomes!N114&lt;'County Names to hide'!$C$2),0,
      ROUND((MIN(IF(Outcomes!N114="", 'County Names to hide'!$D$2, Outcomes!N114),'County Names to hide'!$D$2)-Outcomes!M113)/30,1)))</f>
        <v/>
      </c>
      <c r="V114" s="82" t="str">
        <f>IF(Outcomes!C114="", "", DATEDIF(Outcomes!C114, 'County Names to hide'!$D$2, "m"))</f>
        <v/>
      </c>
    </row>
    <row r="115" spans="12:22" s="1" customFormat="1" ht="14.5" x14ac:dyDescent="0.35">
      <c r="L115" s="82" t="str">
        <f t="shared" si="1"/>
        <v>Yes</v>
      </c>
      <c r="M115" s="6"/>
      <c r="N115" s="6"/>
      <c r="O115" s="1" t="str">
        <f>IF(ISBLANK(M115), "", IF(ISBLANK(N115), "Yes", IF(N115 &lt; 'County Names to hide'!$C$2, "No", "Yes")))</f>
        <v/>
      </c>
      <c r="P115" s="6"/>
      <c r="Q115" s="6"/>
      <c r="R115" s="6"/>
      <c r="S115" s="6"/>
      <c r="U115" s="82" t="str">
        <f>IF(Outcomes!M115="","",
   IF(AND(Outcomes!N115&lt;&gt;"",Outcomes!N115&lt;'County Names to hide'!$C$2),0,
      ROUND((MIN(IF(Outcomes!N115="", 'County Names to hide'!$D$2, Outcomes!N115),'County Names to hide'!$D$2)-Outcomes!M114)/30,1)))</f>
        <v/>
      </c>
      <c r="V115" s="82" t="str">
        <f>IF(Outcomes!C115="", "", DATEDIF(Outcomes!C115, 'County Names to hide'!$D$2, "m"))</f>
        <v/>
      </c>
    </row>
    <row r="116" spans="12:22" s="1" customFormat="1" ht="14.5" x14ac:dyDescent="0.35">
      <c r="L116" s="82" t="str">
        <f t="shared" si="1"/>
        <v>Yes</v>
      </c>
      <c r="M116" s="6"/>
      <c r="N116" s="6"/>
      <c r="O116" s="1" t="str">
        <f>IF(ISBLANK(M116), "", IF(ISBLANK(N116), "Yes", IF(N116 &lt; 'County Names to hide'!$C$2, "No", "Yes")))</f>
        <v/>
      </c>
      <c r="P116" s="6"/>
      <c r="Q116" s="6"/>
      <c r="R116" s="6"/>
      <c r="S116" s="6"/>
      <c r="U116" s="82" t="str">
        <f>IF(Outcomes!M116="","",
   IF(AND(Outcomes!N116&lt;&gt;"",Outcomes!N116&lt;'County Names to hide'!$C$2),0,
      ROUND((MIN(IF(Outcomes!N116="", 'County Names to hide'!$D$2, Outcomes!N116),'County Names to hide'!$D$2)-Outcomes!M115)/30,1)))</f>
        <v/>
      </c>
      <c r="V116" s="82" t="str">
        <f>IF(Outcomes!C116="", "", DATEDIF(Outcomes!C116, 'County Names to hide'!$D$2, "m"))</f>
        <v/>
      </c>
    </row>
    <row r="117" spans="12:22" s="1" customFormat="1" ht="14.5" x14ac:dyDescent="0.35">
      <c r="L117" s="82" t="str">
        <f t="shared" si="1"/>
        <v>Yes</v>
      </c>
      <c r="M117" s="6"/>
      <c r="N117" s="6"/>
      <c r="O117" s="1" t="str">
        <f>IF(ISBLANK(M117), "", IF(ISBLANK(N117), "Yes", IF(N117 &lt; 'County Names to hide'!$C$2, "No", "Yes")))</f>
        <v/>
      </c>
      <c r="P117" s="6"/>
      <c r="Q117" s="6"/>
      <c r="R117" s="6"/>
      <c r="S117" s="6"/>
      <c r="U117" s="82" t="str">
        <f>IF(Outcomes!M117="","",
   IF(AND(Outcomes!N117&lt;&gt;"",Outcomes!N117&lt;'County Names to hide'!$C$2),0,
      ROUND((MIN(IF(Outcomes!N117="", 'County Names to hide'!$D$2, Outcomes!N117),'County Names to hide'!$D$2)-Outcomes!M116)/30,1)))</f>
        <v/>
      </c>
      <c r="V117" s="82" t="str">
        <f>IF(Outcomes!C117="", "", DATEDIF(Outcomes!C117, 'County Names to hide'!$D$2, "m"))</f>
        <v/>
      </c>
    </row>
    <row r="118" spans="12:22" s="1" customFormat="1" ht="14.5" x14ac:dyDescent="0.35">
      <c r="L118" s="82" t="str">
        <f t="shared" si="1"/>
        <v>Yes</v>
      </c>
      <c r="M118" s="6"/>
      <c r="N118" s="6"/>
      <c r="O118" s="1" t="str">
        <f>IF(ISBLANK(M118), "", IF(ISBLANK(N118), "Yes", IF(N118 &lt; 'County Names to hide'!$C$2, "No", "Yes")))</f>
        <v/>
      </c>
      <c r="P118" s="6"/>
      <c r="Q118" s="6"/>
      <c r="R118" s="6"/>
      <c r="S118" s="6"/>
      <c r="U118" s="82" t="str">
        <f>IF(Outcomes!M118="","",
   IF(AND(Outcomes!N118&lt;&gt;"",Outcomes!N118&lt;'County Names to hide'!$C$2),0,
      ROUND((MIN(IF(Outcomes!N118="", 'County Names to hide'!$D$2, Outcomes!N118),'County Names to hide'!$D$2)-Outcomes!M117)/30,1)))</f>
        <v/>
      </c>
      <c r="V118" s="82" t="str">
        <f>IF(Outcomes!C118="", "", DATEDIF(Outcomes!C118, 'County Names to hide'!$D$2, "m"))</f>
        <v/>
      </c>
    </row>
    <row r="119" spans="12:22" s="1" customFormat="1" ht="14.5" x14ac:dyDescent="0.35">
      <c r="L119" s="82" t="str">
        <f t="shared" si="1"/>
        <v>Yes</v>
      </c>
      <c r="M119" s="6"/>
      <c r="N119" s="6"/>
      <c r="O119" s="1" t="str">
        <f>IF(ISBLANK(M119), "", IF(ISBLANK(N119), "Yes", IF(N119 &lt; 'County Names to hide'!$C$2, "No", "Yes")))</f>
        <v/>
      </c>
      <c r="P119" s="6"/>
      <c r="Q119" s="6"/>
      <c r="R119" s="6"/>
      <c r="S119" s="6"/>
      <c r="U119" s="82" t="str">
        <f>IF(Outcomes!M119="","",
   IF(AND(Outcomes!N119&lt;&gt;"",Outcomes!N119&lt;'County Names to hide'!$C$2),0,
      ROUND((MIN(IF(Outcomes!N119="", 'County Names to hide'!$D$2, Outcomes!N119),'County Names to hide'!$D$2)-Outcomes!M118)/30,1)))</f>
        <v/>
      </c>
      <c r="V119" s="82" t="str">
        <f>IF(Outcomes!C119="", "", DATEDIF(Outcomes!C119, 'County Names to hide'!$D$2, "m"))</f>
        <v/>
      </c>
    </row>
    <row r="120" spans="12:22" s="1" customFormat="1" ht="14.5" x14ac:dyDescent="0.35">
      <c r="L120" s="82" t="str">
        <f t="shared" si="1"/>
        <v>Yes</v>
      </c>
      <c r="M120" s="6"/>
      <c r="N120" s="6"/>
      <c r="O120" s="1" t="str">
        <f>IF(ISBLANK(M120), "", IF(ISBLANK(N120), "Yes", IF(N120 &lt; 'County Names to hide'!$C$2, "No", "Yes")))</f>
        <v/>
      </c>
      <c r="P120" s="6"/>
      <c r="Q120" s="6"/>
      <c r="R120" s="6"/>
      <c r="S120" s="6"/>
      <c r="U120" s="82" t="str">
        <f>IF(Outcomes!M120="","",
   IF(AND(Outcomes!N120&lt;&gt;"",Outcomes!N120&lt;'County Names to hide'!$C$2),0,
      ROUND((MIN(IF(Outcomes!N120="", 'County Names to hide'!$D$2, Outcomes!N120),'County Names to hide'!$D$2)-Outcomes!M119)/30,1)))</f>
        <v/>
      </c>
      <c r="V120" s="82" t="str">
        <f>IF(Outcomes!C120="", "", DATEDIF(Outcomes!C120, 'County Names to hide'!$D$2, "m"))</f>
        <v/>
      </c>
    </row>
    <row r="121" spans="12:22" s="1" customFormat="1" ht="14.5" x14ac:dyDescent="0.35">
      <c r="L121" s="82" t="str">
        <f t="shared" si="1"/>
        <v>Yes</v>
      </c>
      <c r="M121" s="6"/>
      <c r="N121" s="6"/>
      <c r="O121" s="1" t="str">
        <f>IF(ISBLANK(M121), "", IF(ISBLANK(N121), "Yes", IF(N121 &lt; 'County Names to hide'!$C$2, "No", "Yes")))</f>
        <v/>
      </c>
      <c r="P121" s="6"/>
      <c r="Q121" s="6"/>
      <c r="R121" s="6"/>
      <c r="S121" s="6"/>
      <c r="U121" s="82" t="str">
        <f>IF(Outcomes!M121="","",
   IF(AND(Outcomes!N121&lt;&gt;"",Outcomes!N121&lt;'County Names to hide'!$C$2),0,
      ROUND((MIN(IF(Outcomes!N121="", 'County Names to hide'!$D$2, Outcomes!N121),'County Names to hide'!$D$2)-Outcomes!M120)/30,1)))</f>
        <v/>
      </c>
      <c r="V121" s="82" t="str">
        <f>IF(Outcomes!C121="", "", DATEDIF(Outcomes!C121, 'County Names to hide'!$D$2, "m"))</f>
        <v/>
      </c>
    </row>
    <row r="122" spans="12:22" s="1" customFormat="1" ht="14.5" x14ac:dyDescent="0.35">
      <c r="L122" s="82" t="str">
        <f t="shared" si="1"/>
        <v>Yes</v>
      </c>
      <c r="M122" s="6"/>
      <c r="N122" s="6"/>
      <c r="O122" s="1" t="str">
        <f>IF(ISBLANK(M122), "", IF(ISBLANK(N122), "Yes", IF(N122 &lt; 'County Names to hide'!$C$2, "No", "Yes")))</f>
        <v/>
      </c>
      <c r="P122" s="6"/>
      <c r="Q122" s="6"/>
      <c r="R122" s="6"/>
      <c r="S122" s="6"/>
      <c r="U122" s="82" t="str">
        <f>IF(Outcomes!M122="","",
   IF(AND(Outcomes!N122&lt;&gt;"",Outcomes!N122&lt;'County Names to hide'!$C$2),0,
      ROUND((MIN(IF(Outcomes!N122="", 'County Names to hide'!$D$2, Outcomes!N122),'County Names to hide'!$D$2)-Outcomes!M121)/30,1)))</f>
        <v/>
      </c>
      <c r="V122" s="82" t="str">
        <f>IF(Outcomes!C122="", "", DATEDIF(Outcomes!C122, 'County Names to hide'!$D$2, "m"))</f>
        <v/>
      </c>
    </row>
    <row r="123" spans="12:22" s="1" customFormat="1" ht="14.5" x14ac:dyDescent="0.35">
      <c r="L123" s="82" t="str">
        <f t="shared" si="1"/>
        <v>Yes</v>
      </c>
      <c r="M123" s="6"/>
      <c r="N123" s="6"/>
      <c r="O123" s="1" t="str">
        <f>IF(ISBLANK(M123), "", IF(ISBLANK(N123), "Yes", IF(N123 &lt; 'County Names to hide'!$C$2, "No", "Yes")))</f>
        <v/>
      </c>
      <c r="P123" s="6"/>
      <c r="Q123" s="6"/>
      <c r="R123" s="6"/>
      <c r="S123" s="6"/>
      <c r="U123" s="82" t="str">
        <f>IF(Outcomes!M123="","",
   IF(AND(Outcomes!N123&lt;&gt;"",Outcomes!N123&lt;'County Names to hide'!$C$2),0,
      ROUND((MIN(IF(Outcomes!N123="", 'County Names to hide'!$D$2, Outcomes!N123),'County Names to hide'!$D$2)-Outcomes!M122)/30,1)))</f>
        <v/>
      </c>
      <c r="V123" s="82" t="str">
        <f>IF(Outcomes!C123="", "", DATEDIF(Outcomes!C123, 'County Names to hide'!$D$2, "m"))</f>
        <v/>
      </c>
    </row>
    <row r="124" spans="12:22" s="1" customFormat="1" ht="14.5" x14ac:dyDescent="0.35">
      <c r="L124" s="82" t="str">
        <f t="shared" si="1"/>
        <v>Yes</v>
      </c>
      <c r="M124" s="6"/>
      <c r="N124" s="6"/>
      <c r="O124" s="1" t="str">
        <f>IF(ISBLANK(M124), "", IF(ISBLANK(N124), "Yes", IF(N124 &lt; 'County Names to hide'!$C$2, "No", "Yes")))</f>
        <v/>
      </c>
      <c r="P124" s="6"/>
      <c r="Q124" s="6"/>
      <c r="R124" s="6"/>
      <c r="S124" s="6"/>
      <c r="U124" s="82" t="str">
        <f>IF(Outcomes!M124="","",
   IF(AND(Outcomes!N124&lt;&gt;"",Outcomes!N124&lt;'County Names to hide'!$C$2),0,
      ROUND((MIN(IF(Outcomes!N124="", 'County Names to hide'!$D$2, Outcomes!N124),'County Names to hide'!$D$2)-Outcomes!M123)/30,1)))</f>
        <v/>
      </c>
      <c r="V124" s="82" t="str">
        <f>IF(Outcomes!C124="", "", DATEDIF(Outcomes!C124, 'County Names to hide'!$D$2, "m"))</f>
        <v/>
      </c>
    </row>
    <row r="125" spans="12:22" s="1" customFormat="1" ht="14.5" x14ac:dyDescent="0.35">
      <c r="L125" s="82" t="str">
        <f t="shared" si="1"/>
        <v>Yes</v>
      </c>
      <c r="M125" s="6"/>
      <c r="N125" s="6"/>
      <c r="O125" s="1" t="str">
        <f>IF(ISBLANK(M125), "", IF(ISBLANK(N125), "Yes", IF(N125 &lt; 'County Names to hide'!$C$2, "No", "Yes")))</f>
        <v/>
      </c>
      <c r="P125" s="6"/>
      <c r="Q125" s="6"/>
      <c r="R125" s="6"/>
      <c r="S125" s="6"/>
      <c r="U125" s="82" t="str">
        <f>IF(Outcomes!M125="","",
   IF(AND(Outcomes!N125&lt;&gt;"",Outcomes!N125&lt;'County Names to hide'!$C$2),0,
      ROUND((MIN(IF(Outcomes!N125="", 'County Names to hide'!$D$2, Outcomes!N125),'County Names to hide'!$D$2)-Outcomes!M124)/30,1)))</f>
        <v/>
      </c>
      <c r="V125" s="82" t="str">
        <f>IF(Outcomes!C125="", "", DATEDIF(Outcomes!C125, 'County Names to hide'!$D$2, "m"))</f>
        <v/>
      </c>
    </row>
    <row r="126" spans="12:22" s="1" customFormat="1" ht="14.5" x14ac:dyDescent="0.35">
      <c r="L126" s="82" t="str">
        <f t="shared" si="1"/>
        <v>Yes</v>
      </c>
      <c r="M126" s="6"/>
      <c r="N126" s="6"/>
      <c r="O126" s="1" t="str">
        <f>IF(ISBLANK(M126), "", IF(ISBLANK(N126), "Yes", IF(N126 &lt; 'County Names to hide'!$C$2, "No", "Yes")))</f>
        <v/>
      </c>
      <c r="P126" s="6"/>
      <c r="Q126" s="6"/>
      <c r="R126" s="6"/>
      <c r="S126" s="6"/>
      <c r="U126" s="82" t="str">
        <f>IF(Outcomes!M126="","",
   IF(AND(Outcomes!N126&lt;&gt;"",Outcomes!N126&lt;'County Names to hide'!$C$2),0,
      ROUND((MIN(IF(Outcomes!N126="", 'County Names to hide'!$D$2, Outcomes!N126),'County Names to hide'!$D$2)-Outcomes!M125)/30,1)))</f>
        <v/>
      </c>
      <c r="V126" s="82" t="str">
        <f>IF(Outcomes!C126="", "", DATEDIF(Outcomes!C126, 'County Names to hide'!$D$2, "m"))</f>
        <v/>
      </c>
    </row>
    <row r="127" spans="12:22" s="1" customFormat="1" ht="14.5" x14ac:dyDescent="0.35">
      <c r="L127" s="82" t="str">
        <f t="shared" si="1"/>
        <v>Yes</v>
      </c>
      <c r="M127" s="6"/>
      <c r="N127" s="6"/>
      <c r="O127" s="1" t="str">
        <f>IF(ISBLANK(M127), "", IF(ISBLANK(N127), "Yes", IF(N127 &lt; 'County Names to hide'!$C$2, "No", "Yes")))</f>
        <v/>
      </c>
      <c r="P127" s="6"/>
      <c r="Q127" s="6"/>
      <c r="R127" s="6"/>
      <c r="S127" s="6"/>
      <c r="U127" s="82" t="str">
        <f>IF(Outcomes!M127="","",
   IF(AND(Outcomes!N127&lt;&gt;"",Outcomes!N127&lt;'County Names to hide'!$C$2),0,
      ROUND((MIN(IF(Outcomes!N127="", 'County Names to hide'!$D$2, Outcomes!N127),'County Names to hide'!$D$2)-Outcomes!M126)/30,1)))</f>
        <v/>
      </c>
      <c r="V127" s="82" t="str">
        <f>IF(Outcomes!C127="", "", DATEDIF(Outcomes!C127, 'County Names to hide'!$D$2, "m"))</f>
        <v/>
      </c>
    </row>
    <row r="128" spans="12:22" s="1" customFormat="1" ht="14.5" x14ac:dyDescent="0.35">
      <c r="L128" s="82" t="str">
        <f t="shared" si="1"/>
        <v>Yes</v>
      </c>
      <c r="M128" s="6"/>
      <c r="N128" s="6"/>
      <c r="O128" s="1" t="str">
        <f>IF(ISBLANK(M128), "", IF(ISBLANK(N128), "Yes", IF(N128 &lt; 'County Names to hide'!$C$2, "No", "Yes")))</f>
        <v/>
      </c>
      <c r="P128" s="6"/>
      <c r="Q128" s="6"/>
      <c r="R128" s="6"/>
      <c r="S128" s="6"/>
      <c r="U128" s="82" t="str">
        <f>IF(Outcomes!M128="","",
   IF(AND(Outcomes!N128&lt;&gt;"",Outcomes!N128&lt;'County Names to hide'!$C$2),0,
      ROUND((MIN(IF(Outcomes!N128="", 'County Names to hide'!$D$2, Outcomes!N128),'County Names to hide'!$D$2)-Outcomes!M127)/30,1)))</f>
        <v/>
      </c>
      <c r="V128" s="82" t="str">
        <f>IF(Outcomes!C128="", "", DATEDIF(Outcomes!C128, 'County Names to hide'!$D$2, "m"))</f>
        <v/>
      </c>
    </row>
    <row r="129" spans="12:22" s="1" customFormat="1" ht="14.5" x14ac:dyDescent="0.35">
      <c r="L129" s="82" t="str">
        <f t="shared" si="1"/>
        <v>Yes</v>
      </c>
      <c r="M129" s="6"/>
      <c r="N129" s="6"/>
      <c r="O129" s="1" t="str">
        <f>IF(ISBLANK(M129), "", IF(ISBLANK(N129), "Yes", IF(N129 &lt; 'County Names to hide'!$C$2, "No", "Yes")))</f>
        <v/>
      </c>
      <c r="P129" s="6"/>
      <c r="Q129" s="6"/>
      <c r="R129" s="6"/>
      <c r="S129" s="6"/>
      <c r="U129" s="82" t="str">
        <f>IF(Outcomes!M129="","",
   IF(AND(Outcomes!N129&lt;&gt;"",Outcomes!N129&lt;'County Names to hide'!$C$2),0,
      ROUND((MIN(IF(Outcomes!N129="", 'County Names to hide'!$D$2, Outcomes!N129),'County Names to hide'!$D$2)-Outcomes!M128)/30,1)))</f>
        <v/>
      </c>
      <c r="V129" s="82" t="str">
        <f>IF(Outcomes!C129="", "", DATEDIF(Outcomes!C129, 'County Names to hide'!$D$2, "m"))</f>
        <v/>
      </c>
    </row>
    <row r="130" spans="12:22" s="1" customFormat="1" ht="14.5" x14ac:dyDescent="0.35">
      <c r="L130" s="82" t="str">
        <f t="shared" si="1"/>
        <v>Yes</v>
      </c>
      <c r="M130" s="6"/>
      <c r="N130" s="6"/>
      <c r="O130" s="1" t="str">
        <f>IF(ISBLANK(M130), "", IF(ISBLANK(N130), "Yes", IF(N130 &lt; 'County Names to hide'!$C$2, "No", "Yes")))</f>
        <v/>
      </c>
      <c r="P130" s="6"/>
      <c r="Q130" s="6"/>
      <c r="R130" s="6"/>
      <c r="S130" s="6"/>
      <c r="U130" s="82" t="str">
        <f>IF(Outcomes!M130="","",
   IF(AND(Outcomes!N130&lt;&gt;"",Outcomes!N130&lt;'County Names to hide'!$C$2),0,
      ROUND((MIN(IF(Outcomes!N130="", 'County Names to hide'!$D$2, Outcomes!N130),'County Names to hide'!$D$2)-Outcomes!M129)/30,1)))</f>
        <v/>
      </c>
      <c r="V130" s="82" t="str">
        <f>IF(Outcomes!C130="", "", DATEDIF(Outcomes!C130, 'County Names to hide'!$D$2, "m"))</f>
        <v/>
      </c>
    </row>
    <row r="131" spans="12:22" s="1" customFormat="1" ht="14.5" x14ac:dyDescent="0.35">
      <c r="L131" s="82" t="str">
        <f t="shared" si="1"/>
        <v>Yes</v>
      </c>
      <c r="M131" s="6"/>
      <c r="N131" s="6"/>
      <c r="O131" s="1" t="str">
        <f>IF(ISBLANK(M131), "", IF(ISBLANK(N131), "Yes", IF(N131 &lt; 'County Names to hide'!$C$2, "No", "Yes")))</f>
        <v/>
      </c>
      <c r="P131" s="6"/>
      <c r="Q131" s="6"/>
      <c r="R131" s="6"/>
      <c r="S131" s="6"/>
      <c r="U131" s="82" t="str">
        <f>IF(Outcomes!M131="","",
   IF(AND(Outcomes!N131&lt;&gt;"",Outcomes!N131&lt;'County Names to hide'!$C$2),0,
      ROUND((MIN(IF(Outcomes!N131="", 'County Names to hide'!$D$2, Outcomes!N131),'County Names to hide'!$D$2)-Outcomes!M130)/30,1)))</f>
        <v/>
      </c>
      <c r="V131" s="82" t="str">
        <f>IF(Outcomes!C131="", "", DATEDIF(Outcomes!C131, 'County Names to hide'!$D$2, "m"))</f>
        <v/>
      </c>
    </row>
    <row r="132" spans="12:22" s="1" customFormat="1" ht="14.5" x14ac:dyDescent="0.35">
      <c r="L132" s="82" t="str">
        <f t="shared" si="1"/>
        <v>Yes</v>
      </c>
      <c r="M132" s="6"/>
      <c r="N132" s="6"/>
      <c r="O132" s="1" t="str">
        <f>IF(ISBLANK(M132), "", IF(ISBLANK(N132), "Yes", IF(N132 &lt; 'County Names to hide'!$C$2, "No", "Yes")))</f>
        <v/>
      </c>
      <c r="P132" s="6"/>
      <c r="Q132" s="6"/>
      <c r="R132" s="6"/>
      <c r="S132" s="6"/>
      <c r="U132" s="82" t="str">
        <f>IF(Outcomes!M132="","",
   IF(AND(Outcomes!N132&lt;&gt;"",Outcomes!N132&lt;'County Names to hide'!$C$2),0,
      ROUND((MIN(IF(Outcomes!N132="", 'County Names to hide'!$D$2, Outcomes!N132),'County Names to hide'!$D$2)-Outcomes!M131)/30,1)))</f>
        <v/>
      </c>
      <c r="V132" s="82" t="str">
        <f>IF(Outcomes!C132="", "", DATEDIF(Outcomes!C132, 'County Names to hide'!$D$2, "m"))</f>
        <v/>
      </c>
    </row>
    <row r="133" spans="12:22" s="1" customFormat="1" ht="14.5" x14ac:dyDescent="0.35">
      <c r="L133" s="82" t="str">
        <f t="shared" si="1"/>
        <v>Yes</v>
      </c>
      <c r="M133" s="6"/>
      <c r="N133" s="6"/>
      <c r="O133" s="1" t="str">
        <f>IF(ISBLANK(M133), "", IF(ISBLANK(N133), "Yes", IF(N133 &lt; 'County Names to hide'!$C$2, "No", "Yes")))</f>
        <v/>
      </c>
      <c r="P133" s="6"/>
      <c r="Q133" s="6"/>
      <c r="R133" s="6"/>
      <c r="S133" s="6"/>
      <c r="U133" s="82" t="str">
        <f>IF(Outcomes!M133="","",
   IF(AND(Outcomes!N133&lt;&gt;"",Outcomes!N133&lt;'County Names to hide'!$C$2),0,
      ROUND((MIN(IF(Outcomes!N133="", 'County Names to hide'!$D$2, Outcomes!N133),'County Names to hide'!$D$2)-Outcomes!M132)/30,1)))</f>
        <v/>
      </c>
      <c r="V133" s="82" t="str">
        <f>IF(Outcomes!C133="", "", DATEDIF(Outcomes!C133, 'County Names to hide'!$D$2, "m"))</f>
        <v/>
      </c>
    </row>
    <row r="134" spans="12:22" s="1" customFormat="1" ht="14.5" x14ac:dyDescent="0.35">
      <c r="L134" s="82" t="str">
        <f t="shared" si="1"/>
        <v>Yes</v>
      </c>
      <c r="M134" s="6"/>
      <c r="N134" s="6"/>
      <c r="O134" s="1" t="str">
        <f>IF(ISBLANK(M134), "", IF(ISBLANK(N134), "Yes", IF(N134 &lt; 'County Names to hide'!$C$2, "No", "Yes")))</f>
        <v/>
      </c>
      <c r="P134" s="6"/>
      <c r="Q134" s="6"/>
      <c r="R134" s="6"/>
      <c r="S134" s="6"/>
      <c r="U134" s="82" t="str">
        <f>IF(Outcomes!M134="","",
   IF(AND(Outcomes!N134&lt;&gt;"",Outcomes!N134&lt;'County Names to hide'!$C$2),0,
      ROUND((MIN(IF(Outcomes!N134="", 'County Names to hide'!$D$2, Outcomes!N134),'County Names to hide'!$D$2)-Outcomes!M133)/30,1)))</f>
        <v/>
      </c>
      <c r="V134" s="82" t="str">
        <f>IF(Outcomes!C134="", "", DATEDIF(Outcomes!C134, 'County Names to hide'!$D$2, "m"))</f>
        <v/>
      </c>
    </row>
    <row r="135" spans="12:22" s="1" customFormat="1" ht="14.5" x14ac:dyDescent="0.35">
      <c r="L135" s="82" t="str">
        <f t="shared" ref="L135:L198" si="2">IF(COUNTIF(F135:K135, "Yes")&gt;0, "No", "Yes")</f>
        <v>Yes</v>
      </c>
      <c r="M135" s="6"/>
      <c r="N135" s="6"/>
      <c r="O135" s="1" t="str">
        <f>IF(ISBLANK(M135), "", IF(ISBLANK(N135), "Yes", IF(N135 &lt; 'County Names to hide'!$C$2, "No", "Yes")))</f>
        <v/>
      </c>
      <c r="P135" s="6"/>
      <c r="Q135" s="6"/>
      <c r="R135" s="6"/>
      <c r="S135" s="6"/>
      <c r="U135" s="82" t="str">
        <f>IF(Outcomes!M135="","",
   IF(AND(Outcomes!N135&lt;&gt;"",Outcomes!N135&lt;'County Names to hide'!$C$2),0,
      ROUND((MIN(IF(Outcomes!N135="", 'County Names to hide'!$D$2, Outcomes!N135),'County Names to hide'!$D$2)-Outcomes!M134)/30,1)))</f>
        <v/>
      </c>
      <c r="V135" s="82" t="str">
        <f>IF(Outcomes!C135="", "", DATEDIF(Outcomes!C135, 'County Names to hide'!$D$2, "m"))</f>
        <v/>
      </c>
    </row>
    <row r="136" spans="12:22" s="1" customFormat="1" ht="14.5" x14ac:dyDescent="0.35">
      <c r="L136" s="82" t="str">
        <f t="shared" si="2"/>
        <v>Yes</v>
      </c>
      <c r="M136" s="6"/>
      <c r="N136" s="6"/>
      <c r="O136" s="1" t="str">
        <f>IF(ISBLANK(M136), "", IF(ISBLANK(N136), "Yes", IF(N136 &lt; 'County Names to hide'!$C$2, "No", "Yes")))</f>
        <v/>
      </c>
      <c r="P136" s="6"/>
      <c r="Q136" s="6"/>
      <c r="R136" s="6"/>
      <c r="S136" s="6"/>
      <c r="U136" s="82" t="str">
        <f>IF(Outcomes!M136="","",
   IF(AND(Outcomes!N136&lt;&gt;"",Outcomes!N136&lt;'County Names to hide'!$C$2),0,
      ROUND((MIN(IF(Outcomes!N136="", 'County Names to hide'!$D$2, Outcomes!N136),'County Names to hide'!$D$2)-Outcomes!M135)/30,1)))</f>
        <v/>
      </c>
      <c r="V136" s="82" t="str">
        <f>IF(Outcomes!C136="", "", DATEDIF(Outcomes!C136, 'County Names to hide'!$D$2, "m"))</f>
        <v/>
      </c>
    </row>
    <row r="137" spans="12:22" s="1" customFormat="1" ht="14.5" x14ac:dyDescent="0.35">
      <c r="L137" s="82" t="str">
        <f t="shared" si="2"/>
        <v>Yes</v>
      </c>
      <c r="M137" s="6"/>
      <c r="N137" s="6"/>
      <c r="O137" s="1" t="str">
        <f>IF(ISBLANK(M137), "", IF(ISBLANK(N137), "Yes", IF(N137 &lt; 'County Names to hide'!$C$2, "No", "Yes")))</f>
        <v/>
      </c>
      <c r="P137" s="6"/>
      <c r="Q137" s="6"/>
      <c r="R137" s="6"/>
      <c r="S137" s="6"/>
      <c r="U137" s="82" t="str">
        <f>IF(Outcomes!M137="","",
   IF(AND(Outcomes!N137&lt;&gt;"",Outcomes!N137&lt;'County Names to hide'!$C$2),0,
      ROUND((MIN(IF(Outcomes!N137="", 'County Names to hide'!$D$2, Outcomes!N137),'County Names to hide'!$D$2)-Outcomes!M136)/30,1)))</f>
        <v/>
      </c>
      <c r="V137" s="82" t="str">
        <f>IF(Outcomes!C137="", "", DATEDIF(Outcomes!C137, 'County Names to hide'!$D$2, "m"))</f>
        <v/>
      </c>
    </row>
    <row r="138" spans="12:22" s="1" customFormat="1" ht="14.5" x14ac:dyDescent="0.35">
      <c r="L138" s="82" t="str">
        <f t="shared" si="2"/>
        <v>Yes</v>
      </c>
      <c r="M138" s="6"/>
      <c r="N138" s="6"/>
      <c r="O138" s="1" t="str">
        <f>IF(ISBLANK(M138), "", IF(ISBLANK(N138), "Yes", IF(N138 &lt; 'County Names to hide'!$C$2, "No", "Yes")))</f>
        <v/>
      </c>
      <c r="P138" s="6"/>
      <c r="Q138" s="6"/>
      <c r="R138" s="6"/>
      <c r="S138" s="6"/>
      <c r="U138" s="82" t="str">
        <f>IF(Outcomes!M138="","",
   IF(AND(Outcomes!N138&lt;&gt;"",Outcomes!N138&lt;'County Names to hide'!$C$2),0,
      ROUND((MIN(IF(Outcomes!N138="", 'County Names to hide'!$D$2, Outcomes!N138),'County Names to hide'!$D$2)-Outcomes!M137)/30,1)))</f>
        <v/>
      </c>
      <c r="V138" s="82" t="str">
        <f>IF(Outcomes!C138="", "", DATEDIF(Outcomes!C138, 'County Names to hide'!$D$2, "m"))</f>
        <v/>
      </c>
    </row>
    <row r="139" spans="12:22" s="1" customFormat="1" ht="14.5" x14ac:dyDescent="0.35">
      <c r="L139" s="82" t="str">
        <f t="shared" si="2"/>
        <v>Yes</v>
      </c>
      <c r="M139" s="6"/>
      <c r="N139" s="6"/>
      <c r="O139" s="1" t="str">
        <f>IF(ISBLANK(M139), "", IF(ISBLANK(N139), "Yes", IF(N139 &lt; 'County Names to hide'!$C$2, "No", "Yes")))</f>
        <v/>
      </c>
      <c r="P139" s="6"/>
      <c r="Q139" s="6"/>
      <c r="R139" s="6"/>
      <c r="S139" s="6"/>
      <c r="U139" s="82" t="str">
        <f>IF(Outcomes!M139="","",
   IF(AND(Outcomes!N139&lt;&gt;"",Outcomes!N139&lt;'County Names to hide'!$C$2),0,
      ROUND((MIN(IF(Outcomes!N139="", 'County Names to hide'!$D$2, Outcomes!N139),'County Names to hide'!$D$2)-Outcomes!M138)/30,1)))</f>
        <v/>
      </c>
      <c r="V139" s="82" t="str">
        <f>IF(Outcomes!C139="", "", DATEDIF(Outcomes!C139, 'County Names to hide'!$D$2, "m"))</f>
        <v/>
      </c>
    </row>
    <row r="140" spans="12:22" s="1" customFormat="1" ht="14.5" x14ac:dyDescent="0.35">
      <c r="L140" s="82" t="str">
        <f t="shared" si="2"/>
        <v>Yes</v>
      </c>
      <c r="M140" s="6"/>
      <c r="N140" s="6"/>
      <c r="O140" s="1" t="str">
        <f>IF(ISBLANK(M140), "", IF(ISBLANK(N140), "Yes", IF(N140 &lt; 'County Names to hide'!$C$2, "No", "Yes")))</f>
        <v/>
      </c>
      <c r="P140" s="6"/>
      <c r="Q140" s="6"/>
      <c r="R140" s="6"/>
      <c r="S140" s="6"/>
      <c r="U140" s="82" t="str">
        <f>IF(Outcomes!M140="","",
   IF(AND(Outcomes!N140&lt;&gt;"",Outcomes!N140&lt;'County Names to hide'!$C$2),0,
      ROUND((MIN(IF(Outcomes!N140="", 'County Names to hide'!$D$2, Outcomes!N140),'County Names to hide'!$D$2)-Outcomes!M139)/30,1)))</f>
        <v/>
      </c>
      <c r="V140" s="82" t="str">
        <f>IF(Outcomes!C140="", "", DATEDIF(Outcomes!C140, 'County Names to hide'!$D$2, "m"))</f>
        <v/>
      </c>
    </row>
    <row r="141" spans="12:22" s="1" customFormat="1" ht="14.5" x14ac:dyDescent="0.35">
      <c r="L141" s="82" t="str">
        <f t="shared" si="2"/>
        <v>Yes</v>
      </c>
      <c r="M141" s="6"/>
      <c r="N141" s="6"/>
      <c r="O141" s="1" t="str">
        <f>IF(ISBLANK(M141), "", IF(ISBLANK(N141), "Yes", IF(N141 &lt; 'County Names to hide'!$C$2, "No", "Yes")))</f>
        <v/>
      </c>
      <c r="P141" s="6"/>
      <c r="Q141" s="6"/>
      <c r="R141" s="6"/>
      <c r="S141" s="6"/>
      <c r="U141" s="82" t="str">
        <f>IF(Outcomes!M141="","",
   IF(AND(Outcomes!N141&lt;&gt;"",Outcomes!N141&lt;'County Names to hide'!$C$2),0,
      ROUND((MIN(IF(Outcomes!N141="", 'County Names to hide'!$D$2, Outcomes!N141),'County Names to hide'!$D$2)-Outcomes!M140)/30,1)))</f>
        <v/>
      </c>
      <c r="V141" s="82" t="str">
        <f>IF(Outcomes!C141="", "", DATEDIF(Outcomes!C141, 'County Names to hide'!$D$2, "m"))</f>
        <v/>
      </c>
    </row>
    <row r="142" spans="12:22" s="1" customFormat="1" ht="14.5" x14ac:dyDescent="0.35">
      <c r="L142" s="82" t="str">
        <f t="shared" si="2"/>
        <v>Yes</v>
      </c>
      <c r="M142" s="6"/>
      <c r="N142" s="6"/>
      <c r="O142" s="1" t="str">
        <f>IF(ISBLANK(M142), "", IF(ISBLANK(N142), "Yes", IF(N142 &lt; 'County Names to hide'!$C$2, "No", "Yes")))</f>
        <v/>
      </c>
      <c r="P142" s="6"/>
      <c r="Q142" s="6"/>
      <c r="R142" s="6"/>
      <c r="S142" s="6"/>
      <c r="U142" s="82" t="str">
        <f>IF(Outcomes!M142="","",
   IF(AND(Outcomes!N142&lt;&gt;"",Outcomes!N142&lt;'County Names to hide'!$C$2),0,
      ROUND((MIN(IF(Outcomes!N142="", 'County Names to hide'!$D$2, Outcomes!N142),'County Names to hide'!$D$2)-Outcomes!M141)/30,1)))</f>
        <v/>
      </c>
      <c r="V142" s="82" t="str">
        <f>IF(Outcomes!C142="", "", DATEDIF(Outcomes!C142, 'County Names to hide'!$D$2, "m"))</f>
        <v/>
      </c>
    </row>
    <row r="143" spans="12:22" s="1" customFormat="1" ht="14.5" x14ac:dyDescent="0.35">
      <c r="L143" s="82" t="str">
        <f t="shared" si="2"/>
        <v>Yes</v>
      </c>
      <c r="M143" s="6"/>
      <c r="N143" s="6"/>
      <c r="O143" s="1" t="str">
        <f>IF(ISBLANK(M143), "", IF(ISBLANK(N143), "Yes", IF(N143 &lt; 'County Names to hide'!$C$2, "No", "Yes")))</f>
        <v/>
      </c>
      <c r="P143" s="6"/>
      <c r="Q143" s="6"/>
      <c r="R143" s="6"/>
      <c r="S143" s="6"/>
      <c r="U143" s="82" t="str">
        <f>IF(Outcomes!M143="","",
   IF(AND(Outcomes!N143&lt;&gt;"",Outcomes!N143&lt;'County Names to hide'!$C$2),0,
      ROUND((MIN(IF(Outcomes!N143="", 'County Names to hide'!$D$2, Outcomes!N143),'County Names to hide'!$D$2)-Outcomes!M142)/30,1)))</f>
        <v/>
      </c>
      <c r="V143" s="82" t="str">
        <f>IF(Outcomes!C143="", "", DATEDIF(Outcomes!C143, 'County Names to hide'!$D$2, "m"))</f>
        <v/>
      </c>
    </row>
    <row r="144" spans="12:22" s="1" customFormat="1" ht="14.5" x14ac:dyDescent="0.35">
      <c r="L144" s="82" t="str">
        <f t="shared" si="2"/>
        <v>Yes</v>
      </c>
      <c r="M144" s="6"/>
      <c r="N144" s="6"/>
      <c r="O144" s="1" t="str">
        <f>IF(ISBLANK(M144), "", IF(ISBLANK(N144), "Yes", IF(N144 &lt; 'County Names to hide'!$C$2, "No", "Yes")))</f>
        <v/>
      </c>
      <c r="P144" s="6"/>
      <c r="Q144" s="6"/>
      <c r="R144" s="6"/>
      <c r="S144" s="6"/>
      <c r="U144" s="82" t="str">
        <f>IF(Outcomes!M144="","",
   IF(AND(Outcomes!N144&lt;&gt;"",Outcomes!N144&lt;'County Names to hide'!$C$2),0,
      ROUND((MIN(IF(Outcomes!N144="", 'County Names to hide'!$D$2, Outcomes!N144),'County Names to hide'!$D$2)-Outcomes!M143)/30,1)))</f>
        <v/>
      </c>
      <c r="V144" s="82" t="str">
        <f>IF(Outcomes!C144="", "", DATEDIF(Outcomes!C144, 'County Names to hide'!$D$2, "m"))</f>
        <v/>
      </c>
    </row>
    <row r="145" spans="12:22" s="1" customFormat="1" ht="14.5" x14ac:dyDescent="0.35">
      <c r="L145" s="82" t="str">
        <f t="shared" si="2"/>
        <v>Yes</v>
      </c>
      <c r="M145" s="6"/>
      <c r="N145" s="6"/>
      <c r="O145" s="1" t="str">
        <f>IF(ISBLANK(M145), "", IF(ISBLANK(N145), "Yes", IF(N145 &lt; 'County Names to hide'!$C$2, "No", "Yes")))</f>
        <v/>
      </c>
      <c r="P145" s="6"/>
      <c r="Q145" s="6"/>
      <c r="R145" s="6"/>
      <c r="S145" s="6"/>
      <c r="U145" s="82" t="str">
        <f>IF(Outcomes!M145="","",
   IF(AND(Outcomes!N145&lt;&gt;"",Outcomes!N145&lt;'County Names to hide'!$C$2),0,
      ROUND((MIN(IF(Outcomes!N145="", 'County Names to hide'!$D$2, Outcomes!N145),'County Names to hide'!$D$2)-Outcomes!M144)/30,1)))</f>
        <v/>
      </c>
      <c r="V145" s="82" t="str">
        <f>IF(Outcomes!C145="", "", DATEDIF(Outcomes!C145, 'County Names to hide'!$D$2, "m"))</f>
        <v/>
      </c>
    </row>
    <row r="146" spans="12:22" s="1" customFormat="1" ht="14.5" x14ac:dyDescent="0.35">
      <c r="L146" s="82" t="str">
        <f t="shared" si="2"/>
        <v>Yes</v>
      </c>
      <c r="M146" s="6"/>
      <c r="N146" s="6"/>
      <c r="O146" s="1" t="str">
        <f>IF(ISBLANK(M146), "", IF(ISBLANK(N146), "Yes", IF(N146 &lt; 'County Names to hide'!$C$2, "No", "Yes")))</f>
        <v/>
      </c>
      <c r="P146" s="6"/>
      <c r="Q146" s="6"/>
      <c r="R146" s="6"/>
      <c r="S146" s="6"/>
      <c r="U146" s="82" t="str">
        <f>IF(Outcomes!M146="","",
   IF(AND(Outcomes!N146&lt;&gt;"",Outcomes!N146&lt;'County Names to hide'!$C$2),0,
      ROUND((MIN(IF(Outcomes!N146="", 'County Names to hide'!$D$2, Outcomes!N146),'County Names to hide'!$D$2)-Outcomes!M145)/30,1)))</f>
        <v/>
      </c>
      <c r="V146" s="82" t="str">
        <f>IF(Outcomes!C146="", "", DATEDIF(Outcomes!C146, 'County Names to hide'!$D$2, "m"))</f>
        <v/>
      </c>
    </row>
    <row r="147" spans="12:22" s="1" customFormat="1" ht="14.5" x14ac:dyDescent="0.35">
      <c r="L147" s="82" t="str">
        <f t="shared" si="2"/>
        <v>Yes</v>
      </c>
      <c r="M147" s="6"/>
      <c r="N147" s="6"/>
      <c r="O147" s="1" t="str">
        <f>IF(ISBLANK(M147), "", IF(ISBLANK(N147), "Yes", IF(N147 &lt; 'County Names to hide'!$C$2, "No", "Yes")))</f>
        <v/>
      </c>
      <c r="P147" s="6"/>
      <c r="Q147" s="6"/>
      <c r="R147" s="6"/>
      <c r="S147" s="6"/>
      <c r="U147" s="82" t="str">
        <f>IF(Outcomes!M147="","",
   IF(AND(Outcomes!N147&lt;&gt;"",Outcomes!N147&lt;'County Names to hide'!$C$2),0,
      ROUND((MIN(IF(Outcomes!N147="", 'County Names to hide'!$D$2, Outcomes!N147),'County Names to hide'!$D$2)-Outcomes!M146)/30,1)))</f>
        <v/>
      </c>
      <c r="V147" s="82" t="str">
        <f>IF(Outcomes!C147="", "", DATEDIF(Outcomes!C147, 'County Names to hide'!$D$2, "m"))</f>
        <v/>
      </c>
    </row>
    <row r="148" spans="12:22" s="1" customFormat="1" ht="14.5" x14ac:dyDescent="0.35">
      <c r="L148" s="82" t="str">
        <f t="shared" si="2"/>
        <v>Yes</v>
      </c>
      <c r="M148" s="6"/>
      <c r="N148" s="6"/>
      <c r="O148" s="1" t="str">
        <f>IF(ISBLANK(M148), "", IF(ISBLANK(N148), "Yes", IF(N148 &lt; 'County Names to hide'!$C$2, "No", "Yes")))</f>
        <v/>
      </c>
      <c r="P148" s="6"/>
      <c r="Q148" s="6"/>
      <c r="R148" s="6"/>
      <c r="S148" s="6"/>
      <c r="U148" s="82" t="str">
        <f>IF(Outcomes!M148="","",
   IF(AND(Outcomes!N148&lt;&gt;"",Outcomes!N148&lt;'County Names to hide'!$C$2),0,
      ROUND((MIN(IF(Outcomes!N148="", 'County Names to hide'!$D$2, Outcomes!N148),'County Names to hide'!$D$2)-Outcomes!M147)/30,1)))</f>
        <v/>
      </c>
      <c r="V148" s="82" t="str">
        <f>IF(Outcomes!C148="", "", DATEDIF(Outcomes!C148, 'County Names to hide'!$D$2, "m"))</f>
        <v/>
      </c>
    </row>
    <row r="149" spans="12:22" s="1" customFormat="1" ht="14.5" x14ac:dyDescent="0.35">
      <c r="L149" s="82" t="str">
        <f t="shared" si="2"/>
        <v>Yes</v>
      </c>
      <c r="M149" s="6"/>
      <c r="N149" s="6"/>
      <c r="O149" s="1" t="str">
        <f>IF(ISBLANK(M149), "", IF(ISBLANK(N149), "Yes", IF(N149 &lt; 'County Names to hide'!$C$2, "No", "Yes")))</f>
        <v/>
      </c>
      <c r="P149" s="6"/>
      <c r="Q149" s="6"/>
      <c r="R149" s="6"/>
      <c r="S149" s="6"/>
      <c r="U149" s="82" t="str">
        <f>IF(Outcomes!M149="","",
   IF(AND(Outcomes!N149&lt;&gt;"",Outcomes!N149&lt;'County Names to hide'!$C$2),0,
      ROUND((MIN(IF(Outcomes!N149="", 'County Names to hide'!$D$2, Outcomes!N149),'County Names to hide'!$D$2)-Outcomes!M148)/30,1)))</f>
        <v/>
      </c>
      <c r="V149" s="82" t="str">
        <f>IF(Outcomes!C149="", "", DATEDIF(Outcomes!C149, 'County Names to hide'!$D$2, "m"))</f>
        <v/>
      </c>
    </row>
    <row r="150" spans="12:22" s="1" customFormat="1" ht="14.5" x14ac:dyDescent="0.35">
      <c r="L150" s="82" t="str">
        <f t="shared" si="2"/>
        <v>Yes</v>
      </c>
      <c r="M150" s="6"/>
      <c r="N150" s="6"/>
      <c r="O150" s="1" t="str">
        <f>IF(ISBLANK(M150), "", IF(ISBLANK(N150), "Yes", IF(N150 &lt; 'County Names to hide'!$C$2, "No", "Yes")))</f>
        <v/>
      </c>
      <c r="P150" s="6"/>
      <c r="Q150" s="6"/>
      <c r="R150" s="6"/>
      <c r="S150" s="6"/>
      <c r="U150" s="82" t="str">
        <f>IF(Outcomes!M150="","",
   IF(AND(Outcomes!N150&lt;&gt;"",Outcomes!N150&lt;'County Names to hide'!$C$2),0,
      ROUND((MIN(IF(Outcomes!N150="", 'County Names to hide'!$D$2, Outcomes!N150),'County Names to hide'!$D$2)-Outcomes!M149)/30,1)))</f>
        <v/>
      </c>
      <c r="V150" s="82" t="str">
        <f>IF(Outcomes!C150="", "", DATEDIF(Outcomes!C150, 'County Names to hide'!$D$2, "m"))</f>
        <v/>
      </c>
    </row>
    <row r="151" spans="12:22" s="1" customFormat="1" ht="14.5" x14ac:dyDescent="0.35">
      <c r="L151" s="82" t="str">
        <f t="shared" si="2"/>
        <v>Yes</v>
      </c>
      <c r="M151" s="6"/>
      <c r="N151" s="6"/>
      <c r="O151" s="1" t="str">
        <f>IF(ISBLANK(M151), "", IF(ISBLANK(N151), "Yes", IF(N151 &lt; 'County Names to hide'!$C$2, "No", "Yes")))</f>
        <v/>
      </c>
      <c r="P151" s="6"/>
      <c r="Q151" s="6"/>
      <c r="R151" s="6"/>
      <c r="S151" s="6"/>
      <c r="U151" s="82" t="str">
        <f>IF(Outcomes!M151="","",
   IF(AND(Outcomes!N151&lt;&gt;"",Outcomes!N151&lt;'County Names to hide'!$C$2),0,
      ROUND((MIN(IF(Outcomes!N151="", 'County Names to hide'!$D$2, Outcomes!N151),'County Names to hide'!$D$2)-Outcomes!M150)/30,1)))</f>
        <v/>
      </c>
      <c r="V151" s="82" t="str">
        <f>IF(Outcomes!C151="", "", DATEDIF(Outcomes!C151, 'County Names to hide'!$D$2, "m"))</f>
        <v/>
      </c>
    </row>
    <row r="152" spans="12:22" s="1" customFormat="1" ht="14.5" x14ac:dyDescent="0.35">
      <c r="L152" s="82" t="str">
        <f t="shared" si="2"/>
        <v>Yes</v>
      </c>
      <c r="M152" s="6"/>
      <c r="N152" s="6"/>
      <c r="O152" s="1" t="str">
        <f>IF(ISBLANK(M152), "", IF(ISBLANK(N152), "Yes", IF(N152 &lt; 'County Names to hide'!$C$2, "No", "Yes")))</f>
        <v/>
      </c>
      <c r="P152" s="6"/>
      <c r="Q152" s="6"/>
      <c r="R152" s="6"/>
      <c r="S152" s="6"/>
      <c r="U152" s="82" t="str">
        <f>IF(Outcomes!M152="","",
   IF(AND(Outcomes!N152&lt;&gt;"",Outcomes!N152&lt;'County Names to hide'!$C$2),0,
      ROUND((MIN(IF(Outcomes!N152="", 'County Names to hide'!$D$2, Outcomes!N152),'County Names to hide'!$D$2)-Outcomes!M151)/30,1)))</f>
        <v/>
      </c>
      <c r="V152" s="82" t="str">
        <f>IF(Outcomes!C152="", "", DATEDIF(Outcomes!C152, 'County Names to hide'!$D$2, "m"))</f>
        <v/>
      </c>
    </row>
    <row r="153" spans="12:22" s="1" customFormat="1" ht="14.5" x14ac:dyDescent="0.35">
      <c r="L153" s="82" t="str">
        <f t="shared" si="2"/>
        <v>Yes</v>
      </c>
      <c r="M153" s="6"/>
      <c r="N153" s="6"/>
      <c r="O153" s="1" t="str">
        <f>IF(ISBLANK(M153), "", IF(ISBLANK(N153), "Yes", IF(N153 &lt; 'County Names to hide'!$C$2, "No", "Yes")))</f>
        <v/>
      </c>
      <c r="P153" s="6"/>
      <c r="Q153" s="6"/>
      <c r="R153" s="6"/>
      <c r="S153" s="6"/>
      <c r="U153" s="82" t="str">
        <f>IF(Outcomes!M153="","",
   IF(AND(Outcomes!N153&lt;&gt;"",Outcomes!N153&lt;'County Names to hide'!$C$2),0,
      ROUND((MIN(IF(Outcomes!N153="", 'County Names to hide'!$D$2, Outcomes!N153),'County Names to hide'!$D$2)-Outcomes!M152)/30,1)))</f>
        <v/>
      </c>
      <c r="V153" s="82" t="str">
        <f>IF(Outcomes!C153="", "", DATEDIF(Outcomes!C153, 'County Names to hide'!$D$2, "m"))</f>
        <v/>
      </c>
    </row>
    <row r="154" spans="12:22" s="1" customFormat="1" ht="14.5" x14ac:dyDescent="0.35">
      <c r="L154" s="82" t="str">
        <f t="shared" si="2"/>
        <v>Yes</v>
      </c>
      <c r="M154" s="6"/>
      <c r="N154" s="6"/>
      <c r="O154" s="1" t="str">
        <f>IF(ISBLANK(M154), "", IF(ISBLANK(N154), "Yes", IF(N154 &lt; 'County Names to hide'!$C$2, "No", "Yes")))</f>
        <v/>
      </c>
      <c r="P154" s="6"/>
      <c r="Q154" s="6"/>
      <c r="R154" s="6"/>
      <c r="S154" s="6"/>
      <c r="U154" s="82" t="str">
        <f>IF(Outcomes!M154="","",
   IF(AND(Outcomes!N154&lt;&gt;"",Outcomes!N154&lt;'County Names to hide'!$C$2),0,
      ROUND((MIN(IF(Outcomes!N154="", 'County Names to hide'!$D$2, Outcomes!N154),'County Names to hide'!$D$2)-Outcomes!M153)/30,1)))</f>
        <v/>
      </c>
      <c r="V154" s="82" t="str">
        <f>IF(Outcomes!C154="", "", DATEDIF(Outcomes!C154, 'County Names to hide'!$D$2, "m"))</f>
        <v/>
      </c>
    </row>
    <row r="155" spans="12:22" s="1" customFormat="1" ht="14.5" x14ac:dyDescent="0.35">
      <c r="L155" s="82" t="str">
        <f t="shared" si="2"/>
        <v>Yes</v>
      </c>
      <c r="M155" s="6"/>
      <c r="N155" s="6"/>
      <c r="O155" s="1" t="str">
        <f>IF(ISBLANK(M155), "", IF(ISBLANK(N155), "Yes", IF(N155 &lt; 'County Names to hide'!$C$2, "No", "Yes")))</f>
        <v/>
      </c>
      <c r="P155" s="6"/>
      <c r="Q155" s="6"/>
      <c r="R155" s="6"/>
      <c r="S155" s="6"/>
      <c r="U155" s="82" t="str">
        <f>IF(Outcomes!M155="","",
   IF(AND(Outcomes!N155&lt;&gt;"",Outcomes!N155&lt;'County Names to hide'!$C$2),0,
      ROUND((MIN(IF(Outcomes!N155="", 'County Names to hide'!$D$2, Outcomes!N155),'County Names to hide'!$D$2)-Outcomes!M154)/30,1)))</f>
        <v/>
      </c>
      <c r="V155" s="82" t="str">
        <f>IF(Outcomes!C155="", "", DATEDIF(Outcomes!C155, 'County Names to hide'!$D$2, "m"))</f>
        <v/>
      </c>
    </row>
    <row r="156" spans="12:22" s="1" customFormat="1" ht="14.5" x14ac:dyDescent="0.35">
      <c r="L156" s="82" t="str">
        <f t="shared" si="2"/>
        <v>Yes</v>
      </c>
      <c r="M156" s="6"/>
      <c r="N156" s="6"/>
      <c r="O156" s="1" t="str">
        <f>IF(ISBLANK(M156), "", IF(ISBLANK(N156), "Yes", IF(N156 &lt; 'County Names to hide'!$C$2, "No", "Yes")))</f>
        <v/>
      </c>
      <c r="P156" s="6"/>
      <c r="Q156" s="6"/>
      <c r="R156" s="6"/>
      <c r="S156" s="6"/>
      <c r="U156" s="82" t="str">
        <f>IF(Outcomes!M156="","",
   IF(AND(Outcomes!N156&lt;&gt;"",Outcomes!N156&lt;'County Names to hide'!$C$2),0,
      ROUND((MIN(IF(Outcomes!N156="", 'County Names to hide'!$D$2, Outcomes!N156),'County Names to hide'!$D$2)-Outcomes!M155)/30,1)))</f>
        <v/>
      </c>
      <c r="V156" s="82" t="str">
        <f>IF(Outcomes!C156="", "", DATEDIF(Outcomes!C156, 'County Names to hide'!$D$2, "m"))</f>
        <v/>
      </c>
    </row>
    <row r="157" spans="12:22" s="1" customFormat="1" ht="14.5" x14ac:dyDescent="0.35">
      <c r="L157" s="82" t="str">
        <f t="shared" si="2"/>
        <v>Yes</v>
      </c>
      <c r="M157" s="6"/>
      <c r="N157" s="6"/>
      <c r="O157" s="1" t="str">
        <f>IF(ISBLANK(M157), "", IF(ISBLANK(N157), "Yes", IF(N157 &lt; 'County Names to hide'!$C$2, "No", "Yes")))</f>
        <v/>
      </c>
      <c r="P157" s="6"/>
      <c r="Q157" s="6"/>
      <c r="R157" s="6"/>
      <c r="S157" s="6"/>
      <c r="U157" s="82" t="str">
        <f>IF(Outcomes!M157="","",
   IF(AND(Outcomes!N157&lt;&gt;"",Outcomes!N157&lt;'County Names to hide'!$C$2),0,
      ROUND((MIN(IF(Outcomes!N157="", 'County Names to hide'!$D$2, Outcomes!N157),'County Names to hide'!$D$2)-Outcomes!M156)/30,1)))</f>
        <v/>
      </c>
      <c r="V157" s="82" t="str">
        <f>IF(Outcomes!C157="", "", DATEDIF(Outcomes!C157, 'County Names to hide'!$D$2, "m"))</f>
        <v/>
      </c>
    </row>
    <row r="158" spans="12:22" s="1" customFormat="1" ht="14.5" x14ac:dyDescent="0.35">
      <c r="L158" s="82" t="str">
        <f t="shared" si="2"/>
        <v>Yes</v>
      </c>
      <c r="M158" s="6"/>
      <c r="N158" s="6"/>
      <c r="O158" s="1" t="str">
        <f>IF(ISBLANK(M158), "", IF(ISBLANK(N158), "Yes", IF(N158 &lt; 'County Names to hide'!$C$2, "No", "Yes")))</f>
        <v/>
      </c>
      <c r="P158" s="6"/>
      <c r="Q158" s="6"/>
      <c r="R158" s="6"/>
      <c r="S158" s="6"/>
      <c r="U158" s="82" t="str">
        <f>IF(Outcomes!M158="","",
   IF(AND(Outcomes!N158&lt;&gt;"",Outcomes!N158&lt;'County Names to hide'!$C$2),0,
      ROUND((MIN(IF(Outcomes!N158="", 'County Names to hide'!$D$2, Outcomes!N158),'County Names to hide'!$D$2)-Outcomes!M157)/30,1)))</f>
        <v/>
      </c>
      <c r="V158" s="82" t="str">
        <f>IF(Outcomes!C158="", "", DATEDIF(Outcomes!C158, 'County Names to hide'!$D$2, "m"))</f>
        <v/>
      </c>
    </row>
    <row r="159" spans="12:22" s="1" customFormat="1" ht="14.5" x14ac:dyDescent="0.35">
      <c r="L159" s="82" t="str">
        <f t="shared" si="2"/>
        <v>Yes</v>
      </c>
      <c r="M159" s="6"/>
      <c r="N159" s="6"/>
      <c r="O159" s="1" t="str">
        <f>IF(ISBLANK(M159), "", IF(ISBLANK(N159), "Yes", IF(N159 &lt; 'County Names to hide'!$C$2, "No", "Yes")))</f>
        <v/>
      </c>
      <c r="P159" s="6"/>
      <c r="Q159" s="6"/>
      <c r="R159" s="6"/>
      <c r="S159" s="6"/>
      <c r="U159" s="82" t="str">
        <f>IF(Outcomes!M159="","",
   IF(AND(Outcomes!N159&lt;&gt;"",Outcomes!N159&lt;'County Names to hide'!$C$2),0,
      ROUND((MIN(IF(Outcomes!N159="", 'County Names to hide'!$D$2, Outcomes!N159),'County Names to hide'!$D$2)-Outcomes!M158)/30,1)))</f>
        <v/>
      </c>
      <c r="V159" s="82" t="str">
        <f>IF(Outcomes!C159="", "", DATEDIF(Outcomes!C159, 'County Names to hide'!$D$2, "m"))</f>
        <v/>
      </c>
    </row>
    <row r="160" spans="12:22" s="1" customFormat="1" ht="14.5" x14ac:dyDescent="0.35">
      <c r="L160" s="82" t="str">
        <f t="shared" si="2"/>
        <v>Yes</v>
      </c>
      <c r="M160" s="6"/>
      <c r="N160" s="6"/>
      <c r="O160" s="1" t="str">
        <f>IF(ISBLANK(M160), "", IF(ISBLANK(N160), "Yes", IF(N160 &lt; 'County Names to hide'!$C$2, "No", "Yes")))</f>
        <v/>
      </c>
      <c r="P160" s="6"/>
      <c r="Q160" s="6"/>
      <c r="R160" s="6"/>
      <c r="S160" s="6"/>
      <c r="U160" s="82" t="str">
        <f>IF(Outcomes!M160="","",
   IF(AND(Outcomes!N160&lt;&gt;"",Outcomes!N160&lt;'County Names to hide'!$C$2),0,
      ROUND((MIN(IF(Outcomes!N160="", 'County Names to hide'!$D$2, Outcomes!N160),'County Names to hide'!$D$2)-Outcomes!M159)/30,1)))</f>
        <v/>
      </c>
      <c r="V160" s="82" t="str">
        <f>IF(Outcomes!C160="", "", DATEDIF(Outcomes!C160, 'County Names to hide'!$D$2, "m"))</f>
        <v/>
      </c>
    </row>
    <row r="161" spans="12:22" s="1" customFormat="1" ht="14.5" x14ac:dyDescent="0.35">
      <c r="L161" s="82" t="str">
        <f t="shared" si="2"/>
        <v>Yes</v>
      </c>
      <c r="M161" s="6"/>
      <c r="N161" s="6"/>
      <c r="O161" s="1" t="str">
        <f>IF(ISBLANK(M161), "", IF(ISBLANK(N161), "Yes", IF(N161 &lt; 'County Names to hide'!$C$2, "No", "Yes")))</f>
        <v/>
      </c>
      <c r="P161" s="6"/>
      <c r="Q161" s="6"/>
      <c r="R161" s="6"/>
      <c r="S161" s="6"/>
      <c r="U161" s="82" t="str">
        <f>IF(Outcomes!M161="","",
   IF(AND(Outcomes!N161&lt;&gt;"",Outcomes!N161&lt;'County Names to hide'!$C$2),0,
      ROUND((MIN(IF(Outcomes!N161="", 'County Names to hide'!$D$2, Outcomes!N161),'County Names to hide'!$D$2)-Outcomes!M160)/30,1)))</f>
        <v/>
      </c>
      <c r="V161" s="82" t="str">
        <f>IF(Outcomes!C161="", "", DATEDIF(Outcomes!C161, 'County Names to hide'!$D$2, "m"))</f>
        <v/>
      </c>
    </row>
    <row r="162" spans="12:22" s="1" customFormat="1" ht="14.5" x14ac:dyDescent="0.35">
      <c r="L162" s="82" t="str">
        <f t="shared" si="2"/>
        <v>Yes</v>
      </c>
      <c r="M162" s="6"/>
      <c r="N162" s="6"/>
      <c r="O162" s="1" t="str">
        <f>IF(ISBLANK(M162), "", IF(ISBLANK(N162), "Yes", IF(N162 &lt; 'County Names to hide'!$C$2, "No", "Yes")))</f>
        <v/>
      </c>
      <c r="P162" s="6"/>
      <c r="Q162" s="6"/>
      <c r="R162" s="6"/>
      <c r="S162" s="6"/>
      <c r="U162" s="82" t="str">
        <f>IF(Outcomes!M162="","",
   IF(AND(Outcomes!N162&lt;&gt;"",Outcomes!N162&lt;'County Names to hide'!$C$2),0,
      ROUND((MIN(IF(Outcomes!N162="", 'County Names to hide'!$D$2, Outcomes!N162),'County Names to hide'!$D$2)-Outcomes!M161)/30,1)))</f>
        <v/>
      </c>
      <c r="V162" s="82" t="str">
        <f>IF(Outcomes!C162="", "", DATEDIF(Outcomes!C162, 'County Names to hide'!$D$2, "m"))</f>
        <v/>
      </c>
    </row>
    <row r="163" spans="12:22" s="1" customFormat="1" ht="14.5" x14ac:dyDescent="0.35">
      <c r="L163" s="82" t="str">
        <f t="shared" si="2"/>
        <v>Yes</v>
      </c>
      <c r="M163" s="6"/>
      <c r="N163" s="6"/>
      <c r="O163" s="1" t="str">
        <f>IF(ISBLANK(M163), "", IF(ISBLANK(N163), "Yes", IF(N163 &lt; 'County Names to hide'!$C$2, "No", "Yes")))</f>
        <v/>
      </c>
      <c r="P163" s="6"/>
      <c r="Q163" s="6"/>
      <c r="R163" s="6"/>
      <c r="S163" s="6"/>
      <c r="U163" s="82" t="str">
        <f>IF(Outcomes!M163="","",
   IF(AND(Outcomes!N163&lt;&gt;"",Outcomes!N163&lt;'County Names to hide'!$C$2),0,
      ROUND((MIN(IF(Outcomes!N163="", 'County Names to hide'!$D$2, Outcomes!N163),'County Names to hide'!$D$2)-Outcomes!M162)/30,1)))</f>
        <v/>
      </c>
      <c r="V163" s="82" t="str">
        <f>IF(Outcomes!C163="", "", DATEDIF(Outcomes!C163, 'County Names to hide'!$D$2, "m"))</f>
        <v/>
      </c>
    </row>
    <row r="164" spans="12:22" s="1" customFormat="1" ht="14.5" x14ac:dyDescent="0.35">
      <c r="L164" s="82" t="str">
        <f t="shared" si="2"/>
        <v>Yes</v>
      </c>
      <c r="M164" s="6"/>
      <c r="N164" s="6"/>
      <c r="O164" s="1" t="str">
        <f>IF(ISBLANK(M164), "", IF(ISBLANK(N164), "Yes", IF(N164 &lt; 'County Names to hide'!$C$2, "No", "Yes")))</f>
        <v/>
      </c>
      <c r="P164" s="6"/>
      <c r="Q164" s="6"/>
      <c r="R164" s="6"/>
      <c r="S164" s="6"/>
      <c r="U164" s="82" t="str">
        <f>IF(Outcomes!M164="","",
   IF(AND(Outcomes!N164&lt;&gt;"",Outcomes!N164&lt;'County Names to hide'!$C$2),0,
      ROUND((MIN(IF(Outcomes!N164="", 'County Names to hide'!$D$2, Outcomes!N164),'County Names to hide'!$D$2)-Outcomes!M163)/30,1)))</f>
        <v/>
      </c>
      <c r="V164" s="82" t="str">
        <f>IF(Outcomes!C164="", "", DATEDIF(Outcomes!C164, 'County Names to hide'!$D$2, "m"))</f>
        <v/>
      </c>
    </row>
    <row r="165" spans="12:22" s="1" customFormat="1" ht="14.5" x14ac:dyDescent="0.35">
      <c r="L165" s="82" t="str">
        <f t="shared" si="2"/>
        <v>Yes</v>
      </c>
      <c r="M165" s="6"/>
      <c r="N165" s="6"/>
      <c r="O165" s="1" t="str">
        <f>IF(ISBLANK(M165), "", IF(ISBLANK(N165), "Yes", IF(N165 &lt; 'County Names to hide'!$C$2, "No", "Yes")))</f>
        <v/>
      </c>
      <c r="P165" s="6"/>
      <c r="Q165" s="6"/>
      <c r="R165" s="6"/>
      <c r="S165" s="6"/>
      <c r="U165" s="82" t="str">
        <f>IF(Outcomes!M165="","",
   IF(AND(Outcomes!N165&lt;&gt;"",Outcomes!N165&lt;'County Names to hide'!$C$2),0,
      ROUND((MIN(IF(Outcomes!N165="", 'County Names to hide'!$D$2, Outcomes!N165),'County Names to hide'!$D$2)-Outcomes!M164)/30,1)))</f>
        <v/>
      </c>
      <c r="V165" s="82" t="str">
        <f>IF(Outcomes!C165="", "", DATEDIF(Outcomes!C165, 'County Names to hide'!$D$2, "m"))</f>
        <v/>
      </c>
    </row>
    <row r="166" spans="12:22" s="1" customFormat="1" ht="14.5" x14ac:dyDescent="0.35">
      <c r="L166" s="82" t="str">
        <f t="shared" si="2"/>
        <v>Yes</v>
      </c>
      <c r="M166" s="6"/>
      <c r="N166" s="6"/>
      <c r="O166" s="1" t="str">
        <f>IF(ISBLANK(M166), "", IF(ISBLANK(N166), "Yes", IF(N166 &lt; 'County Names to hide'!$C$2, "No", "Yes")))</f>
        <v/>
      </c>
      <c r="P166" s="6"/>
      <c r="Q166" s="6"/>
      <c r="R166" s="6"/>
      <c r="S166" s="6"/>
      <c r="U166" s="82" t="str">
        <f>IF(Outcomes!M166="","",
   IF(AND(Outcomes!N166&lt;&gt;"",Outcomes!N166&lt;'County Names to hide'!$C$2),0,
      ROUND((MIN(IF(Outcomes!N166="", 'County Names to hide'!$D$2, Outcomes!N166),'County Names to hide'!$D$2)-Outcomes!M165)/30,1)))</f>
        <v/>
      </c>
      <c r="V166" s="82" t="str">
        <f>IF(Outcomes!C166="", "", DATEDIF(Outcomes!C166, 'County Names to hide'!$D$2, "m"))</f>
        <v/>
      </c>
    </row>
    <row r="167" spans="12:22" s="1" customFormat="1" ht="14.5" x14ac:dyDescent="0.35">
      <c r="L167" s="82" t="str">
        <f t="shared" si="2"/>
        <v>Yes</v>
      </c>
      <c r="M167" s="6"/>
      <c r="N167" s="6"/>
      <c r="O167" s="1" t="str">
        <f>IF(ISBLANK(M167), "", IF(ISBLANK(N167), "Yes", IF(N167 &lt; 'County Names to hide'!$C$2, "No", "Yes")))</f>
        <v/>
      </c>
      <c r="P167" s="6"/>
      <c r="Q167" s="6"/>
      <c r="R167" s="6"/>
      <c r="S167" s="6"/>
      <c r="U167" s="82" t="str">
        <f>IF(Outcomes!M167="","",
   IF(AND(Outcomes!N167&lt;&gt;"",Outcomes!N167&lt;'County Names to hide'!$C$2),0,
      ROUND((MIN(IF(Outcomes!N167="", 'County Names to hide'!$D$2, Outcomes!N167),'County Names to hide'!$D$2)-Outcomes!M166)/30,1)))</f>
        <v/>
      </c>
      <c r="V167" s="82" t="str">
        <f>IF(Outcomes!C167="", "", DATEDIF(Outcomes!C167, 'County Names to hide'!$D$2, "m"))</f>
        <v/>
      </c>
    </row>
    <row r="168" spans="12:22" s="1" customFormat="1" ht="14.5" x14ac:dyDescent="0.35">
      <c r="L168" s="82" t="str">
        <f t="shared" si="2"/>
        <v>Yes</v>
      </c>
      <c r="M168" s="6"/>
      <c r="N168" s="6"/>
      <c r="O168" s="1" t="str">
        <f>IF(ISBLANK(M168), "", IF(ISBLANK(N168), "Yes", IF(N168 &lt; 'County Names to hide'!$C$2, "No", "Yes")))</f>
        <v/>
      </c>
      <c r="P168" s="6"/>
      <c r="Q168" s="6"/>
      <c r="R168" s="6"/>
      <c r="S168" s="6"/>
      <c r="U168" s="82" t="str">
        <f>IF(Outcomes!M168="","",
   IF(AND(Outcomes!N168&lt;&gt;"",Outcomes!N168&lt;'County Names to hide'!$C$2),0,
      ROUND((MIN(IF(Outcomes!N168="", 'County Names to hide'!$D$2, Outcomes!N168),'County Names to hide'!$D$2)-Outcomes!M167)/30,1)))</f>
        <v/>
      </c>
      <c r="V168" s="82" t="str">
        <f>IF(Outcomes!C168="", "", DATEDIF(Outcomes!C168, 'County Names to hide'!$D$2, "m"))</f>
        <v/>
      </c>
    </row>
    <row r="169" spans="12:22" s="1" customFormat="1" ht="14.5" x14ac:dyDescent="0.35">
      <c r="L169" s="82" t="str">
        <f t="shared" si="2"/>
        <v>Yes</v>
      </c>
      <c r="M169" s="6"/>
      <c r="N169" s="6"/>
      <c r="O169" s="1" t="str">
        <f>IF(ISBLANK(M169), "", IF(ISBLANK(N169), "Yes", IF(N169 &lt; 'County Names to hide'!$C$2, "No", "Yes")))</f>
        <v/>
      </c>
      <c r="P169" s="6"/>
      <c r="Q169" s="6"/>
      <c r="R169" s="6"/>
      <c r="S169" s="6"/>
      <c r="U169" s="82" t="str">
        <f>IF(Outcomes!M169="","",
   IF(AND(Outcomes!N169&lt;&gt;"",Outcomes!N169&lt;'County Names to hide'!$C$2),0,
      ROUND((MIN(IF(Outcomes!N169="", 'County Names to hide'!$D$2, Outcomes!N169),'County Names to hide'!$D$2)-Outcomes!M168)/30,1)))</f>
        <v/>
      </c>
      <c r="V169" s="82" t="str">
        <f>IF(Outcomes!C169="", "", DATEDIF(Outcomes!C169, 'County Names to hide'!$D$2, "m"))</f>
        <v/>
      </c>
    </row>
    <row r="170" spans="12:22" s="1" customFormat="1" ht="14.5" x14ac:dyDescent="0.35">
      <c r="L170" s="82" t="str">
        <f t="shared" si="2"/>
        <v>Yes</v>
      </c>
      <c r="M170" s="6"/>
      <c r="N170" s="6"/>
      <c r="O170" s="1" t="str">
        <f>IF(ISBLANK(M170), "", IF(ISBLANK(N170), "Yes", IF(N170 &lt; 'County Names to hide'!$C$2, "No", "Yes")))</f>
        <v/>
      </c>
      <c r="P170" s="6"/>
      <c r="Q170" s="6"/>
      <c r="R170" s="6"/>
      <c r="S170" s="6"/>
      <c r="U170" s="82" t="str">
        <f>IF(Outcomes!M170="","",
   IF(AND(Outcomes!N170&lt;&gt;"",Outcomes!N170&lt;'County Names to hide'!$C$2),0,
      ROUND((MIN(IF(Outcomes!N170="", 'County Names to hide'!$D$2, Outcomes!N170),'County Names to hide'!$D$2)-Outcomes!M169)/30,1)))</f>
        <v/>
      </c>
      <c r="V170" s="82" t="str">
        <f>IF(Outcomes!C170="", "", DATEDIF(Outcomes!C170, 'County Names to hide'!$D$2, "m"))</f>
        <v/>
      </c>
    </row>
    <row r="171" spans="12:22" s="1" customFormat="1" ht="14.5" x14ac:dyDescent="0.35">
      <c r="L171" s="82" t="str">
        <f t="shared" si="2"/>
        <v>Yes</v>
      </c>
      <c r="M171" s="6"/>
      <c r="N171" s="6"/>
      <c r="O171" s="1" t="str">
        <f>IF(ISBLANK(M171), "", IF(ISBLANK(N171), "Yes", IF(N171 &lt; 'County Names to hide'!$C$2, "No", "Yes")))</f>
        <v/>
      </c>
      <c r="P171" s="6"/>
      <c r="Q171" s="6"/>
      <c r="R171" s="6"/>
      <c r="S171" s="6"/>
      <c r="U171" s="82" t="str">
        <f>IF(Outcomes!M171="","",
   IF(AND(Outcomes!N171&lt;&gt;"",Outcomes!N171&lt;'County Names to hide'!$C$2),0,
      ROUND((MIN(IF(Outcomes!N171="", 'County Names to hide'!$D$2, Outcomes!N171),'County Names to hide'!$D$2)-Outcomes!M170)/30,1)))</f>
        <v/>
      </c>
      <c r="V171" s="82" t="str">
        <f>IF(Outcomes!C171="", "", DATEDIF(Outcomes!C171, 'County Names to hide'!$D$2, "m"))</f>
        <v/>
      </c>
    </row>
    <row r="172" spans="12:22" s="1" customFormat="1" ht="14.5" x14ac:dyDescent="0.35">
      <c r="L172" s="82" t="str">
        <f t="shared" si="2"/>
        <v>Yes</v>
      </c>
      <c r="M172" s="6"/>
      <c r="N172" s="6"/>
      <c r="O172" s="1" t="str">
        <f>IF(ISBLANK(M172), "", IF(ISBLANK(N172), "Yes", IF(N172 &lt; 'County Names to hide'!$C$2, "No", "Yes")))</f>
        <v/>
      </c>
      <c r="P172" s="6"/>
      <c r="Q172" s="6"/>
      <c r="R172" s="6"/>
      <c r="S172" s="6"/>
      <c r="U172" s="82" t="str">
        <f>IF(Outcomes!M172="","",
   IF(AND(Outcomes!N172&lt;&gt;"",Outcomes!N172&lt;'County Names to hide'!$C$2),0,
      ROUND((MIN(IF(Outcomes!N172="", 'County Names to hide'!$D$2, Outcomes!N172),'County Names to hide'!$D$2)-Outcomes!M171)/30,1)))</f>
        <v/>
      </c>
      <c r="V172" s="82" t="str">
        <f>IF(Outcomes!C172="", "", DATEDIF(Outcomes!C172, 'County Names to hide'!$D$2, "m"))</f>
        <v/>
      </c>
    </row>
    <row r="173" spans="12:22" s="1" customFormat="1" ht="14.5" x14ac:dyDescent="0.35">
      <c r="L173" s="82" t="str">
        <f t="shared" si="2"/>
        <v>Yes</v>
      </c>
      <c r="M173" s="6"/>
      <c r="N173" s="6"/>
      <c r="O173" s="1" t="str">
        <f>IF(ISBLANK(M173), "", IF(ISBLANK(N173), "Yes", IF(N173 &lt; 'County Names to hide'!$C$2, "No", "Yes")))</f>
        <v/>
      </c>
      <c r="P173" s="6"/>
      <c r="Q173" s="6"/>
      <c r="R173" s="6"/>
      <c r="S173" s="6"/>
      <c r="U173" s="82" t="str">
        <f>IF(Outcomes!M173="","",
   IF(AND(Outcomes!N173&lt;&gt;"",Outcomes!N173&lt;'County Names to hide'!$C$2),0,
      ROUND((MIN(IF(Outcomes!N173="", 'County Names to hide'!$D$2, Outcomes!N173),'County Names to hide'!$D$2)-Outcomes!M172)/30,1)))</f>
        <v/>
      </c>
      <c r="V173" s="82" t="str">
        <f>IF(Outcomes!C173="", "", DATEDIF(Outcomes!C173, 'County Names to hide'!$D$2, "m"))</f>
        <v/>
      </c>
    </row>
    <row r="174" spans="12:22" s="1" customFormat="1" ht="14.5" x14ac:dyDescent="0.35">
      <c r="L174" s="82" t="str">
        <f t="shared" si="2"/>
        <v>Yes</v>
      </c>
      <c r="M174" s="6"/>
      <c r="N174" s="6"/>
      <c r="O174" s="1" t="str">
        <f>IF(ISBLANK(M174), "", IF(ISBLANK(N174), "Yes", IF(N174 &lt; 'County Names to hide'!$C$2, "No", "Yes")))</f>
        <v/>
      </c>
      <c r="P174" s="6"/>
      <c r="Q174" s="6"/>
      <c r="R174" s="6"/>
      <c r="S174" s="6"/>
      <c r="U174" s="82" t="str">
        <f>IF(Outcomes!M174="","",
   IF(AND(Outcomes!N174&lt;&gt;"",Outcomes!N174&lt;'County Names to hide'!$C$2),0,
      ROUND((MIN(IF(Outcomes!N174="", 'County Names to hide'!$D$2, Outcomes!N174),'County Names to hide'!$D$2)-Outcomes!M173)/30,1)))</f>
        <v/>
      </c>
      <c r="V174" s="82" t="str">
        <f>IF(Outcomes!C174="", "", DATEDIF(Outcomes!C174, 'County Names to hide'!$D$2, "m"))</f>
        <v/>
      </c>
    </row>
    <row r="175" spans="12:22" s="1" customFormat="1" ht="14.5" x14ac:dyDescent="0.35">
      <c r="L175" s="82" t="str">
        <f t="shared" si="2"/>
        <v>Yes</v>
      </c>
      <c r="M175" s="6"/>
      <c r="N175" s="6"/>
      <c r="O175" s="1" t="str">
        <f>IF(ISBLANK(M175), "", IF(ISBLANK(N175), "Yes", IF(N175 &lt; 'County Names to hide'!$C$2, "No", "Yes")))</f>
        <v/>
      </c>
      <c r="P175" s="6"/>
      <c r="Q175" s="6"/>
      <c r="R175" s="6"/>
      <c r="S175" s="6"/>
      <c r="U175" s="82" t="str">
        <f>IF(Outcomes!M175="","",
   IF(AND(Outcomes!N175&lt;&gt;"",Outcomes!N175&lt;'County Names to hide'!$C$2),0,
      ROUND((MIN(IF(Outcomes!N175="", 'County Names to hide'!$D$2, Outcomes!N175),'County Names to hide'!$D$2)-Outcomes!M174)/30,1)))</f>
        <v/>
      </c>
      <c r="V175" s="82" t="str">
        <f>IF(Outcomes!C175="", "", DATEDIF(Outcomes!C175, 'County Names to hide'!$D$2, "m"))</f>
        <v/>
      </c>
    </row>
    <row r="176" spans="12:22" s="1" customFormat="1" ht="14.5" x14ac:dyDescent="0.35">
      <c r="L176" s="82" t="str">
        <f t="shared" si="2"/>
        <v>Yes</v>
      </c>
      <c r="M176" s="6"/>
      <c r="N176" s="6"/>
      <c r="O176" s="1" t="str">
        <f>IF(ISBLANK(M176), "", IF(ISBLANK(N176), "Yes", IF(N176 &lt; 'County Names to hide'!$C$2, "No", "Yes")))</f>
        <v/>
      </c>
      <c r="P176" s="6"/>
      <c r="Q176" s="6"/>
      <c r="R176" s="6"/>
      <c r="S176" s="6"/>
      <c r="U176" s="82" t="str">
        <f>IF(Outcomes!M176="","",
   IF(AND(Outcomes!N176&lt;&gt;"",Outcomes!N176&lt;'County Names to hide'!$C$2),0,
      ROUND((MIN(IF(Outcomes!N176="", 'County Names to hide'!$D$2, Outcomes!N176),'County Names to hide'!$D$2)-Outcomes!M175)/30,1)))</f>
        <v/>
      </c>
      <c r="V176" s="82" t="str">
        <f>IF(Outcomes!C176="", "", DATEDIF(Outcomes!C176, 'County Names to hide'!$D$2, "m"))</f>
        <v/>
      </c>
    </row>
    <row r="177" spans="12:22" s="1" customFormat="1" ht="14.5" x14ac:dyDescent="0.35">
      <c r="L177" s="82" t="str">
        <f t="shared" si="2"/>
        <v>Yes</v>
      </c>
      <c r="M177" s="6"/>
      <c r="N177" s="6"/>
      <c r="O177" s="1" t="str">
        <f>IF(ISBLANK(M177), "", IF(ISBLANK(N177), "Yes", IF(N177 &lt; 'County Names to hide'!$C$2, "No", "Yes")))</f>
        <v/>
      </c>
      <c r="P177" s="6"/>
      <c r="Q177" s="6"/>
      <c r="R177" s="6"/>
      <c r="S177" s="6"/>
      <c r="U177" s="82" t="str">
        <f>IF(Outcomes!M177="","",
   IF(AND(Outcomes!N177&lt;&gt;"",Outcomes!N177&lt;'County Names to hide'!$C$2),0,
      ROUND((MIN(IF(Outcomes!N177="", 'County Names to hide'!$D$2, Outcomes!N177),'County Names to hide'!$D$2)-Outcomes!M176)/30,1)))</f>
        <v/>
      </c>
      <c r="V177" s="82" t="str">
        <f>IF(Outcomes!C177="", "", DATEDIF(Outcomes!C177, 'County Names to hide'!$D$2, "m"))</f>
        <v/>
      </c>
    </row>
    <row r="178" spans="12:22" s="1" customFormat="1" ht="14.5" x14ac:dyDescent="0.35">
      <c r="L178" s="82" t="str">
        <f t="shared" si="2"/>
        <v>Yes</v>
      </c>
      <c r="M178" s="6"/>
      <c r="N178" s="6"/>
      <c r="O178" s="1" t="str">
        <f>IF(ISBLANK(M178), "", IF(ISBLANK(N178), "Yes", IF(N178 &lt; 'County Names to hide'!$C$2, "No", "Yes")))</f>
        <v/>
      </c>
      <c r="P178" s="6"/>
      <c r="Q178" s="6"/>
      <c r="R178" s="6"/>
      <c r="S178" s="6"/>
      <c r="U178" s="82" t="str">
        <f>IF(Outcomes!M178="","",
   IF(AND(Outcomes!N178&lt;&gt;"",Outcomes!N178&lt;'County Names to hide'!$C$2),0,
      ROUND((MIN(IF(Outcomes!N178="", 'County Names to hide'!$D$2, Outcomes!N178),'County Names to hide'!$D$2)-Outcomes!M177)/30,1)))</f>
        <v/>
      </c>
      <c r="V178" s="82" t="str">
        <f>IF(Outcomes!C178="", "", DATEDIF(Outcomes!C178, 'County Names to hide'!$D$2, "m"))</f>
        <v/>
      </c>
    </row>
    <row r="179" spans="12:22" s="1" customFormat="1" ht="14.5" x14ac:dyDescent="0.35">
      <c r="L179" s="82" t="str">
        <f t="shared" si="2"/>
        <v>Yes</v>
      </c>
      <c r="M179" s="6"/>
      <c r="N179" s="6"/>
      <c r="O179" s="1" t="str">
        <f>IF(ISBLANK(M179), "", IF(ISBLANK(N179), "Yes", IF(N179 &lt; 'County Names to hide'!$C$2, "No", "Yes")))</f>
        <v/>
      </c>
      <c r="P179" s="6"/>
      <c r="Q179" s="6"/>
      <c r="R179" s="6"/>
      <c r="S179" s="6"/>
      <c r="U179" s="82" t="str">
        <f>IF(Outcomes!M179="","",
   IF(AND(Outcomes!N179&lt;&gt;"",Outcomes!N179&lt;'County Names to hide'!$C$2),0,
      ROUND((MIN(IF(Outcomes!N179="", 'County Names to hide'!$D$2, Outcomes!N179),'County Names to hide'!$D$2)-Outcomes!M178)/30,1)))</f>
        <v/>
      </c>
      <c r="V179" s="82" t="str">
        <f>IF(Outcomes!C179="", "", DATEDIF(Outcomes!C179, 'County Names to hide'!$D$2, "m"))</f>
        <v/>
      </c>
    </row>
    <row r="180" spans="12:22" s="1" customFormat="1" ht="14.5" x14ac:dyDescent="0.35">
      <c r="L180" s="82" t="str">
        <f t="shared" si="2"/>
        <v>Yes</v>
      </c>
      <c r="M180" s="6"/>
      <c r="N180" s="6"/>
      <c r="O180" s="1" t="str">
        <f>IF(ISBLANK(M180), "", IF(ISBLANK(N180), "Yes", IF(N180 &lt; 'County Names to hide'!$C$2, "No", "Yes")))</f>
        <v/>
      </c>
      <c r="P180" s="6"/>
      <c r="Q180" s="6"/>
      <c r="R180" s="6"/>
      <c r="S180" s="6"/>
      <c r="U180" s="82" t="str">
        <f>IF(Outcomes!M180="","",
   IF(AND(Outcomes!N180&lt;&gt;"",Outcomes!N180&lt;'County Names to hide'!$C$2),0,
      ROUND((MIN(IF(Outcomes!N180="", 'County Names to hide'!$D$2, Outcomes!N180),'County Names to hide'!$D$2)-Outcomes!M179)/30,1)))</f>
        <v/>
      </c>
      <c r="V180" s="82" t="str">
        <f>IF(Outcomes!C180="", "", DATEDIF(Outcomes!C180, 'County Names to hide'!$D$2, "m"))</f>
        <v/>
      </c>
    </row>
    <row r="181" spans="12:22" s="1" customFormat="1" ht="14.5" x14ac:dyDescent="0.35">
      <c r="L181" s="82" t="str">
        <f t="shared" si="2"/>
        <v>Yes</v>
      </c>
      <c r="M181" s="6"/>
      <c r="N181" s="6"/>
      <c r="O181" s="1" t="str">
        <f>IF(ISBLANK(M181), "", IF(ISBLANK(N181), "Yes", IF(N181 &lt; 'County Names to hide'!$C$2, "No", "Yes")))</f>
        <v/>
      </c>
      <c r="P181" s="6"/>
      <c r="Q181" s="6"/>
      <c r="R181" s="6"/>
      <c r="S181" s="6"/>
      <c r="U181" s="82" t="str">
        <f>IF(Outcomes!M181="","",
   IF(AND(Outcomes!N181&lt;&gt;"",Outcomes!N181&lt;'County Names to hide'!$C$2),0,
      ROUND((MIN(IF(Outcomes!N181="", 'County Names to hide'!$D$2, Outcomes!N181),'County Names to hide'!$D$2)-Outcomes!M180)/30,1)))</f>
        <v/>
      </c>
      <c r="V181" s="82" t="str">
        <f>IF(Outcomes!C181="", "", DATEDIF(Outcomes!C181, 'County Names to hide'!$D$2, "m"))</f>
        <v/>
      </c>
    </row>
    <row r="182" spans="12:22" s="1" customFormat="1" ht="14.5" x14ac:dyDescent="0.35">
      <c r="L182" s="82" t="str">
        <f t="shared" si="2"/>
        <v>Yes</v>
      </c>
      <c r="M182" s="6"/>
      <c r="N182" s="6"/>
      <c r="O182" s="1" t="str">
        <f>IF(ISBLANK(M182), "", IF(ISBLANK(N182), "Yes", IF(N182 &lt; 'County Names to hide'!$C$2, "No", "Yes")))</f>
        <v/>
      </c>
      <c r="P182" s="6"/>
      <c r="Q182" s="6"/>
      <c r="R182" s="6"/>
      <c r="S182" s="6"/>
      <c r="U182" s="82" t="str">
        <f>IF(Outcomes!M182="","",
   IF(AND(Outcomes!N182&lt;&gt;"",Outcomes!N182&lt;'County Names to hide'!$C$2),0,
      ROUND((MIN(IF(Outcomes!N182="", 'County Names to hide'!$D$2, Outcomes!N182),'County Names to hide'!$D$2)-Outcomes!M181)/30,1)))</f>
        <v/>
      </c>
      <c r="V182" s="82" t="str">
        <f>IF(Outcomes!C182="", "", DATEDIF(Outcomes!C182, 'County Names to hide'!$D$2, "m"))</f>
        <v/>
      </c>
    </row>
    <row r="183" spans="12:22" s="1" customFormat="1" ht="14.5" x14ac:dyDescent="0.35">
      <c r="L183" s="82" t="str">
        <f t="shared" si="2"/>
        <v>Yes</v>
      </c>
      <c r="M183" s="6"/>
      <c r="N183" s="6"/>
      <c r="O183" s="1" t="str">
        <f>IF(ISBLANK(M183), "", IF(ISBLANK(N183), "Yes", IF(N183 &lt; 'County Names to hide'!$C$2, "No", "Yes")))</f>
        <v/>
      </c>
      <c r="P183" s="6"/>
      <c r="Q183" s="6"/>
      <c r="R183" s="6"/>
      <c r="S183" s="6"/>
      <c r="U183" s="82" t="str">
        <f>IF(Outcomes!M183="","",
   IF(AND(Outcomes!N183&lt;&gt;"",Outcomes!N183&lt;'County Names to hide'!$C$2),0,
      ROUND((MIN(IF(Outcomes!N183="", 'County Names to hide'!$D$2, Outcomes!N183),'County Names to hide'!$D$2)-Outcomes!M182)/30,1)))</f>
        <v/>
      </c>
      <c r="V183" s="82" t="str">
        <f>IF(Outcomes!C183="", "", DATEDIF(Outcomes!C183, 'County Names to hide'!$D$2, "m"))</f>
        <v/>
      </c>
    </row>
    <row r="184" spans="12:22" s="1" customFormat="1" ht="14.5" x14ac:dyDescent="0.35">
      <c r="L184" s="82" t="str">
        <f t="shared" si="2"/>
        <v>Yes</v>
      </c>
      <c r="M184" s="6"/>
      <c r="N184" s="6"/>
      <c r="O184" s="1" t="str">
        <f>IF(ISBLANK(M184), "", IF(ISBLANK(N184), "Yes", IF(N184 &lt; 'County Names to hide'!$C$2, "No", "Yes")))</f>
        <v/>
      </c>
      <c r="P184" s="6"/>
      <c r="Q184" s="6"/>
      <c r="R184" s="6"/>
      <c r="S184" s="6"/>
      <c r="U184" s="82" t="str">
        <f>IF(Outcomes!M184="","",
   IF(AND(Outcomes!N184&lt;&gt;"",Outcomes!N184&lt;'County Names to hide'!$C$2),0,
      ROUND((MIN(IF(Outcomes!N184="", 'County Names to hide'!$D$2, Outcomes!N184),'County Names to hide'!$D$2)-Outcomes!M183)/30,1)))</f>
        <v/>
      </c>
      <c r="V184" s="82" t="str">
        <f>IF(Outcomes!C184="", "", DATEDIF(Outcomes!C184, 'County Names to hide'!$D$2, "m"))</f>
        <v/>
      </c>
    </row>
    <row r="185" spans="12:22" s="1" customFormat="1" ht="14.5" x14ac:dyDescent="0.35">
      <c r="L185" s="82" t="str">
        <f t="shared" si="2"/>
        <v>Yes</v>
      </c>
      <c r="M185" s="6"/>
      <c r="N185" s="6"/>
      <c r="O185" s="1" t="str">
        <f>IF(ISBLANK(M185), "", IF(ISBLANK(N185), "Yes", IF(N185 &lt; 'County Names to hide'!$C$2, "No", "Yes")))</f>
        <v/>
      </c>
      <c r="P185" s="6"/>
      <c r="Q185" s="6"/>
      <c r="R185" s="6"/>
      <c r="S185" s="6"/>
      <c r="U185" s="82" t="str">
        <f>IF(Outcomes!M185="","",
   IF(AND(Outcomes!N185&lt;&gt;"",Outcomes!N185&lt;'County Names to hide'!$C$2),0,
      ROUND((MIN(IF(Outcomes!N185="", 'County Names to hide'!$D$2, Outcomes!N185),'County Names to hide'!$D$2)-Outcomes!M184)/30,1)))</f>
        <v/>
      </c>
      <c r="V185" s="82" t="str">
        <f>IF(Outcomes!C185="", "", DATEDIF(Outcomes!C185, 'County Names to hide'!$D$2, "m"))</f>
        <v/>
      </c>
    </row>
    <row r="186" spans="12:22" s="1" customFormat="1" ht="14.5" x14ac:dyDescent="0.35">
      <c r="L186" s="82" t="str">
        <f t="shared" si="2"/>
        <v>Yes</v>
      </c>
      <c r="M186" s="6"/>
      <c r="N186" s="6"/>
      <c r="O186" s="1" t="str">
        <f>IF(ISBLANK(M186), "", IF(ISBLANK(N186), "Yes", IF(N186 &lt; 'County Names to hide'!$C$2, "No", "Yes")))</f>
        <v/>
      </c>
      <c r="P186" s="6"/>
      <c r="Q186" s="6"/>
      <c r="R186" s="6"/>
      <c r="S186" s="6"/>
      <c r="U186" s="82" t="str">
        <f>IF(Outcomes!M186="","",
   IF(AND(Outcomes!N186&lt;&gt;"",Outcomes!N186&lt;'County Names to hide'!$C$2),0,
      ROUND((MIN(IF(Outcomes!N186="", 'County Names to hide'!$D$2, Outcomes!N186),'County Names to hide'!$D$2)-Outcomes!M185)/30,1)))</f>
        <v/>
      </c>
      <c r="V186" s="82" t="str">
        <f>IF(Outcomes!C186="", "", DATEDIF(Outcomes!C186, 'County Names to hide'!$D$2, "m"))</f>
        <v/>
      </c>
    </row>
    <row r="187" spans="12:22" s="1" customFormat="1" ht="14.5" x14ac:dyDescent="0.35">
      <c r="L187" s="82" t="str">
        <f t="shared" si="2"/>
        <v>Yes</v>
      </c>
      <c r="M187" s="6"/>
      <c r="N187" s="6"/>
      <c r="O187" s="1" t="str">
        <f>IF(ISBLANK(M187), "", IF(ISBLANK(N187), "Yes", IF(N187 &lt; 'County Names to hide'!$C$2, "No", "Yes")))</f>
        <v/>
      </c>
      <c r="P187" s="6"/>
      <c r="Q187" s="6"/>
      <c r="R187" s="6"/>
      <c r="S187" s="6"/>
      <c r="U187" s="82" t="str">
        <f>IF(Outcomes!M187="","",
   IF(AND(Outcomes!N187&lt;&gt;"",Outcomes!N187&lt;'County Names to hide'!$C$2),0,
      ROUND((MIN(IF(Outcomes!N187="", 'County Names to hide'!$D$2, Outcomes!N187),'County Names to hide'!$D$2)-Outcomes!M186)/30,1)))</f>
        <v/>
      </c>
      <c r="V187" s="82" t="str">
        <f>IF(Outcomes!C187="", "", DATEDIF(Outcomes!C187, 'County Names to hide'!$D$2, "m"))</f>
        <v/>
      </c>
    </row>
    <row r="188" spans="12:22" s="1" customFormat="1" ht="14.5" x14ac:dyDescent="0.35">
      <c r="L188" s="82" t="str">
        <f t="shared" si="2"/>
        <v>Yes</v>
      </c>
      <c r="M188" s="6"/>
      <c r="N188" s="6"/>
      <c r="O188" s="1" t="str">
        <f>IF(ISBLANK(M188), "", IF(ISBLANK(N188), "Yes", IF(N188 &lt; 'County Names to hide'!$C$2, "No", "Yes")))</f>
        <v/>
      </c>
      <c r="P188" s="6"/>
      <c r="Q188" s="6"/>
      <c r="R188" s="6"/>
      <c r="S188" s="6"/>
      <c r="U188" s="82" t="str">
        <f>IF(Outcomes!M188="","",
   IF(AND(Outcomes!N188&lt;&gt;"",Outcomes!N188&lt;'County Names to hide'!$C$2),0,
      ROUND((MIN(IF(Outcomes!N188="", 'County Names to hide'!$D$2, Outcomes!N188),'County Names to hide'!$D$2)-Outcomes!M187)/30,1)))</f>
        <v/>
      </c>
      <c r="V188" s="82" t="str">
        <f>IF(Outcomes!C188="", "", DATEDIF(Outcomes!C188, 'County Names to hide'!$D$2, "m"))</f>
        <v/>
      </c>
    </row>
    <row r="189" spans="12:22" s="1" customFormat="1" ht="14.5" x14ac:dyDescent="0.35">
      <c r="L189" s="82" t="str">
        <f t="shared" si="2"/>
        <v>Yes</v>
      </c>
      <c r="M189" s="6"/>
      <c r="N189" s="6"/>
      <c r="O189" s="1" t="str">
        <f>IF(ISBLANK(M189), "", IF(ISBLANK(N189), "Yes", IF(N189 &lt; 'County Names to hide'!$C$2, "No", "Yes")))</f>
        <v/>
      </c>
      <c r="P189" s="6"/>
      <c r="Q189" s="6"/>
      <c r="R189" s="6"/>
      <c r="S189" s="6"/>
      <c r="U189" s="82" t="str">
        <f>IF(Outcomes!M189="","",
   IF(AND(Outcomes!N189&lt;&gt;"",Outcomes!N189&lt;'County Names to hide'!$C$2),0,
      ROUND((MIN(IF(Outcomes!N189="", 'County Names to hide'!$D$2, Outcomes!N189),'County Names to hide'!$D$2)-Outcomes!M188)/30,1)))</f>
        <v/>
      </c>
      <c r="V189" s="82" t="str">
        <f>IF(Outcomes!C189="", "", DATEDIF(Outcomes!C189, 'County Names to hide'!$D$2, "m"))</f>
        <v/>
      </c>
    </row>
    <row r="190" spans="12:22" s="1" customFormat="1" ht="14.5" x14ac:dyDescent="0.35">
      <c r="L190" s="82" t="str">
        <f t="shared" si="2"/>
        <v>Yes</v>
      </c>
      <c r="M190" s="6"/>
      <c r="N190" s="6"/>
      <c r="O190" s="1" t="str">
        <f>IF(ISBLANK(M190), "", IF(ISBLANK(N190), "Yes", IF(N190 &lt; 'County Names to hide'!$C$2, "No", "Yes")))</f>
        <v/>
      </c>
      <c r="P190" s="6"/>
      <c r="Q190" s="6"/>
      <c r="R190" s="6"/>
      <c r="S190" s="6"/>
      <c r="U190" s="82" t="str">
        <f>IF(Outcomes!M190="","",
   IF(AND(Outcomes!N190&lt;&gt;"",Outcomes!N190&lt;'County Names to hide'!$C$2),0,
      ROUND((MIN(IF(Outcomes!N190="", 'County Names to hide'!$D$2, Outcomes!N190),'County Names to hide'!$D$2)-Outcomes!M189)/30,1)))</f>
        <v/>
      </c>
      <c r="V190" s="82" t="str">
        <f>IF(Outcomes!C190="", "", DATEDIF(Outcomes!C190, 'County Names to hide'!$D$2, "m"))</f>
        <v/>
      </c>
    </row>
    <row r="191" spans="12:22" s="1" customFormat="1" ht="14.5" x14ac:dyDescent="0.35">
      <c r="L191" s="82" t="str">
        <f t="shared" si="2"/>
        <v>Yes</v>
      </c>
      <c r="M191" s="6"/>
      <c r="N191" s="6"/>
      <c r="O191" s="1" t="str">
        <f>IF(ISBLANK(M191), "", IF(ISBLANK(N191), "Yes", IF(N191 &lt; 'County Names to hide'!$C$2, "No", "Yes")))</f>
        <v/>
      </c>
      <c r="P191" s="6"/>
      <c r="Q191" s="6"/>
      <c r="R191" s="6"/>
      <c r="S191" s="6"/>
      <c r="U191" s="82" t="str">
        <f>IF(Outcomes!M191="","",
   IF(AND(Outcomes!N191&lt;&gt;"",Outcomes!N191&lt;'County Names to hide'!$C$2),0,
      ROUND((MIN(IF(Outcomes!N191="", 'County Names to hide'!$D$2, Outcomes!N191),'County Names to hide'!$D$2)-Outcomes!M190)/30,1)))</f>
        <v/>
      </c>
      <c r="V191" s="82" t="str">
        <f>IF(Outcomes!C191="", "", DATEDIF(Outcomes!C191, 'County Names to hide'!$D$2, "m"))</f>
        <v/>
      </c>
    </row>
    <row r="192" spans="12:22" s="1" customFormat="1" ht="14.5" x14ac:dyDescent="0.35">
      <c r="L192" s="82" t="str">
        <f t="shared" si="2"/>
        <v>Yes</v>
      </c>
      <c r="M192" s="6"/>
      <c r="N192" s="6"/>
      <c r="O192" s="1" t="str">
        <f>IF(ISBLANK(M192), "", IF(ISBLANK(N192), "Yes", IF(N192 &lt; 'County Names to hide'!$C$2, "No", "Yes")))</f>
        <v/>
      </c>
      <c r="P192" s="6"/>
      <c r="Q192" s="6"/>
      <c r="R192" s="6"/>
      <c r="S192" s="6"/>
      <c r="U192" s="82" t="str">
        <f>IF(Outcomes!M192="","",
   IF(AND(Outcomes!N192&lt;&gt;"",Outcomes!N192&lt;'County Names to hide'!$C$2),0,
      ROUND((MIN(IF(Outcomes!N192="", 'County Names to hide'!$D$2, Outcomes!N192),'County Names to hide'!$D$2)-Outcomes!M191)/30,1)))</f>
        <v/>
      </c>
      <c r="V192" s="82" t="str">
        <f>IF(Outcomes!C192="", "", DATEDIF(Outcomes!C192, 'County Names to hide'!$D$2, "m"))</f>
        <v/>
      </c>
    </row>
    <row r="193" spans="12:22" s="1" customFormat="1" ht="14.5" x14ac:dyDescent="0.35">
      <c r="L193" s="82" t="str">
        <f t="shared" si="2"/>
        <v>Yes</v>
      </c>
      <c r="M193" s="6"/>
      <c r="N193" s="6"/>
      <c r="O193" s="1" t="str">
        <f>IF(ISBLANK(M193), "", IF(ISBLANK(N193), "Yes", IF(N193 &lt; 'County Names to hide'!$C$2, "No", "Yes")))</f>
        <v/>
      </c>
      <c r="P193" s="6"/>
      <c r="Q193" s="6"/>
      <c r="R193" s="6"/>
      <c r="S193" s="6"/>
      <c r="U193" s="82" t="str">
        <f>IF(Outcomes!M193="","",
   IF(AND(Outcomes!N193&lt;&gt;"",Outcomes!N193&lt;'County Names to hide'!$C$2),0,
      ROUND((MIN(IF(Outcomes!N193="", 'County Names to hide'!$D$2, Outcomes!N193),'County Names to hide'!$D$2)-Outcomes!M192)/30,1)))</f>
        <v/>
      </c>
      <c r="V193" s="82" t="str">
        <f>IF(Outcomes!C193="", "", DATEDIF(Outcomes!C193, 'County Names to hide'!$D$2, "m"))</f>
        <v/>
      </c>
    </row>
    <row r="194" spans="12:22" s="1" customFormat="1" ht="14.5" x14ac:dyDescent="0.35">
      <c r="L194" s="82" t="str">
        <f t="shared" si="2"/>
        <v>Yes</v>
      </c>
      <c r="M194" s="6"/>
      <c r="N194" s="6"/>
      <c r="O194" s="1" t="str">
        <f>IF(ISBLANK(M194), "", IF(ISBLANK(N194), "Yes", IF(N194 &lt; 'County Names to hide'!$C$2, "No", "Yes")))</f>
        <v/>
      </c>
      <c r="P194" s="6"/>
      <c r="Q194" s="6"/>
      <c r="R194" s="6"/>
      <c r="S194" s="6"/>
      <c r="U194" s="82" t="str">
        <f>IF(Outcomes!M194="","",
   IF(AND(Outcomes!N194&lt;&gt;"",Outcomes!N194&lt;'County Names to hide'!$C$2),0,
      ROUND((MIN(IF(Outcomes!N194="", 'County Names to hide'!$D$2, Outcomes!N194),'County Names to hide'!$D$2)-Outcomes!M193)/30,1)))</f>
        <v/>
      </c>
      <c r="V194" s="82" t="str">
        <f>IF(Outcomes!C194="", "", DATEDIF(Outcomes!C194, 'County Names to hide'!$D$2, "m"))</f>
        <v/>
      </c>
    </row>
    <row r="195" spans="12:22" s="1" customFormat="1" ht="14.5" x14ac:dyDescent="0.35">
      <c r="L195" s="82" t="str">
        <f t="shared" si="2"/>
        <v>Yes</v>
      </c>
      <c r="M195" s="6"/>
      <c r="N195" s="6"/>
      <c r="O195" s="1" t="str">
        <f>IF(ISBLANK(M195), "", IF(ISBLANK(N195), "Yes", IF(N195 &lt; 'County Names to hide'!$C$2, "No", "Yes")))</f>
        <v/>
      </c>
      <c r="P195" s="6"/>
      <c r="Q195" s="6"/>
      <c r="R195" s="6"/>
      <c r="S195" s="6"/>
      <c r="U195" s="82" t="str">
        <f>IF(Outcomes!M195="","",
   IF(AND(Outcomes!N195&lt;&gt;"",Outcomes!N195&lt;'County Names to hide'!$C$2),0,
      ROUND((MIN(IF(Outcomes!N195="", 'County Names to hide'!$D$2, Outcomes!N195),'County Names to hide'!$D$2)-Outcomes!M194)/30,1)))</f>
        <v/>
      </c>
      <c r="V195" s="82" t="str">
        <f>IF(Outcomes!C195="", "", DATEDIF(Outcomes!C195, 'County Names to hide'!$D$2, "m"))</f>
        <v/>
      </c>
    </row>
    <row r="196" spans="12:22" s="1" customFormat="1" ht="14.5" x14ac:dyDescent="0.35">
      <c r="L196" s="82" t="str">
        <f t="shared" si="2"/>
        <v>Yes</v>
      </c>
      <c r="M196" s="6"/>
      <c r="N196" s="6"/>
      <c r="O196" s="1" t="str">
        <f>IF(ISBLANK(M196), "", IF(ISBLANK(N196), "Yes", IF(N196 &lt; 'County Names to hide'!$C$2, "No", "Yes")))</f>
        <v/>
      </c>
      <c r="P196" s="6"/>
      <c r="Q196" s="6"/>
      <c r="R196" s="6"/>
      <c r="S196" s="6"/>
      <c r="U196" s="82" t="str">
        <f>IF(Outcomes!M196="","",
   IF(AND(Outcomes!N196&lt;&gt;"",Outcomes!N196&lt;'County Names to hide'!$C$2),0,
      ROUND((MIN(IF(Outcomes!N196="", 'County Names to hide'!$D$2, Outcomes!N196),'County Names to hide'!$D$2)-Outcomes!M195)/30,1)))</f>
        <v/>
      </c>
      <c r="V196" s="82" t="str">
        <f>IF(Outcomes!C196="", "", DATEDIF(Outcomes!C196, 'County Names to hide'!$D$2, "m"))</f>
        <v/>
      </c>
    </row>
    <row r="197" spans="12:22" s="1" customFormat="1" ht="14.5" x14ac:dyDescent="0.35">
      <c r="L197" s="82" t="str">
        <f t="shared" si="2"/>
        <v>Yes</v>
      </c>
      <c r="M197" s="6"/>
      <c r="N197" s="6"/>
      <c r="O197" s="1" t="str">
        <f>IF(ISBLANK(M197), "", IF(ISBLANK(N197), "Yes", IF(N197 &lt; 'County Names to hide'!$C$2, "No", "Yes")))</f>
        <v/>
      </c>
      <c r="P197" s="6"/>
      <c r="Q197" s="6"/>
      <c r="R197" s="6"/>
      <c r="S197" s="6"/>
      <c r="U197" s="82" t="str">
        <f>IF(Outcomes!M197="","",
   IF(AND(Outcomes!N197&lt;&gt;"",Outcomes!N197&lt;'County Names to hide'!$C$2),0,
      ROUND((MIN(IF(Outcomes!N197="", 'County Names to hide'!$D$2, Outcomes!N197),'County Names to hide'!$D$2)-Outcomes!M196)/30,1)))</f>
        <v/>
      </c>
      <c r="V197" s="82" t="str">
        <f>IF(Outcomes!C197="", "", DATEDIF(Outcomes!C197, 'County Names to hide'!$D$2, "m"))</f>
        <v/>
      </c>
    </row>
    <row r="198" spans="12:22" s="1" customFormat="1" ht="14.5" x14ac:dyDescent="0.35">
      <c r="L198" s="82" t="str">
        <f t="shared" si="2"/>
        <v>Yes</v>
      </c>
      <c r="M198" s="6"/>
      <c r="N198" s="6"/>
      <c r="O198" s="1" t="str">
        <f>IF(ISBLANK(M198), "", IF(ISBLANK(N198), "Yes", IF(N198 &lt; 'County Names to hide'!$C$2, "No", "Yes")))</f>
        <v/>
      </c>
      <c r="P198" s="6"/>
      <c r="Q198" s="6"/>
      <c r="R198" s="6"/>
      <c r="S198" s="6"/>
      <c r="U198" s="82" t="str">
        <f>IF(Outcomes!M198="","",
   IF(AND(Outcomes!N198&lt;&gt;"",Outcomes!N198&lt;'County Names to hide'!$C$2),0,
      ROUND((MIN(IF(Outcomes!N198="", 'County Names to hide'!$D$2, Outcomes!N198),'County Names to hide'!$D$2)-Outcomes!M197)/30,1)))</f>
        <v/>
      </c>
      <c r="V198" s="82" t="str">
        <f>IF(Outcomes!C198="", "", DATEDIF(Outcomes!C198, 'County Names to hide'!$D$2, "m"))</f>
        <v/>
      </c>
    </row>
    <row r="199" spans="12:22" s="1" customFormat="1" ht="14.5" x14ac:dyDescent="0.35">
      <c r="L199" s="82" t="str">
        <f t="shared" ref="L199:L262" si="3">IF(COUNTIF(F199:K199, "Yes")&gt;0, "No", "Yes")</f>
        <v>Yes</v>
      </c>
      <c r="M199" s="6"/>
      <c r="N199" s="6"/>
      <c r="O199" s="1" t="str">
        <f>IF(ISBLANK(M199), "", IF(ISBLANK(N199), "Yes", IF(N199 &lt; 'County Names to hide'!$C$2, "No", "Yes")))</f>
        <v/>
      </c>
      <c r="P199" s="6"/>
      <c r="Q199" s="6"/>
      <c r="R199" s="6"/>
      <c r="S199" s="6"/>
      <c r="U199" s="82" t="str">
        <f>IF(Outcomes!M199="","",
   IF(AND(Outcomes!N199&lt;&gt;"",Outcomes!N199&lt;'County Names to hide'!$C$2),0,
      ROUND((MIN(IF(Outcomes!N199="", 'County Names to hide'!$D$2, Outcomes!N199),'County Names to hide'!$D$2)-Outcomes!M198)/30,1)))</f>
        <v/>
      </c>
      <c r="V199" s="82" t="str">
        <f>IF(Outcomes!C199="", "", DATEDIF(Outcomes!C199, 'County Names to hide'!$D$2, "m"))</f>
        <v/>
      </c>
    </row>
    <row r="200" spans="12:22" s="1" customFormat="1" ht="14.5" x14ac:dyDescent="0.35">
      <c r="L200" s="82" t="str">
        <f t="shared" si="3"/>
        <v>Yes</v>
      </c>
      <c r="M200" s="6"/>
      <c r="N200" s="6"/>
      <c r="O200" s="1" t="str">
        <f>IF(ISBLANK(M200), "", IF(ISBLANK(N200), "Yes", IF(N200 &lt; 'County Names to hide'!$C$2, "No", "Yes")))</f>
        <v/>
      </c>
      <c r="P200" s="6"/>
      <c r="Q200" s="6"/>
      <c r="R200" s="6"/>
      <c r="S200" s="6"/>
      <c r="U200" s="82" t="str">
        <f>IF(Outcomes!M200="","",
   IF(AND(Outcomes!N200&lt;&gt;"",Outcomes!N200&lt;'County Names to hide'!$C$2),0,
      ROUND((MIN(IF(Outcomes!N200="", 'County Names to hide'!$D$2, Outcomes!N200),'County Names to hide'!$D$2)-Outcomes!M199)/30,1)))</f>
        <v/>
      </c>
      <c r="V200" s="82" t="str">
        <f>IF(Outcomes!C200="", "", DATEDIF(Outcomes!C200, 'County Names to hide'!$D$2, "m"))</f>
        <v/>
      </c>
    </row>
    <row r="201" spans="12:22" s="1" customFormat="1" ht="14.5" x14ac:dyDescent="0.35">
      <c r="L201" s="82" t="str">
        <f t="shared" si="3"/>
        <v>Yes</v>
      </c>
      <c r="M201" s="6"/>
      <c r="N201" s="6"/>
      <c r="O201" s="1" t="str">
        <f>IF(ISBLANK(M201), "", IF(ISBLANK(N201), "Yes", IF(N201 &lt; 'County Names to hide'!$C$2, "No", "Yes")))</f>
        <v/>
      </c>
      <c r="P201" s="6"/>
      <c r="Q201" s="6"/>
      <c r="R201" s="6"/>
      <c r="S201" s="6"/>
      <c r="U201" s="82" t="str">
        <f>IF(Outcomes!M201="","",
   IF(AND(Outcomes!N201&lt;&gt;"",Outcomes!N201&lt;'County Names to hide'!$C$2),0,
      ROUND((MIN(IF(Outcomes!N201="", 'County Names to hide'!$D$2, Outcomes!N201),'County Names to hide'!$D$2)-Outcomes!M200)/30,1)))</f>
        <v/>
      </c>
      <c r="V201" s="82" t="str">
        <f>IF(Outcomes!C201="", "", DATEDIF(Outcomes!C201, 'County Names to hide'!$D$2, "m"))</f>
        <v/>
      </c>
    </row>
    <row r="202" spans="12:22" s="1" customFormat="1" ht="14.5" x14ac:dyDescent="0.35">
      <c r="L202" s="82" t="str">
        <f t="shared" si="3"/>
        <v>Yes</v>
      </c>
      <c r="M202" s="6"/>
      <c r="N202" s="6"/>
      <c r="O202" s="1" t="str">
        <f>IF(ISBLANK(M202), "", IF(ISBLANK(N202), "Yes", IF(N202 &lt; 'County Names to hide'!$C$2, "No", "Yes")))</f>
        <v/>
      </c>
      <c r="P202" s="6"/>
      <c r="Q202" s="6"/>
      <c r="R202" s="6"/>
      <c r="S202" s="6"/>
      <c r="U202" s="82" t="str">
        <f>IF(Outcomes!M202="","",
   IF(AND(Outcomes!N202&lt;&gt;"",Outcomes!N202&lt;'County Names to hide'!$C$2),0,
      ROUND((MIN(IF(Outcomes!N202="", 'County Names to hide'!$D$2, Outcomes!N202),'County Names to hide'!$D$2)-Outcomes!M201)/30,1)))</f>
        <v/>
      </c>
      <c r="V202" s="82" t="str">
        <f>IF(Outcomes!C202="", "", DATEDIF(Outcomes!C202, 'County Names to hide'!$D$2, "m"))</f>
        <v/>
      </c>
    </row>
    <row r="203" spans="12:22" s="1" customFormat="1" ht="14.5" x14ac:dyDescent="0.35">
      <c r="L203" s="82" t="str">
        <f t="shared" si="3"/>
        <v>Yes</v>
      </c>
      <c r="M203" s="6"/>
      <c r="N203" s="6"/>
      <c r="O203" s="1" t="str">
        <f>IF(ISBLANK(M203), "", IF(ISBLANK(N203), "Yes", IF(N203 &lt; 'County Names to hide'!$C$2, "No", "Yes")))</f>
        <v/>
      </c>
      <c r="P203" s="6"/>
      <c r="Q203" s="6"/>
      <c r="R203" s="6"/>
      <c r="S203" s="6"/>
      <c r="U203" s="82" t="str">
        <f>IF(Outcomes!M203="","",
   IF(AND(Outcomes!N203&lt;&gt;"",Outcomes!N203&lt;'County Names to hide'!$C$2),0,
      ROUND((MIN(IF(Outcomes!N203="", 'County Names to hide'!$D$2, Outcomes!N203),'County Names to hide'!$D$2)-Outcomes!M202)/30,1)))</f>
        <v/>
      </c>
      <c r="V203" s="82" t="str">
        <f>IF(Outcomes!C203="", "", DATEDIF(Outcomes!C203, 'County Names to hide'!$D$2, "m"))</f>
        <v/>
      </c>
    </row>
    <row r="204" spans="12:22" s="1" customFormat="1" ht="14.5" x14ac:dyDescent="0.35">
      <c r="L204" s="82" t="str">
        <f t="shared" si="3"/>
        <v>Yes</v>
      </c>
      <c r="M204" s="6"/>
      <c r="N204" s="6"/>
      <c r="O204" s="1" t="str">
        <f>IF(ISBLANK(M204), "", IF(ISBLANK(N204), "Yes", IF(N204 &lt; 'County Names to hide'!$C$2, "No", "Yes")))</f>
        <v/>
      </c>
      <c r="P204" s="6"/>
      <c r="Q204" s="6"/>
      <c r="R204" s="6"/>
      <c r="S204" s="6"/>
      <c r="U204" s="82" t="str">
        <f>IF(Outcomes!M204="","",
   IF(AND(Outcomes!N204&lt;&gt;"",Outcomes!N204&lt;'County Names to hide'!$C$2),0,
      ROUND((MIN(IF(Outcomes!N204="", 'County Names to hide'!$D$2, Outcomes!N204),'County Names to hide'!$D$2)-Outcomes!M203)/30,1)))</f>
        <v/>
      </c>
      <c r="V204" s="82" t="str">
        <f>IF(Outcomes!C204="", "", DATEDIF(Outcomes!C204, 'County Names to hide'!$D$2, "m"))</f>
        <v/>
      </c>
    </row>
    <row r="205" spans="12:22" s="1" customFormat="1" ht="14.5" x14ac:dyDescent="0.35">
      <c r="L205" s="82" t="str">
        <f t="shared" si="3"/>
        <v>Yes</v>
      </c>
      <c r="M205" s="6"/>
      <c r="N205" s="6"/>
      <c r="O205" s="1" t="str">
        <f>IF(ISBLANK(M205), "", IF(ISBLANK(N205), "Yes", IF(N205 &lt; 'County Names to hide'!$C$2, "No", "Yes")))</f>
        <v/>
      </c>
      <c r="P205" s="6"/>
      <c r="Q205" s="6"/>
      <c r="R205" s="6"/>
      <c r="S205" s="6"/>
      <c r="U205" s="82" t="str">
        <f>IF(Outcomes!M205="","",
   IF(AND(Outcomes!N205&lt;&gt;"",Outcomes!N205&lt;'County Names to hide'!$C$2),0,
      ROUND((MIN(IF(Outcomes!N205="", 'County Names to hide'!$D$2, Outcomes!N205),'County Names to hide'!$D$2)-Outcomes!M204)/30,1)))</f>
        <v/>
      </c>
      <c r="V205" s="82" t="str">
        <f>IF(Outcomes!C205="", "", DATEDIF(Outcomes!C205, 'County Names to hide'!$D$2, "m"))</f>
        <v/>
      </c>
    </row>
    <row r="206" spans="12:22" s="1" customFormat="1" ht="14.5" x14ac:dyDescent="0.35">
      <c r="L206" s="82" t="str">
        <f t="shared" si="3"/>
        <v>Yes</v>
      </c>
      <c r="M206" s="6"/>
      <c r="N206" s="6"/>
      <c r="O206" s="1" t="str">
        <f>IF(ISBLANK(M206), "", IF(ISBLANK(N206), "Yes", IF(N206 &lt; 'County Names to hide'!$C$2, "No", "Yes")))</f>
        <v/>
      </c>
      <c r="P206" s="6"/>
      <c r="Q206" s="6"/>
      <c r="R206" s="6"/>
      <c r="S206" s="6"/>
      <c r="U206" s="82" t="str">
        <f>IF(Outcomes!M206="","",
   IF(AND(Outcomes!N206&lt;&gt;"",Outcomes!N206&lt;'County Names to hide'!$C$2),0,
      ROUND((MIN(IF(Outcomes!N206="", 'County Names to hide'!$D$2, Outcomes!N206),'County Names to hide'!$D$2)-Outcomes!M205)/30,1)))</f>
        <v/>
      </c>
      <c r="V206" s="82" t="str">
        <f>IF(Outcomes!C206="", "", DATEDIF(Outcomes!C206, 'County Names to hide'!$D$2, "m"))</f>
        <v/>
      </c>
    </row>
    <row r="207" spans="12:22" s="1" customFormat="1" ht="14.5" x14ac:dyDescent="0.35">
      <c r="L207" s="82" t="str">
        <f t="shared" si="3"/>
        <v>Yes</v>
      </c>
      <c r="M207" s="6"/>
      <c r="N207" s="6"/>
      <c r="O207" s="1" t="str">
        <f>IF(ISBLANK(M207), "", IF(ISBLANK(N207), "Yes", IF(N207 &lt; 'County Names to hide'!$C$2, "No", "Yes")))</f>
        <v/>
      </c>
      <c r="P207" s="6"/>
      <c r="Q207" s="6"/>
      <c r="R207" s="6"/>
      <c r="S207" s="6"/>
      <c r="U207" s="82" t="str">
        <f>IF(Outcomes!M207="","",
   IF(AND(Outcomes!N207&lt;&gt;"",Outcomes!N207&lt;'County Names to hide'!$C$2),0,
      ROUND((MIN(IF(Outcomes!N207="", 'County Names to hide'!$D$2, Outcomes!N207),'County Names to hide'!$D$2)-Outcomes!M206)/30,1)))</f>
        <v/>
      </c>
      <c r="V207" s="82" t="str">
        <f>IF(Outcomes!C207="", "", DATEDIF(Outcomes!C207, 'County Names to hide'!$D$2, "m"))</f>
        <v/>
      </c>
    </row>
    <row r="208" spans="12:22" s="1" customFormat="1" ht="14.5" x14ac:dyDescent="0.35">
      <c r="L208" s="82" t="str">
        <f t="shared" si="3"/>
        <v>Yes</v>
      </c>
      <c r="M208" s="6"/>
      <c r="N208" s="6"/>
      <c r="O208" s="1" t="str">
        <f>IF(ISBLANK(M208), "", IF(ISBLANK(N208), "Yes", IF(N208 &lt; 'County Names to hide'!$C$2, "No", "Yes")))</f>
        <v/>
      </c>
      <c r="P208" s="6"/>
      <c r="Q208" s="6"/>
      <c r="R208" s="6"/>
      <c r="S208" s="6"/>
      <c r="U208" s="82" t="str">
        <f>IF(Outcomes!M208="","",
   IF(AND(Outcomes!N208&lt;&gt;"",Outcomes!N208&lt;'County Names to hide'!$C$2),0,
      ROUND((MIN(IF(Outcomes!N208="", 'County Names to hide'!$D$2, Outcomes!N208),'County Names to hide'!$D$2)-Outcomes!M207)/30,1)))</f>
        <v/>
      </c>
      <c r="V208" s="82" t="str">
        <f>IF(Outcomes!C208="", "", DATEDIF(Outcomes!C208, 'County Names to hide'!$D$2, "m"))</f>
        <v/>
      </c>
    </row>
    <row r="209" spans="12:22" s="1" customFormat="1" ht="14.5" x14ac:dyDescent="0.35">
      <c r="L209" s="82" t="str">
        <f t="shared" si="3"/>
        <v>Yes</v>
      </c>
      <c r="M209" s="6"/>
      <c r="N209" s="6"/>
      <c r="O209" s="1" t="str">
        <f>IF(ISBLANK(M209), "", IF(ISBLANK(N209), "Yes", IF(N209 &lt; 'County Names to hide'!$C$2, "No", "Yes")))</f>
        <v/>
      </c>
      <c r="P209" s="6"/>
      <c r="Q209" s="6"/>
      <c r="R209" s="6"/>
      <c r="S209" s="6"/>
      <c r="U209" s="82" t="str">
        <f>IF(Outcomes!M209="","",
   IF(AND(Outcomes!N209&lt;&gt;"",Outcomes!N209&lt;'County Names to hide'!$C$2),0,
      ROUND((MIN(IF(Outcomes!N209="", 'County Names to hide'!$D$2, Outcomes!N209),'County Names to hide'!$D$2)-Outcomes!M208)/30,1)))</f>
        <v/>
      </c>
      <c r="V209" s="82" t="str">
        <f>IF(Outcomes!C209="", "", DATEDIF(Outcomes!C209, 'County Names to hide'!$D$2, "m"))</f>
        <v/>
      </c>
    </row>
    <row r="210" spans="12:22" s="1" customFormat="1" ht="14.5" x14ac:dyDescent="0.35">
      <c r="L210" s="82" t="str">
        <f t="shared" si="3"/>
        <v>Yes</v>
      </c>
      <c r="M210" s="6"/>
      <c r="N210" s="6"/>
      <c r="O210" s="1" t="str">
        <f>IF(ISBLANK(M210), "", IF(ISBLANK(N210), "Yes", IF(N210 &lt; 'County Names to hide'!$C$2, "No", "Yes")))</f>
        <v/>
      </c>
      <c r="P210" s="6"/>
      <c r="Q210" s="6"/>
      <c r="R210" s="6"/>
      <c r="S210" s="6"/>
      <c r="U210" s="82" t="str">
        <f>IF(Outcomes!M210="","",
   IF(AND(Outcomes!N210&lt;&gt;"",Outcomes!N210&lt;'County Names to hide'!$C$2),0,
      ROUND((MIN(IF(Outcomes!N210="", 'County Names to hide'!$D$2, Outcomes!N210),'County Names to hide'!$D$2)-Outcomes!M209)/30,1)))</f>
        <v/>
      </c>
      <c r="V210" s="82" t="str">
        <f>IF(Outcomes!C210="", "", DATEDIF(Outcomes!C210, 'County Names to hide'!$D$2, "m"))</f>
        <v/>
      </c>
    </row>
    <row r="211" spans="12:22" s="1" customFormat="1" ht="14.5" x14ac:dyDescent="0.35">
      <c r="L211" s="82" t="str">
        <f t="shared" si="3"/>
        <v>Yes</v>
      </c>
      <c r="M211" s="6"/>
      <c r="N211" s="6"/>
      <c r="O211" s="1" t="str">
        <f>IF(ISBLANK(M211), "", IF(ISBLANK(N211), "Yes", IF(N211 &lt; 'County Names to hide'!$C$2, "No", "Yes")))</f>
        <v/>
      </c>
      <c r="P211" s="6"/>
      <c r="Q211" s="6"/>
      <c r="R211" s="6"/>
      <c r="S211" s="6"/>
      <c r="U211" s="82" t="str">
        <f>IF(Outcomes!M211="","",
   IF(AND(Outcomes!N211&lt;&gt;"",Outcomes!N211&lt;'County Names to hide'!$C$2),0,
      ROUND((MIN(IF(Outcomes!N211="", 'County Names to hide'!$D$2, Outcomes!N211),'County Names to hide'!$D$2)-Outcomes!M210)/30,1)))</f>
        <v/>
      </c>
      <c r="V211" s="82" t="str">
        <f>IF(Outcomes!C211="", "", DATEDIF(Outcomes!C211, 'County Names to hide'!$D$2, "m"))</f>
        <v/>
      </c>
    </row>
    <row r="212" spans="12:22" s="1" customFormat="1" ht="14.5" x14ac:dyDescent="0.35">
      <c r="L212" s="82" t="str">
        <f t="shared" si="3"/>
        <v>Yes</v>
      </c>
      <c r="M212" s="6"/>
      <c r="N212" s="6"/>
      <c r="O212" s="1" t="str">
        <f>IF(ISBLANK(M212), "", IF(ISBLANK(N212), "Yes", IF(N212 &lt; 'County Names to hide'!$C$2, "No", "Yes")))</f>
        <v/>
      </c>
      <c r="P212" s="6"/>
      <c r="Q212" s="6"/>
      <c r="R212" s="6"/>
      <c r="S212" s="6"/>
      <c r="U212" s="82" t="str">
        <f>IF(Outcomes!M212="","",
   IF(AND(Outcomes!N212&lt;&gt;"",Outcomes!N212&lt;'County Names to hide'!$C$2),0,
      ROUND((MIN(IF(Outcomes!N212="", 'County Names to hide'!$D$2, Outcomes!N212),'County Names to hide'!$D$2)-Outcomes!M211)/30,1)))</f>
        <v/>
      </c>
      <c r="V212" s="82" t="str">
        <f>IF(Outcomes!C212="", "", DATEDIF(Outcomes!C212, 'County Names to hide'!$D$2, "m"))</f>
        <v/>
      </c>
    </row>
    <row r="213" spans="12:22" s="1" customFormat="1" ht="14.5" x14ac:dyDescent="0.35">
      <c r="L213" s="82" t="str">
        <f t="shared" si="3"/>
        <v>Yes</v>
      </c>
      <c r="M213" s="6"/>
      <c r="N213" s="6"/>
      <c r="O213" s="1" t="str">
        <f>IF(ISBLANK(M213), "", IF(ISBLANK(N213), "Yes", IF(N213 &lt; 'County Names to hide'!$C$2, "No", "Yes")))</f>
        <v/>
      </c>
      <c r="P213" s="6"/>
      <c r="Q213" s="6"/>
      <c r="R213" s="6"/>
      <c r="S213" s="6"/>
      <c r="U213" s="82" t="str">
        <f>IF(Outcomes!M213="","",
   IF(AND(Outcomes!N213&lt;&gt;"",Outcomes!N213&lt;'County Names to hide'!$C$2),0,
      ROUND((MIN(IF(Outcomes!N213="", 'County Names to hide'!$D$2, Outcomes!N213),'County Names to hide'!$D$2)-Outcomes!M212)/30,1)))</f>
        <v/>
      </c>
      <c r="V213" s="82" t="str">
        <f>IF(Outcomes!C213="", "", DATEDIF(Outcomes!C213, 'County Names to hide'!$D$2, "m"))</f>
        <v/>
      </c>
    </row>
    <row r="214" spans="12:22" s="1" customFormat="1" ht="14.5" x14ac:dyDescent="0.35">
      <c r="L214" s="82" t="str">
        <f t="shared" si="3"/>
        <v>Yes</v>
      </c>
      <c r="M214" s="6"/>
      <c r="N214" s="6"/>
      <c r="O214" s="1" t="str">
        <f>IF(ISBLANK(M214), "", IF(ISBLANK(N214), "Yes", IF(N214 &lt; 'County Names to hide'!$C$2, "No", "Yes")))</f>
        <v/>
      </c>
      <c r="P214" s="6"/>
      <c r="Q214" s="6"/>
      <c r="R214" s="6"/>
      <c r="S214" s="6"/>
      <c r="U214" s="82" t="str">
        <f>IF(Outcomes!M214="","",
   IF(AND(Outcomes!N214&lt;&gt;"",Outcomes!N214&lt;'County Names to hide'!$C$2),0,
      ROUND((MIN(IF(Outcomes!N214="", 'County Names to hide'!$D$2, Outcomes!N214),'County Names to hide'!$D$2)-Outcomes!M213)/30,1)))</f>
        <v/>
      </c>
      <c r="V214" s="82" t="str">
        <f>IF(Outcomes!C214="", "", DATEDIF(Outcomes!C214, 'County Names to hide'!$D$2, "m"))</f>
        <v/>
      </c>
    </row>
    <row r="215" spans="12:22" s="1" customFormat="1" ht="14.5" x14ac:dyDescent="0.35">
      <c r="L215" s="82" t="str">
        <f t="shared" si="3"/>
        <v>Yes</v>
      </c>
      <c r="M215" s="6"/>
      <c r="N215" s="6"/>
      <c r="O215" s="1" t="str">
        <f>IF(ISBLANK(M215), "", IF(ISBLANK(N215), "Yes", IF(N215 &lt; 'County Names to hide'!$C$2, "No", "Yes")))</f>
        <v/>
      </c>
      <c r="P215" s="6"/>
      <c r="Q215" s="6"/>
      <c r="R215" s="6"/>
      <c r="S215" s="6"/>
      <c r="U215" s="82" t="str">
        <f>IF(Outcomes!M215="","",
   IF(AND(Outcomes!N215&lt;&gt;"",Outcomes!N215&lt;'County Names to hide'!$C$2),0,
      ROUND((MIN(IF(Outcomes!N215="", 'County Names to hide'!$D$2, Outcomes!N215),'County Names to hide'!$D$2)-Outcomes!M214)/30,1)))</f>
        <v/>
      </c>
      <c r="V215" s="82" t="str">
        <f>IF(Outcomes!C215="", "", DATEDIF(Outcomes!C215, 'County Names to hide'!$D$2, "m"))</f>
        <v/>
      </c>
    </row>
    <row r="216" spans="12:22" s="1" customFormat="1" ht="14.5" x14ac:dyDescent="0.35">
      <c r="L216" s="82" t="str">
        <f t="shared" si="3"/>
        <v>Yes</v>
      </c>
      <c r="M216" s="6"/>
      <c r="N216" s="6"/>
      <c r="O216" s="1" t="str">
        <f>IF(ISBLANK(M216), "", IF(ISBLANK(N216), "Yes", IF(N216 &lt; 'County Names to hide'!$C$2, "No", "Yes")))</f>
        <v/>
      </c>
      <c r="P216" s="6"/>
      <c r="Q216" s="6"/>
      <c r="R216" s="6"/>
      <c r="S216" s="6"/>
      <c r="U216" s="82" t="str">
        <f>IF(Outcomes!M216="","",
   IF(AND(Outcomes!N216&lt;&gt;"",Outcomes!N216&lt;'County Names to hide'!$C$2),0,
      ROUND((MIN(IF(Outcomes!N216="", 'County Names to hide'!$D$2, Outcomes!N216),'County Names to hide'!$D$2)-Outcomes!M215)/30,1)))</f>
        <v/>
      </c>
      <c r="V216" s="82" t="str">
        <f>IF(Outcomes!C216="", "", DATEDIF(Outcomes!C216, 'County Names to hide'!$D$2, "m"))</f>
        <v/>
      </c>
    </row>
    <row r="217" spans="12:22" s="1" customFormat="1" ht="14.5" x14ac:dyDescent="0.35">
      <c r="L217" s="82" t="str">
        <f t="shared" si="3"/>
        <v>Yes</v>
      </c>
      <c r="M217" s="6"/>
      <c r="N217" s="6"/>
      <c r="O217" s="1" t="str">
        <f>IF(ISBLANK(M217), "", IF(ISBLANK(N217), "Yes", IF(N217 &lt; 'County Names to hide'!$C$2, "No", "Yes")))</f>
        <v/>
      </c>
      <c r="P217" s="6"/>
      <c r="Q217" s="6"/>
      <c r="R217" s="6"/>
      <c r="S217" s="6"/>
      <c r="U217" s="82" t="str">
        <f>IF(Outcomes!M217="","",
   IF(AND(Outcomes!N217&lt;&gt;"",Outcomes!N217&lt;'County Names to hide'!$C$2),0,
      ROUND((MIN(IF(Outcomes!N217="", 'County Names to hide'!$D$2, Outcomes!N217),'County Names to hide'!$D$2)-Outcomes!M216)/30,1)))</f>
        <v/>
      </c>
      <c r="V217" s="82" t="str">
        <f>IF(Outcomes!C217="", "", DATEDIF(Outcomes!C217, 'County Names to hide'!$D$2, "m"))</f>
        <v/>
      </c>
    </row>
    <row r="218" spans="12:22" s="1" customFormat="1" ht="14.5" x14ac:dyDescent="0.35">
      <c r="L218" s="82" t="str">
        <f t="shared" si="3"/>
        <v>Yes</v>
      </c>
      <c r="M218" s="6"/>
      <c r="N218" s="6"/>
      <c r="O218" s="1" t="str">
        <f>IF(ISBLANK(M218), "", IF(ISBLANK(N218), "Yes", IF(N218 &lt; 'County Names to hide'!$C$2, "No", "Yes")))</f>
        <v/>
      </c>
      <c r="P218" s="6"/>
      <c r="Q218" s="6"/>
      <c r="R218" s="6"/>
      <c r="S218" s="6"/>
      <c r="U218" s="82" t="str">
        <f>IF(Outcomes!M218="","",
   IF(AND(Outcomes!N218&lt;&gt;"",Outcomes!N218&lt;'County Names to hide'!$C$2),0,
      ROUND((MIN(IF(Outcomes!N218="", 'County Names to hide'!$D$2, Outcomes!N218),'County Names to hide'!$D$2)-Outcomes!M217)/30,1)))</f>
        <v/>
      </c>
      <c r="V218" s="82" t="str">
        <f>IF(Outcomes!C218="", "", DATEDIF(Outcomes!C218, 'County Names to hide'!$D$2, "m"))</f>
        <v/>
      </c>
    </row>
    <row r="219" spans="12:22" s="1" customFormat="1" ht="14.5" x14ac:dyDescent="0.35">
      <c r="L219" s="82" t="str">
        <f t="shared" si="3"/>
        <v>Yes</v>
      </c>
      <c r="M219" s="6"/>
      <c r="N219" s="6"/>
      <c r="O219" s="1" t="str">
        <f>IF(ISBLANK(M219), "", IF(ISBLANK(N219), "Yes", IF(N219 &lt; 'County Names to hide'!$C$2, "No", "Yes")))</f>
        <v/>
      </c>
      <c r="P219" s="6"/>
      <c r="Q219" s="6"/>
      <c r="R219" s="6"/>
      <c r="S219" s="6"/>
      <c r="U219" s="82" t="str">
        <f>IF(Outcomes!M219="","",
   IF(AND(Outcomes!N219&lt;&gt;"",Outcomes!N219&lt;'County Names to hide'!$C$2),0,
      ROUND((MIN(IF(Outcomes!N219="", 'County Names to hide'!$D$2, Outcomes!N219),'County Names to hide'!$D$2)-Outcomes!M218)/30,1)))</f>
        <v/>
      </c>
      <c r="V219" s="82" t="str">
        <f>IF(Outcomes!C219="", "", DATEDIF(Outcomes!C219, 'County Names to hide'!$D$2, "m"))</f>
        <v/>
      </c>
    </row>
    <row r="220" spans="12:22" s="1" customFormat="1" ht="14.5" x14ac:dyDescent="0.35">
      <c r="L220" s="82" t="str">
        <f t="shared" si="3"/>
        <v>Yes</v>
      </c>
      <c r="M220" s="6"/>
      <c r="N220" s="6"/>
      <c r="O220" s="1" t="str">
        <f>IF(ISBLANK(M220), "", IF(ISBLANK(N220), "Yes", IF(N220 &lt; 'County Names to hide'!$C$2, "No", "Yes")))</f>
        <v/>
      </c>
      <c r="P220" s="6"/>
      <c r="Q220" s="6"/>
      <c r="R220" s="6"/>
      <c r="S220" s="6"/>
      <c r="U220" s="82" t="str">
        <f>IF(Outcomes!M220="","",
   IF(AND(Outcomes!N220&lt;&gt;"",Outcomes!N220&lt;'County Names to hide'!$C$2),0,
      ROUND((MIN(IF(Outcomes!N220="", 'County Names to hide'!$D$2, Outcomes!N220),'County Names to hide'!$D$2)-Outcomes!M219)/30,1)))</f>
        <v/>
      </c>
      <c r="V220" s="82" t="str">
        <f>IF(Outcomes!C220="", "", DATEDIF(Outcomes!C220, 'County Names to hide'!$D$2, "m"))</f>
        <v/>
      </c>
    </row>
    <row r="221" spans="12:22" s="1" customFormat="1" ht="14.5" x14ac:dyDescent="0.35">
      <c r="L221" s="82" t="str">
        <f t="shared" si="3"/>
        <v>Yes</v>
      </c>
      <c r="M221" s="6"/>
      <c r="N221" s="6"/>
      <c r="O221" s="1" t="str">
        <f>IF(ISBLANK(M221), "", IF(ISBLANK(N221), "Yes", IF(N221 &lt; 'County Names to hide'!$C$2, "No", "Yes")))</f>
        <v/>
      </c>
      <c r="P221" s="6"/>
      <c r="Q221" s="6"/>
      <c r="R221" s="6"/>
      <c r="S221" s="6"/>
      <c r="U221" s="82" t="str">
        <f>IF(Outcomes!M221="","",
   IF(AND(Outcomes!N221&lt;&gt;"",Outcomes!N221&lt;'County Names to hide'!$C$2),0,
      ROUND((MIN(IF(Outcomes!N221="", 'County Names to hide'!$D$2, Outcomes!N221),'County Names to hide'!$D$2)-Outcomes!M220)/30,1)))</f>
        <v/>
      </c>
      <c r="V221" s="82" t="str">
        <f>IF(Outcomes!C221="", "", DATEDIF(Outcomes!C221, 'County Names to hide'!$D$2, "m"))</f>
        <v/>
      </c>
    </row>
    <row r="222" spans="12:22" s="1" customFormat="1" ht="14.5" x14ac:dyDescent="0.35">
      <c r="L222" s="82" t="str">
        <f t="shared" si="3"/>
        <v>Yes</v>
      </c>
      <c r="M222" s="6"/>
      <c r="N222" s="6"/>
      <c r="O222" s="1" t="str">
        <f>IF(ISBLANK(M222), "", IF(ISBLANK(N222), "Yes", IF(N222 &lt; 'County Names to hide'!$C$2, "No", "Yes")))</f>
        <v/>
      </c>
      <c r="P222" s="6"/>
      <c r="Q222" s="6"/>
      <c r="R222" s="6"/>
      <c r="S222" s="6"/>
      <c r="U222" s="82" t="str">
        <f>IF(Outcomes!M222="","",
   IF(AND(Outcomes!N222&lt;&gt;"",Outcomes!N222&lt;'County Names to hide'!$C$2),0,
      ROUND((MIN(IF(Outcomes!N222="", 'County Names to hide'!$D$2, Outcomes!N222),'County Names to hide'!$D$2)-Outcomes!M221)/30,1)))</f>
        <v/>
      </c>
      <c r="V222" s="82" t="str">
        <f>IF(Outcomes!C222="", "", DATEDIF(Outcomes!C222, 'County Names to hide'!$D$2, "m"))</f>
        <v/>
      </c>
    </row>
    <row r="223" spans="12:22" s="1" customFormat="1" ht="14.5" x14ac:dyDescent="0.35">
      <c r="L223" s="82" t="str">
        <f t="shared" si="3"/>
        <v>Yes</v>
      </c>
      <c r="M223" s="6"/>
      <c r="N223" s="6"/>
      <c r="O223" s="1" t="str">
        <f>IF(ISBLANK(M223), "", IF(ISBLANK(N223), "Yes", IF(N223 &lt; 'County Names to hide'!$C$2, "No", "Yes")))</f>
        <v/>
      </c>
      <c r="P223" s="6"/>
      <c r="Q223" s="6"/>
      <c r="R223" s="6"/>
      <c r="S223" s="6"/>
      <c r="U223" s="82" t="str">
        <f>IF(Outcomes!M223="","",
   IF(AND(Outcomes!N223&lt;&gt;"",Outcomes!N223&lt;'County Names to hide'!$C$2),0,
      ROUND((MIN(IF(Outcomes!N223="", 'County Names to hide'!$D$2, Outcomes!N223),'County Names to hide'!$D$2)-Outcomes!M222)/30,1)))</f>
        <v/>
      </c>
      <c r="V223" s="82" t="str">
        <f>IF(Outcomes!C223="", "", DATEDIF(Outcomes!C223, 'County Names to hide'!$D$2, "m"))</f>
        <v/>
      </c>
    </row>
    <row r="224" spans="12:22" s="1" customFormat="1" ht="14.5" x14ac:dyDescent="0.35">
      <c r="L224" s="82" t="str">
        <f t="shared" si="3"/>
        <v>Yes</v>
      </c>
      <c r="M224" s="6"/>
      <c r="N224" s="6"/>
      <c r="O224" s="1" t="str">
        <f>IF(ISBLANK(M224), "", IF(ISBLANK(N224), "Yes", IF(N224 &lt; 'County Names to hide'!$C$2, "No", "Yes")))</f>
        <v/>
      </c>
      <c r="P224" s="6"/>
      <c r="Q224" s="6"/>
      <c r="R224" s="6"/>
      <c r="S224" s="6"/>
      <c r="U224" s="82" t="str">
        <f>IF(Outcomes!M224="","",
   IF(AND(Outcomes!N224&lt;&gt;"",Outcomes!N224&lt;'County Names to hide'!$C$2),0,
      ROUND((MIN(IF(Outcomes!N224="", 'County Names to hide'!$D$2, Outcomes!N224),'County Names to hide'!$D$2)-Outcomes!M223)/30,1)))</f>
        <v/>
      </c>
      <c r="V224" s="82" t="str">
        <f>IF(Outcomes!C224="", "", DATEDIF(Outcomes!C224, 'County Names to hide'!$D$2, "m"))</f>
        <v/>
      </c>
    </row>
    <row r="225" spans="12:22" s="1" customFormat="1" ht="14.5" x14ac:dyDescent="0.35">
      <c r="L225" s="82" t="str">
        <f t="shared" si="3"/>
        <v>Yes</v>
      </c>
      <c r="M225" s="6"/>
      <c r="N225" s="6"/>
      <c r="O225" s="1" t="str">
        <f>IF(ISBLANK(M225), "", IF(ISBLANK(N225), "Yes", IF(N225 &lt; 'County Names to hide'!$C$2, "No", "Yes")))</f>
        <v/>
      </c>
      <c r="P225" s="6"/>
      <c r="Q225" s="6"/>
      <c r="R225" s="6"/>
      <c r="S225" s="6"/>
      <c r="U225" s="82" t="str">
        <f>IF(Outcomes!M225="","",
   IF(AND(Outcomes!N225&lt;&gt;"",Outcomes!N225&lt;'County Names to hide'!$C$2),0,
      ROUND((MIN(IF(Outcomes!N225="", 'County Names to hide'!$D$2, Outcomes!N225),'County Names to hide'!$D$2)-Outcomes!M224)/30,1)))</f>
        <v/>
      </c>
      <c r="V225" s="82" t="str">
        <f>IF(Outcomes!C225="", "", DATEDIF(Outcomes!C225, 'County Names to hide'!$D$2, "m"))</f>
        <v/>
      </c>
    </row>
    <row r="226" spans="12:22" s="1" customFormat="1" ht="14.5" x14ac:dyDescent="0.35">
      <c r="L226" s="82" t="str">
        <f t="shared" si="3"/>
        <v>Yes</v>
      </c>
      <c r="M226" s="6"/>
      <c r="N226" s="6"/>
      <c r="O226" s="1" t="str">
        <f>IF(ISBLANK(M226), "", IF(ISBLANK(N226), "Yes", IF(N226 &lt; 'County Names to hide'!$C$2, "No", "Yes")))</f>
        <v/>
      </c>
      <c r="P226" s="6"/>
      <c r="Q226" s="6"/>
      <c r="R226" s="6"/>
      <c r="S226" s="6"/>
      <c r="U226" s="82" t="str">
        <f>IF(Outcomes!M226="","",
   IF(AND(Outcomes!N226&lt;&gt;"",Outcomes!N226&lt;'County Names to hide'!$C$2),0,
      ROUND((MIN(IF(Outcomes!N226="", 'County Names to hide'!$D$2, Outcomes!N226),'County Names to hide'!$D$2)-Outcomes!M225)/30,1)))</f>
        <v/>
      </c>
      <c r="V226" s="82" t="str">
        <f>IF(Outcomes!C226="", "", DATEDIF(Outcomes!C226, 'County Names to hide'!$D$2, "m"))</f>
        <v/>
      </c>
    </row>
    <row r="227" spans="12:22" s="1" customFormat="1" ht="14.5" x14ac:dyDescent="0.35">
      <c r="L227" s="82" t="str">
        <f t="shared" si="3"/>
        <v>Yes</v>
      </c>
      <c r="M227" s="6"/>
      <c r="N227" s="6"/>
      <c r="O227" s="1" t="str">
        <f>IF(ISBLANK(M227), "", IF(ISBLANK(N227), "Yes", IF(N227 &lt; 'County Names to hide'!$C$2, "No", "Yes")))</f>
        <v/>
      </c>
      <c r="P227" s="6"/>
      <c r="Q227" s="6"/>
      <c r="R227" s="6"/>
      <c r="S227" s="6"/>
      <c r="U227" s="82" t="str">
        <f>IF(Outcomes!M227="","",
   IF(AND(Outcomes!N227&lt;&gt;"",Outcomes!N227&lt;'County Names to hide'!$C$2),0,
      ROUND((MIN(IF(Outcomes!N227="", 'County Names to hide'!$D$2, Outcomes!N227),'County Names to hide'!$D$2)-Outcomes!M226)/30,1)))</f>
        <v/>
      </c>
      <c r="V227" s="82" t="str">
        <f>IF(Outcomes!C227="", "", DATEDIF(Outcomes!C227, 'County Names to hide'!$D$2, "m"))</f>
        <v/>
      </c>
    </row>
    <row r="228" spans="12:22" s="1" customFormat="1" ht="14.5" x14ac:dyDescent="0.35">
      <c r="L228" s="82" t="str">
        <f t="shared" si="3"/>
        <v>Yes</v>
      </c>
      <c r="M228" s="6"/>
      <c r="N228" s="6"/>
      <c r="O228" s="1" t="str">
        <f>IF(ISBLANK(M228), "", IF(ISBLANK(N228), "Yes", IF(N228 &lt; 'County Names to hide'!$C$2, "No", "Yes")))</f>
        <v/>
      </c>
      <c r="P228" s="6"/>
      <c r="Q228" s="6"/>
      <c r="R228" s="6"/>
      <c r="S228" s="6"/>
      <c r="U228" s="82" t="str">
        <f>IF(Outcomes!M228="","",
   IF(AND(Outcomes!N228&lt;&gt;"",Outcomes!N228&lt;'County Names to hide'!$C$2),0,
      ROUND((MIN(IF(Outcomes!N228="", 'County Names to hide'!$D$2, Outcomes!N228),'County Names to hide'!$D$2)-Outcomes!M227)/30,1)))</f>
        <v/>
      </c>
      <c r="V228" s="82" t="str">
        <f>IF(Outcomes!C228="", "", DATEDIF(Outcomes!C228, 'County Names to hide'!$D$2, "m"))</f>
        <v/>
      </c>
    </row>
    <row r="229" spans="12:22" s="1" customFormat="1" ht="14.5" x14ac:dyDescent="0.35">
      <c r="L229" s="82" t="str">
        <f t="shared" si="3"/>
        <v>Yes</v>
      </c>
      <c r="M229" s="6"/>
      <c r="N229" s="6"/>
      <c r="O229" s="1" t="str">
        <f>IF(ISBLANK(M229), "", IF(ISBLANK(N229), "Yes", IF(N229 &lt; 'County Names to hide'!$C$2, "No", "Yes")))</f>
        <v/>
      </c>
      <c r="P229" s="6"/>
      <c r="Q229" s="6"/>
      <c r="R229" s="6"/>
      <c r="S229" s="6"/>
      <c r="U229" s="82" t="str">
        <f>IF(Outcomes!M229="","",
   IF(AND(Outcomes!N229&lt;&gt;"",Outcomes!N229&lt;'County Names to hide'!$C$2),0,
      ROUND((MIN(IF(Outcomes!N229="", 'County Names to hide'!$D$2, Outcomes!N229),'County Names to hide'!$D$2)-Outcomes!M228)/30,1)))</f>
        <v/>
      </c>
      <c r="V229" s="82" t="str">
        <f>IF(Outcomes!C229="", "", DATEDIF(Outcomes!C229, 'County Names to hide'!$D$2, "m"))</f>
        <v/>
      </c>
    </row>
    <row r="230" spans="12:22" s="1" customFormat="1" ht="14.5" x14ac:dyDescent="0.35">
      <c r="L230" s="82" t="str">
        <f t="shared" si="3"/>
        <v>Yes</v>
      </c>
      <c r="M230" s="6"/>
      <c r="N230" s="6"/>
      <c r="O230" s="1" t="str">
        <f>IF(ISBLANK(M230), "", IF(ISBLANK(N230), "Yes", IF(N230 &lt; 'County Names to hide'!$C$2, "No", "Yes")))</f>
        <v/>
      </c>
      <c r="P230" s="6"/>
      <c r="Q230" s="6"/>
      <c r="R230" s="6"/>
      <c r="S230" s="6"/>
      <c r="U230" s="82" t="str">
        <f>IF(Outcomes!M230="","",
   IF(AND(Outcomes!N230&lt;&gt;"",Outcomes!N230&lt;'County Names to hide'!$C$2),0,
      ROUND((MIN(IF(Outcomes!N230="", 'County Names to hide'!$D$2, Outcomes!N230),'County Names to hide'!$D$2)-Outcomes!M229)/30,1)))</f>
        <v/>
      </c>
      <c r="V230" s="82" t="str">
        <f>IF(Outcomes!C230="", "", DATEDIF(Outcomes!C230, 'County Names to hide'!$D$2, "m"))</f>
        <v/>
      </c>
    </row>
    <row r="231" spans="12:22" s="1" customFormat="1" ht="14.5" x14ac:dyDescent="0.35">
      <c r="L231" s="82" t="str">
        <f t="shared" si="3"/>
        <v>Yes</v>
      </c>
      <c r="M231" s="6"/>
      <c r="N231" s="6"/>
      <c r="O231" s="1" t="str">
        <f>IF(ISBLANK(M231), "", IF(ISBLANK(N231), "Yes", IF(N231 &lt; 'County Names to hide'!$C$2, "No", "Yes")))</f>
        <v/>
      </c>
      <c r="P231" s="6"/>
      <c r="Q231" s="6"/>
      <c r="R231" s="6"/>
      <c r="S231" s="6"/>
      <c r="U231" s="82" t="str">
        <f>IF(Outcomes!M231="","",
   IF(AND(Outcomes!N231&lt;&gt;"",Outcomes!N231&lt;'County Names to hide'!$C$2),0,
      ROUND((MIN(IF(Outcomes!N231="", 'County Names to hide'!$D$2, Outcomes!N231),'County Names to hide'!$D$2)-Outcomes!M230)/30,1)))</f>
        <v/>
      </c>
      <c r="V231" s="82" t="str">
        <f>IF(Outcomes!C231="", "", DATEDIF(Outcomes!C231, 'County Names to hide'!$D$2, "m"))</f>
        <v/>
      </c>
    </row>
    <row r="232" spans="12:22" s="1" customFormat="1" ht="14.5" x14ac:dyDescent="0.35">
      <c r="L232" s="82" t="str">
        <f t="shared" si="3"/>
        <v>Yes</v>
      </c>
      <c r="M232" s="6"/>
      <c r="N232" s="6"/>
      <c r="O232" s="1" t="str">
        <f>IF(ISBLANK(M232), "", IF(ISBLANK(N232), "Yes", IF(N232 &lt; 'County Names to hide'!$C$2, "No", "Yes")))</f>
        <v/>
      </c>
      <c r="P232" s="6"/>
      <c r="Q232" s="6"/>
      <c r="R232" s="6"/>
      <c r="S232" s="6"/>
      <c r="U232" s="82" t="str">
        <f>IF(Outcomes!M232="","",
   IF(AND(Outcomes!N232&lt;&gt;"",Outcomes!N232&lt;'County Names to hide'!$C$2),0,
      ROUND((MIN(IF(Outcomes!N232="", 'County Names to hide'!$D$2, Outcomes!N232),'County Names to hide'!$D$2)-Outcomes!M231)/30,1)))</f>
        <v/>
      </c>
      <c r="V232" s="82" t="str">
        <f>IF(Outcomes!C232="", "", DATEDIF(Outcomes!C232, 'County Names to hide'!$D$2, "m"))</f>
        <v/>
      </c>
    </row>
    <row r="233" spans="12:22" s="1" customFormat="1" ht="14.5" x14ac:dyDescent="0.35">
      <c r="L233" s="82" t="str">
        <f t="shared" si="3"/>
        <v>Yes</v>
      </c>
      <c r="M233" s="6"/>
      <c r="N233" s="6"/>
      <c r="O233" s="1" t="str">
        <f>IF(ISBLANK(M233), "", IF(ISBLANK(N233), "Yes", IF(N233 &lt; 'County Names to hide'!$C$2, "No", "Yes")))</f>
        <v/>
      </c>
      <c r="P233" s="6"/>
      <c r="Q233" s="6"/>
      <c r="R233" s="6"/>
      <c r="S233" s="6"/>
      <c r="U233" s="82" t="str">
        <f>IF(Outcomes!M233="","",
   IF(AND(Outcomes!N233&lt;&gt;"",Outcomes!N233&lt;'County Names to hide'!$C$2),0,
      ROUND((MIN(IF(Outcomes!N233="", 'County Names to hide'!$D$2, Outcomes!N233),'County Names to hide'!$D$2)-Outcomes!M232)/30,1)))</f>
        <v/>
      </c>
      <c r="V233" s="82" t="str">
        <f>IF(Outcomes!C233="", "", DATEDIF(Outcomes!C233, 'County Names to hide'!$D$2, "m"))</f>
        <v/>
      </c>
    </row>
    <row r="234" spans="12:22" s="1" customFormat="1" ht="14.5" x14ac:dyDescent="0.35">
      <c r="L234" s="82" t="str">
        <f t="shared" si="3"/>
        <v>Yes</v>
      </c>
      <c r="M234" s="6"/>
      <c r="N234" s="6"/>
      <c r="O234" s="1" t="str">
        <f>IF(ISBLANK(M234), "", IF(ISBLANK(N234), "Yes", IF(N234 &lt; 'County Names to hide'!$C$2, "No", "Yes")))</f>
        <v/>
      </c>
      <c r="P234" s="6"/>
      <c r="Q234" s="6"/>
      <c r="R234" s="6"/>
      <c r="S234" s="6"/>
      <c r="U234" s="82" t="str">
        <f>IF(Outcomes!M234="","",
   IF(AND(Outcomes!N234&lt;&gt;"",Outcomes!N234&lt;'County Names to hide'!$C$2),0,
      ROUND((MIN(IF(Outcomes!N234="", 'County Names to hide'!$D$2, Outcomes!N234),'County Names to hide'!$D$2)-Outcomes!M233)/30,1)))</f>
        <v/>
      </c>
      <c r="V234" s="82" t="str">
        <f>IF(Outcomes!C234="", "", DATEDIF(Outcomes!C234, 'County Names to hide'!$D$2, "m"))</f>
        <v/>
      </c>
    </row>
    <row r="235" spans="12:22" s="1" customFormat="1" ht="14.5" x14ac:dyDescent="0.35">
      <c r="L235" s="82" t="str">
        <f t="shared" si="3"/>
        <v>Yes</v>
      </c>
      <c r="M235" s="6"/>
      <c r="N235" s="6"/>
      <c r="O235" s="1" t="str">
        <f>IF(ISBLANK(M235), "", IF(ISBLANK(N235), "Yes", IF(N235 &lt; 'County Names to hide'!$C$2, "No", "Yes")))</f>
        <v/>
      </c>
      <c r="P235" s="6"/>
      <c r="Q235" s="6"/>
      <c r="R235" s="6"/>
      <c r="S235" s="6"/>
      <c r="U235" s="82" t="str">
        <f>IF(Outcomes!M235="","",
   IF(AND(Outcomes!N235&lt;&gt;"",Outcomes!N235&lt;'County Names to hide'!$C$2),0,
      ROUND((MIN(IF(Outcomes!N235="", 'County Names to hide'!$D$2, Outcomes!N235),'County Names to hide'!$D$2)-Outcomes!M234)/30,1)))</f>
        <v/>
      </c>
      <c r="V235" s="82" t="str">
        <f>IF(Outcomes!C235="", "", DATEDIF(Outcomes!C235, 'County Names to hide'!$D$2, "m"))</f>
        <v/>
      </c>
    </row>
    <row r="236" spans="12:22" s="1" customFormat="1" ht="14.5" x14ac:dyDescent="0.35">
      <c r="L236" s="82" t="str">
        <f t="shared" si="3"/>
        <v>Yes</v>
      </c>
      <c r="M236" s="6"/>
      <c r="N236" s="6"/>
      <c r="O236" s="1" t="str">
        <f>IF(ISBLANK(M236), "", IF(ISBLANK(N236), "Yes", IF(N236 &lt; 'County Names to hide'!$C$2, "No", "Yes")))</f>
        <v/>
      </c>
      <c r="P236" s="6"/>
      <c r="Q236" s="6"/>
      <c r="R236" s="6"/>
      <c r="S236" s="6"/>
      <c r="U236" s="82" t="str">
        <f>IF(Outcomes!M236="","",
   IF(AND(Outcomes!N236&lt;&gt;"",Outcomes!N236&lt;'County Names to hide'!$C$2),0,
      ROUND((MIN(IF(Outcomes!N236="", 'County Names to hide'!$D$2, Outcomes!N236),'County Names to hide'!$D$2)-Outcomes!M235)/30,1)))</f>
        <v/>
      </c>
      <c r="V236" s="82" t="str">
        <f>IF(Outcomes!C236="", "", DATEDIF(Outcomes!C236, 'County Names to hide'!$D$2, "m"))</f>
        <v/>
      </c>
    </row>
    <row r="237" spans="12:22" s="1" customFormat="1" ht="14.5" x14ac:dyDescent="0.35">
      <c r="L237" s="82" t="str">
        <f t="shared" si="3"/>
        <v>Yes</v>
      </c>
      <c r="M237" s="6"/>
      <c r="N237" s="6"/>
      <c r="O237" s="1" t="str">
        <f>IF(ISBLANK(M237), "", IF(ISBLANK(N237), "Yes", IF(N237 &lt; 'County Names to hide'!$C$2, "No", "Yes")))</f>
        <v/>
      </c>
      <c r="P237" s="6"/>
      <c r="Q237" s="6"/>
      <c r="R237" s="6"/>
      <c r="S237" s="6"/>
      <c r="U237" s="82" t="str">
        <f>IF(Outcomes!M237="","",
   IF(AND(Outcomes!N237&lt;&gt;"",Outcomes!N237&lt;'County Names to hide'!$C$2),0,
      ROUND((MIN(IF(Outcomes!N237="", 'County Names to hide'!$D$2, Outcomes!N237),'County Names to hide'!$D$2)-Outcomes!M236)/30,1)))</f>
        <v/>
      </c>
      <c r="V237" s="82" t="str">
        <f>IF(Outcomes!C237="", "", DATEDIF(Outcomes!C237, 'County Names to hide'!$D$2, "m"))</f>
        <v/>
      </c>
    </row>
    <row r="238" spans="12:22" s="1" customFormat="1" ht="14.5" x14ac:dyDescent="0.35">
      <c r="L238" s="82" t="str">
        <f t="shared" si="3"/>
        <v>Yes</v>
      </c>
      <c r="M238" s="6"/>
      <c r="N238" s="6"/>
      <c r="O238" s="1" t="str">
        <f>IF(ISBLANK(M238), "", IF(ISBLANK(N238), "Yes", IF(N238 &lt; 'County Names to hide'!$C$2, "No", "Yes")))</f>
        <v/>
      </c>
      <c r="P238" s="6"/>
      <c r="Q238" s="6"/>
      <c r="R238" s="6"/>
      <c r="S238" s="6"/>
      <c r="U238" s="82" t="str">
        <f>IF(Outcomes!M238="","",
   IF(AND(Outcomes!N238&lt;&gt;"",Outcomes!N238&lt;'County Names to hide'!$C$2),0,
      ROUND((MIN(IF(Outcomes!N238="", 'County Names to hide'!$D$2, Outcomes!N238),'County Names to hide'!$D$2)-Outcomes!M237)/30,1)))</f>
        <v/>
      </c>
      <c r="V238" s="82" t="str">
        <f>IF(Outcomes!C238="", "", DATEDIF(Outcomes!C238, 'County Names to hide'!$D$2, "m"))</f>
        <v/>
      </c>
    </row>
    <row r="239" spans="12:22" s="1" customFormat="1" ht="14.5" x14ac:dyDescent="0.35">
      <c r="L239" s="82" t="str">
        <f t="shared" si="3"/>
        <v>Yes</v>
      </c>
      <c r="M239" s="6"/>
      <c r="N239" s="6"/>
      <c r="O239" s="1" t="str">
        <f>IF(ISBLANK(M239), "", IF(ISBLANK(N239), "Yes", IF(N239 &lt; 'County Names to hide'!$C$2, "No", "Yes")))</f>
        <v/>
      </c>
      <c r="P239" s="6"/>
      <c r="Q239" s="6"/>
      <c r="R239" s="6"/>
      <c r="S239" s="6"/>
      <c r="U239" s="82" t="str">
        <f>IF(Outcomes!M239="","",
   IF(AND(Outcomes!N239&lt;&gt;"",Outcomes!N239&lt;'County Names to hide'!$C$2),0,
      ROUND((MIN(IF(Outcomes!N239="", 'County Names to hide'!$D$2, Outcomes!N239),'County Names to hide'!$D$2)-Outcomes!M238)/30,1)))</f>
        <v/>
      </c>
      <c r="V239" s="82" t="str">
        <f>IF(Outcomes!C239="", "", DATEDIF(Outcomes!C239, 'County Names to hide'!$D$2, "m"))</f>
        <v/>
      </c>
    </row>
    <row r="240" spans="12:22" s="1" customFormat="1" ht="14.5" x14ac:dyDescent="0.35">
      <c r="L240" s="82" t="str">
        <f t="shared" si="3"/>
        <v>Yes</v>
      </c>
      <c r="M240" s="6"/>
      <c r="N240" s="6"/>
      <c r="O240" s="1" t="str">
        <f>IF(ISBLANK(M240), "", IF(ISBLANK(N240), "Yes", IF(N240 &lt; 'County Names to hide'!$C$2, "No", "Yes")))</f>
        <v/>
      </c>
      <c r="P240" s="6"/>
      <c r="Q240" s="6"/>
      <c r="R240" s="6"/>
      <c r="S240" s="6"/>
      <c r="U240" s="82" t="str">
        <f>IF(Outcomes!M240="","",
   IF(AND(Outcomes!N240&lt;&gt;"",Outcomes!N240&lt;'County Names to hide'!$C$2),0,
      ROUND((MIN(IF(Outcomes!N240="", 'County Names to hide'!$D$2, Outcomes!N240),'County Names to hide'!$D$2)-Outcomes!M239)/30,1)))</f>
        <v/>
      </c>
      <c r="V240" s="82" t="str">
        <f>IF(Outcomes!C240="", "", DATEDIF(Outcomes!C240, 'County Names to hide'!$D$2, "m"))</f>
        <v/>
      </c>
    </row>
    <row r="241" spans="12:22" s="1" customFormat="1" ht="14.5" x14ac:dyDescent="0.35">
      <c r="L241" s="82" t="str">
        <f t="shared" si="3"/>
        <v>Yes</v>
      </c>
      <c r="M241" s="6"/>
      <c r="N241" s="6"/>
      <c r="O241" s="1" t="str">
        <f>IF(ISBLANK(M241), "", IF(ISBLANK(N241), "Yes", IF(N241 &lt; 'County Names to hide'!$C$2, "No", "Yes")))</f>
        <v/>
      </c>
      <c r="P241" s="6"/>
      <c r="Q241" s="6"/>
      <c r="R241" s="6"/>
      <c r="S241" s="6"/>
      <c r="U241" s="82" t="str">
        <f>IF(Outcomes!M241="","",
   IF(AND(Outcomes!N241&lt;&gt;"",Outcomes!N241&lt;'County Names to hide'!$C$2),0,
      ROUND((MIN(IF(Outcomes!N241="", 'County Names to hide'!$D$2, Outcomes!N241),'County Names to hide'!$D$2)-Outcomes!M240)/30,1)))</f>
        <v/>
      </c>
      <c r="V241" s="82" t="str">
        <f>IF(Outcomes!C241="", "", DATEDIF(Outcomes!C241, 'County Names to hide'!$D$2, "m"))</f>
        <v/>
      </c>
    </row>
    <row r="242" spans="12:22" s="1" customFormat="1" ht="14.5" x14ac:dyDescent="0.35">
      <c r="L242" s="82" t="str">
        <f t="shared" si="3"/>
        <v>Yes</v>
      </c>
      <c r="M242" s="6"/>
      <c r="N242" s="6"/>
      <c r="O242" s="1" t="str">
        <f>IF(ISBLANK(M242), "", IF(ISBLANK(N242), "Yes", IF(N242 &lt; 'County Names to hide'!$C$2, "No", "Yes")))</f>
        <v/>
      </c>
      <c r="P242" s="6"/>
      <c r="Q242" s="6"/>
      <c r="R242" s="6"/>
      <c r="S242" s="6"/>
      <c r="U242" s="82" t="str">
        <f>IF(Outcomes!M242="","",
   IF(AND(Outcomes!N242&lt;&gt;"",Outcomes!N242&lt;'County Names to hide'!$C$2),0,
      ROUND((MIN(IF(Outcomes!N242="", 'County Names to hide'!$D$2, Outcomes!N242),'County Names to hide'!$D$2)-Outcomes!M241)/30,1)))</f>
        <v/>
      </c>
      <c r="V242" s="82" t="str">
        <f>IF(Outcomes!C242="", "", DATEDIF(Outcomes!C242, 'County Names to hide'!$D$2, "m"))</f>
        <v/>
      </c>
    </row>
    <row r="243" spans="12:22" s="1" customFormat="1" ht="14.5" x14ac:dyDescent="0.35">
      <c r="L243" s="82" t="str">
        <f t="shared" si="3"/>
        <v>Yes</v>
      </c>
      <c r="M243" s="6"/>
      <c r="N243" s="6"/>
      <c r="O243" s="1" t="str">
        <f>IF(ISBLANK(M243), "", IF(ISBLANK(N243), "Yes", IF(N243 &lt; 'County Names to hide'!$C$2, "No", "Yes")))</f>
        <v/>
      </c>
      <c r="P243" s="6"/>
      <c r="Q243" s="6"/>
      <c r="R243" s="6"/>
      <c r="S243" s="6"/>
      <c r="U243" s="82" t="str">
        <f>IF(Outcomes!M243="","",
   IF(AND(Outcomes!N243&lt;&gt;"",Outcomes!N243&lt;'County Names to hide'!$C$2),0,
      ROUND((MIN(IF(Outcomes!N243="", 'County Names to hide'!$D$2, Outcomes!N243),'County Names to hide'!$D$2)-Outcomes!M242)/30,1)))</f>
        <v/>
      </c>
      <c r="V243" s="82" t="str">
        <f>IF(Outcomes!C243="", "", DATEDIF(Outcomes!C243, 'County Names to hide'!$D$2, "m"))</f>
        <v/>
      </c>
    </row>
    <row r="244" spans="12:22" s="1" customFormat="1" ht="14.5" x14ac:dyDescent="0.35">
      <c r="L244" s="82" t="str">
        <f t="shared" si="3"/>
        <v>Yes</v>
      </c>
      <c r="M244" s="6"/>
      <c r="N244" s="6"/>
      <c r="O244" s="1" t="str">
        <f>IF(ISBLANK(M244), "", IF(ISBLANK(N244), "Yes", IF(N244 &lt; 'County Names to hide'!$C$2, "No", "Yes")))</f>
        <v/>
      </c>
      <c r="P244" s="6"/>
      <c r="Q244" s="6"/>
      <c r="R244" s="6"/>
      <c r="S244" s="6"/>
      <c r="U244" s="82" t="str">
        <f>IF(Outcomes!M244="","",
   IF(AND(Outcomes!N244&lt;&gt;"",Outcomes!N244&lt;'County Names to hide'!$C$2),0,
      ROUND((MIN(IF(Outcomes!N244="", 'County Names to hide'!$D$2, Outcomes!N244),'County Names to hide'!$D$2)-Outcomes!M243)/30,1)))</f>
        <v/>
      </c>
      <c r="V244" s="82" t="str">
        <f>IF(Outcomes!C244="", "", DATEDIF(Outcomes!C244, 'County Names to hide'!$D$2, "m"))</f>
        <v/>
      </c>
    </row>
    <row r="245" spans="12:22" s="1" customFormat="1" ht="14.5" x14ac:dyDescent="0.35">
      <c r="L245" s="82" t="str">
        <f t="shared" si="3"/>
        <v>Yes</v>
      </c>
      <c r="M245" s="6"/>
      <c r="N245" s="6"/>
      <c r="O245" s="1" t="str">
        <f>IF(ISBLANK(M245), "", IF(ISBLANK(N245), "Yes", IF(N245 &lt; 'County Names to hide'!$C$2, "No", "Yes")))</f>
        <v/>
      </c>
      <c r="P245" s="6"/>
      <c r="Q245" s="6"/>
      <c r="R245" s="6"/>
      <c r="S245" s="6"/>
      <c r="U245" s="82" t="str">
        <f>IF(Outcomes!M245="","",
   IF(AND(Outcomes!N245&lt;&gt;"",Outcomes!N245&lt;'County Names to hide'!$C$2),0,
      ROUND((MIN(IF(Outcomes!N245="", 'County Names to hide'!$D$2, Outcomes!N245),'County Names to hide'!$D$2)-Outcomes!M244)/30,1)))</f>
        <v/>
      </c>
      <c r="V245" s="82" t="str">
        <f>IF(Outcomes!C245="", "", DATEDIF(Outcomes!C245, 'County Names to hide'!$D$2, "m"))</f>
        <v/>
      </c>
    </row>
    <row r="246" spans="12:22" s="1" customFormat="1" ht="14.5" x14ac:dyDescent="0.35">
      <c r="L246" s="82" t="str">
        <f t="shared" si="3"/>
        <v>Yes</v>
      </c>
      <c r="M246" s="6"/>
      <c r="N246" s="6"/>
      <c r="O246" s="1" t="str">
        <f>IF(ISBLANK(M246), "", IF(ISBLANK(N246), "Yes", IF(N246 &lt; 'County Names to hide'!$C$2, "No", "Yes")))</f>
        <v/>
      </c>
      <c r="P246" s="6"/>
      <c r="Q246" s="6"/>
      <c r="R246" s="6"/>
      <c r="S246" s="6"/>
      <c r="U246" s="82" t="str">
        <f>IF(Outcomes!M246="","",
   IF(AND(Outcomes!N246&lt;&gt;"",Outcomes!N246&lt;'County Names to hide'!$C$2),0,
      ROUND((MIN(IF(Outcomes!N246="", 'County Names to hide'!$D$2, Outcomes!N246),'County Names to hide'!$D$2)-Outcomes!M245)/30,1)))</f>
        <v/>
      </c>
      <c r="V246" s="82" t="str">
        <f>IF(Outcomes!C246="", "", DATEDIF(Outcomes!C246, 'County Names to hide'!$D$2, "m"))</f>
        <v/>
      </c>
    </row>
    <row r="247" spans="12:22" s="1" customFormat="1" ht="14.5" x14ac:dyDescent="0.35">
      <c r="L247" s="82" t="str">
        <f t="shared" si="3"/>
        <v>Yes</v>
      </c>
      <c r="M247" s="6"/>
      <c r="N247" s="6"/>
      <c r="O247" s="1" t="str">
        <f>IF(ISBLANK(M247), "", IF(ISBLANK(N247), "Yes", IF(N247 &lt; 'County Names to hide'!$C$2, "No", "Yes")))</f>
        <v/>
      </c>
      <c r="P247" s="6"/>
      <c r="Q247" s="6"/>
      <c r="R247" s="6"/>
      <c r="S247" s="6"/>
      <c r="U247" s="82" t="str">
        <f>IF(Outcomes!M247="","",
   IF(AND(Outcomes!N247&lt;&gt;"",Outcomes!N247&lt;'County Names to hide'!$C$2),0,
      ROUND((MIN(IF(Outcomes!N247="", 'County Names to hide'!$D$2, Outcomes!N247),'County Names to hide'!$D$2)-Outcomes!M246)/30,1)))</f>
        <v/>
      </c>
      <c r="V247" s="82" t="str">
        <f>IF(Outcomes!C247="", "", DATEDIF(Outcomes!C247, 'County Names to hide'!$D$2, "m"))</f>
        <v/>
      </c>
    </row>
    <row r="248" spans="12:22" s="1" customFormat="1" ht="14.5" x14ac:dyDescent="0.35">
      <c r="L248" s="82" t="str">
        <f t="shared" si="3"/>
        <v>Yes</v>
      </c>
      <c r="M248" s="6"/>
      <c r="N248" s="6"/>
      <c r="O248" s="1" t="str">
        <f>IF(ISBLANK(M248), "", IF(ISBLANK(N248), "Yes", IF(N248 &lt; 'County Names to hide'!$C$2, "No", "Yes")))</f>
        <v/>
      </c>
      <c r="P248" s="6"/>
      <c r="Q248" s="6"/>
      <c r="R248" s="6"/>
      <c r="S248" s="6"/>
      <c r="U248" s="82" t="str">
        <f>IF(Outcomes!M248="","",
   IF(AND(Outcomes!N248&lt;&gt;"",Outcomes!N248&lt;'County Names to hide'!$C$2),0,
      ROUND((MIN(IF(Outcomes!N248="", 'County Names to hide'!$D$2, Outcomes!N248),'County Names to hide'!$D$2)-Outcomes!M247)/30,1)))</f>
        <v/>
      </c>
      <c r="V248" s="82" t="str">
        <f>IF(Outcomes!C248="", "", DATEDIF(Outcomes!C248, 'County Names to hide'!$D$2, "m"))</f>
        <v/>
      </c>
    </row>
    <row r="249" spans="12:22" s="1" customFormat="1" ht="14.5" x14ac:dyDescent="0.35">
      <c r="L249" s="82" t="str">
        <f t="shared" si="3"/>
        <v>Yes</v>
      </c>
      <c r="M249" s="6"/>
      <c r="N249" s="6"/>
      <c r="O249" s="1" t="str">
        <f>IF(ISBLANK(M249), "", IF(ISBLANK(N249), "Yes", IF(N249 &lt; 'County Names to hide'!$C$2, "No", "Yes")))</f>
        <v/>
      </c>
      <c r="P249" s="6"/>
      <c r="Q249" s="6"/>
      <c r="R249" s="6"/>
      <c r="S249" s="6"/>
      <c r="U249" s="82" t="str">
        <f>IF(Outcomes!M249="","",
   IF(AND(Outcomes!N249&lt;&gt;"",Outcomes!N249&lt;'County Names to hide'!$C$2),0,
      ROUND((MIN(IF(Outcomes!N249="", 'County Names to hide'!$D$2, Outcomes!N249),'County Names to hide'!$D$2)-Outcomes!M248)/30,1)))</f>
        <v/>
      </c>
      <c r="V249" s="82" t="str">
        <f>IF(Outcomes!C249="", "", DATEDIF(Outcomes!C249, 'County Names to hide'!$D$2, "m"))</f>
        <v/>
      </c>
    </row>
    <row r="250" spans="12:22" s="1" customFormat="1" ht="14.5" x14ac:dyDescent="0.35">
      <c r="L250" s="82" t="str">
        <f t="shared" si="3"/>
        <v>Yes</v>
      </c>
      <c r="M250" s="6"/>
      <c r="N250" s="6"/>
      <c r="O250" s="1" t="str">
        <f>IF(ISBLANK(M250), "", IF(ISBLANK(N250), "Yes", IF(N250 &lt; 'County Names to hide'!$C$2, "No", "Yes")))</f>
        <v/>
      </c>
      <c r="P250" s="6"/>
      <c r="Q250" s="6"/>
      <c r="R250" s="6"/>
      <c r="S250" s="6"/>
      <c r="U250" s="82" t="str">
        <f>IF(Outcomes!M250="","",
   IF(AND(Outcomes!N250&lt;&gt;"",Outcomes!N250&lt;'County Names to hide'!$C$2),0,
      ROUND((MIN(IF(Outcomes!N250="", 'County Names to hide'!$D$2, Outcomes!N250),'County Names to hide'!$D$2)-Outcomes!M249)/30,1)))</f>
        <v/>
      </c>
      <c r="V250" s="82" t="str">
        <f>IF(Outcomes!C250="", "", DATEDIF(Outcomes!C250, 'County Names to hide'!$D$2, "m"))</f>
        <v/>
      </c>
    </row>
    <row r="251" spans="12:22" s="1" customFormat="1" ht="14.5" x14ac:dyDescent="0.35">
      <c r="L251" s="82" t="str">
        <f t="shared" si="3"/>
        <v>Yes</v>
      </c>
      <c r="M251" s="6"/>
      <c r="N251" s="6"/>
      <c r="O251" s="1" t="str">
        <f>IF(ISBLANK(M251), "", IF(ISBLANK(N251), "Yes", IF(N251 &lt; 'County Names to hide'!$C$2, "No", "Yes")))</f>
        <v/>
      </c>
      <c r="P251" s="6"/>
      <c r="Q251" s="6"/>
      <c r="R251" s="6"/>
      <c r="S251" s="6"/>
      <c r="U251" s="82" t="str">
        <f>IF(Outcomes!M251="","",
   IF(AND(Outcomes!N251&lt;&gt;"",Outcomes!N251&lt;'County Names to hide'!$C$2),0,
      ROUND((MIN(IF(Outcomes!N251="", 'County Names to hide'!$D$2, Outcomes!N251),'County Names to hide'!$D$2)-Outcomes!M250)/30,1)))</f>
        <v/>
      </c>
      <c r="V251" s="82" t="str">
        <f>IF(Outcomes!C251="", "", DATEDIF(Outcomes!C251, 'County Names to hide'!$D$2, "m"))</f>
        <v/>
      </c>
    </row>
    <row r="252" spans="12:22" s="1" customFormat="1" ht="14.5" x14ac:dyDescent="0.35">
      <c r="L252" s="82" t="str">
        <f t="shared" si="3"/>
        <v>Yes</v>
      </c>
      <c r="M252" s="6"/>
      <c r="N252" s="6"/>
      <c r="O252" s="1" t="str">
        <f>IF(ISBLANK(M252), "", IF(ISBLANK(N252), "Yes", IF(N252 &lt; 'County Names to hide'!$C$2, "No", "Yes")))</f>
        <v/>
      </c>
      <c r="P252" s="6"/>
      <c r="Q252" s="6"/>
      <c r="R252" s="6"/>
      <c r="S252" s="6"/>
      <c r="U252" s="82" t="str">
        <f>IF(Outcomes!M252="","",
   IF(AND(Outcomes!N252&lt;&gt;"",Outcomes!N252&lt;'County Names to hide'!$C$2),0,
      ROUND((MIN(IF(Outcomes!N252="", 'County Names to hide'!$D$2, Outcomes!N252),'County Names to hide'!$D$2)-Outcomes!M251)/30,1)))</f>
        <v/>
      </c>
      <c r="V252" s="82" t="str">
        <f>IF(Outcomes!C252="", "", DATEDIF(Outcomes!C252, 'County Names to hide'!$D$2, "m"))</f>
        <v/>
      </c>
    </row>
    <row r="253" spans="12:22" s="1" customFormat="1" ht="14.5" x14ac:dyDescent="0.35">
      <c r="L253" s="82" t="str">
        <f t="shared" si="3"/>
        <v>Yes</v>
      </c>
      <c r="M253" s="6"/>
      <c r="N253" s="6"/>
      <c r="O253" s="1" t="str">
        <f>IF(ISBLANK(M253), "", IF(ISBLANK(N253), "Yes", IF(N253 &lt; 'County Names to hide'!$C$2, "No", "Yes")))</f>
        <v/>
      </c>
      <c r="P253" s="6"/>
      <c r="Q253" s="6"/>
      <c r="R253" s="6"/>
      <c r="S253" s="6"/>
      <c r="U253" s="82" t="str">
        <f>IF(Outcomes!M253="","",
   IF(AND(Outcomes!N253&lt;&gt;"",Outcomes!N253&lt;'County Names to hide'!$C$2),0,
      ROUND((MIN(IF(Outcomes!N253="", 'County Names to hide'!$D$2, Outcomes!N253),'County Names to hide'!$D$2)-Outcomes!M252)/30,1)))</f>
        <v/>
      </c>
      <c r="V253" s="82" t="str">
        <f>IF(Outcomes!C253="", "", DATEDIF(Outcomes!C253, 'County Names to hide'!$D$2, "m"))</f>
        <v/>
      </c>
    </row>
    <row r="254" spans="12:22" s="1" customFormat="1" ht="14.5" x14ac:dyDescent="0.35">
      <c r="L254" s="82" t="str">
        <f t="shared" si="3"/>
        <v>Yes</v>
      </c>
      <c r="M254" s="6"/>
      <c r="N254" s="6"/>
      <c r="O254" s="1" t="str">
        <f>IF(ISBLANK(M254), "", IF(ISBLANK(N254), "Yes", IF(N254 &lt; 'County Names to hide'!$C$2, "No", "Yes")))</f>
        <v/>
      </c>
      <c r="P254" s="6"/>
      <c r="Q254" s="6"/>
      <c r="R254" s="6"/>
      <c r="S254" s="6"/>
      <c r="U254" s="82" t="str">
        <f>IF(Outcomes!M254="","",
   IF(AND(Outcomes!N254&lt;&gt;"",Outcomes!N254&lt;'County Names to hide'!$C$2),0,
      ROUND((MIN(IF(Outcomes!N254="", 'County Names to hide'!$D$2, Outcomes!N254),'County Names to hide'!$D$2)-Outcomes!M253)/30,1)))</f>
        <v/>
      </c>
      <c r="V254" s="82" t="str">
        <f>IF(Outcomes!C254="", "", DATEDIF(Outcomes!C254, 'County Names to hide'!$D$2, "m"))</f>
        <v/>
      </c>
    </row>
    <row r="255" spans="12:22" s="1" customFormat="1" ht="14.5" x14ac:dyDescent="0.35">
      <c r="L255" s="82" t="str">
        <f t="shared" si="3"/>
        <v>Yes</v>
      </c>
      <c r="M255" s="6"/>
      <c r="N255" s="6"/>
      <c r="O255" s="1" t="str">
        <f>IF(ISBLANK(M255), "", IF(ISBLANK(N255), "Yes", IF(N255 &lt; 'County Names to hide'!$C$2, "No", "Yes")))</f>
        <v/>
      </c>
      <c r="P255" s="6"/>
      <c r="Q255" s="6"/>
      <c r="R255" s="6"/>
      <c r="S255" s="6"/>
      <c r="U255" s="82" t="str">
        <f>IF(Outcomes!M255="","",
   IF(AND(Outcomes!N255&lt;&gt;"",Outcomes!N255&lt;'County Names to hide'!$C$2),0,
      ROUND((MIN(IF(Outcomes!N255="", 'County Names to hide'!$D$2, Outcomes!N255),'County Names to hide'!$D$2)-Outcomes!M254)/30,1)))</f>
        <v/>
      </c>
      <c r="V255" s="82" t="str">
        <f>IF(Outcomes!C255="", "", DATEDIF(Outcomes!C255, 'County Names to hide'!$D$2, "m"))</f>
        <v/>
      </c>
    </row>
    <row r="256" spans="12:22" s="1" customFormat="1" ht="14.5" x14ac:dyDescent="0.35">
      <c r="L256" s="82" t="str">
        <f t="shared" si="3"/>
        <v>Yes</v>
      </c>
      <c r="M256" s="6"/>
      <c r="N256" s="6"/>
      <c r="O256" s="1" t="str">
        <f>IF(ISBLANK(M256), "", IF(ISBLANK(N256), "Yes", IF(N256 &lt; 'County Names to hide'!$C$2, "No", "Yes")))</f>
        <v/>
      </c>
      <c r="P256" s="6"/>
      <c r="Q256" s="6"/>
      <c r="R256" s="6"/>
      <c r="S256" s="6"/>
      <c r="U256" s="82" t="str">
        <f>IF(Outcomes!M256="","",
   IF(AND(Outcomes!N256&lt;&gt;"",Outcomes!N256&lt;'County Names to hide'!$C$2),0,
      ROUND((MIN(IF(Outcomes!N256="", 'County Names to hide'!$D$2, Outcomes!N256),'County Names to hide'!$D$2)-Outcomes!M255)/30,1)))</f>
        <v/>
      </c>
      <c r="V256" s="82" t="str">
        <f>IF(Outcomes!C256="", "", DATEDIF(Outcomes!C256, 'County Names to hide'!$D$2, "m"))</f>
        <v/>
      </c>
    </row>
    <row r="257" spans="12:22" s="1" customFormat="1" ht="14.5" x14ac:dyDescent="0.35">
      <c r="L257" s="82" t="str">
        <f t="shared" si="3"/>
        <v>Yes</v>
      </c>
      <c r="M257" s="6"/>
      <c r="N257" s="6"/>
      <c r="O257" s="1" t="str">
        <f>IF(ISBLANK(M257), "", IF(ISBLANK(N257), "Yes", IF(N257 &lt; 'County Names to hide'!$C$2, "No", "Yes")))</f>
        <v/>
      </c>
      <c r="P257" s="6"/>
      <c r="Q257" s="6"/>
      <c r="R257" s="6"/>
      <c r="S257" s="6"/>
      <c r="U257" s="82" t="str">
        <f>IF(Outcomes!M257="","",
   IF(AND(Outcomes!N257&lt;&gt;"",Outcomes!N257&lt;'County Names to hide'!$C$2),0,
      ROUND((MIN(IF(Outcomes!N257="", 'County Names to hide'!$D$2, Outcomes!N257),'County Names to hide'!$D$2)-Outcomes!M256)/30,1)))</f>
        <v/>
      </c>
      <c r="V257" s="82" t="str">
        <f>IF(Outcomes!C257="", "", DATEDIF(Outcomes!C257, 'County Names to hide'!$D$2, "m"))</f>
        <v/>
      </c>
    </row>
    <row r="258" spans="12:22" s="1" customFormat="1" ht="14.5" x14ac:dyDescent="0.35">
      <c r="L258" s="82" t="str">
        <f t="shared" si="3"/>
        <v>Yes</v>
      </c>
      <c r="M258" s="6"/>
      <c r="N258" s="6"/>
      <c r="O258" s="1" t="str">
        <f>IF(ISBLANK(M258), "", IF(ISBLANK(N258), "Yes", IF(N258 &lt; 'County Names to hide'!$C$2, "No", "Yes")))</f>
        <v/>
      </c>
      <c r="P258" s="6"/>
      <c r="Q258" s="6"/>
      <c r="R258" s="6"/>
      <c r="S258" s="6"/>
      <c r="U258" s="82" t="str">
        <f>IF(Outcomes!M258="","",
   IF(AND(Outcomes!N258&lt;&gt;"",Outcomes!N258&lt;'County Names to hide'!$C$2),0,
      ROUND((MIN(IF(Outcomes!N258="", 'County Names to hide'!$D$2, Outcomes!N258),'County Names to hide'!$D$2)-Outcomes!M257)/30,1)))</f>
        <v/>
      </c>
      <c r="V258" s="82" t="str">
        <f>IF(Outcomes!C258="", "", DATEDIF(Outcomes!C258, 'County Names to hide'!$D$2, "m"))</f>
        <v/>
      </c>
    </row>
    <row r="259" spans="12:22" s="1" customFormat="1" ht="14.5" x14ac:dyDescent="0.35">
      <c r="L259" s="82" t="str">
        <f t="shared" si="3"/>
        <v>Yes</v>
      </c>
      <c r="M259" s="6"/>
      <c r="N259" s="6"/>
      <c r="O259" s="1" t="str">
        <f>IF(ISBLANK(M259), "", IF(ISBLANK(N259), "Yes", IF(N259 &lt; 'County Names to hide'!$C$2, "No", "Yes")))</f>
        <v/>
      </c>
      <c r="P259" s="6"/>
      <c r="Q259" s="6"/>
      <c r="R259" s="6"/>
      <c r="S259" s="6"/>
      <c r="U259" s="82" t="str">
        <f>IF(Outcomes!M259="","",
   IF(AND(Outcomes!N259&lt;&gt;"",Outcomes!N259&lt;'County Names to hide'!$C$2),0,
      ROUND((MIN(IF(Outcomes!N259="", 'County Names to hide'!$D$2, Outcomes!N259),'County Names to hide'!$D$2)-Outcomes!M258)/30,1)))</f>
        <v/>
      </c>
      <c r="V259" s="82" t="str">
        <f>IF(Outcomes!C259="", "", DATEDIF(Outcomes!C259, 'County Names to hide'!$D$2, "m"))</f>
        <v/>
      </c>
    </row>
    <row r="260" spans="12:22" s="1" customFormat="1" ht="14.5" x14ac:dyDescent="0.35">
      <c r="L260" s="82" t="str">
        <f t="shared" si="3"/>
        <v>Yes</v>
      </c>
      <c r="M260" s="6"/>
      <c r="N260" s="6"/>
      <c r="O260" s="1" t="str">
        <f>IF(ISBLANK(M260), "", IF(ISBLANK(N260), "Yes", IF(N260 &lt; 'County Names to hide'!$C$2, "No", "Yes")))</f>
        <v/>
      </c>
      <c r="P260" s="6"/>
      <c r="Q260" s="6"/>
      <c r="R260" s="6"/>
      <c r="S260" s="6"/>
      <c r="U260" s="82" t="str">
        <f>IF(Outcomes!M260="","",
   IF(AND(Outcomes!N260&lt;&gt;"",Outcomes!N260&lt;'County Names to hide'!$C$2),0,
      ROUND((MIN(IF(Outcomes!N260="", 'County Names to hide'!$D$2, Outcomes!N260),'County Names to hide'!$D$2)-Outcomes!M259)/30,1)))</f>
        <v/>
      </c>
      <c r="V260" s="82" t="str">
        <f>IF(Outcomes!C260="", "", DATEDIF(Outcomes!C260, 'County Names to hide'!$D$2, "m"))</f>
        <v/>
      </c>
    </row>
    <row r="261" spans="12:22" s="1" customFormat="1" ht="14.5" x14ac:dyDescent="0.35">
      <c r="L261" s="82" t="str">
        <f t="shared" si="3"/>
        <v>Yes</v>
      </c>
      <c r="M261" s="6"/>
      <c r="N261" s="6"/>
      <c r="O261" s="1" t="str">
        <f>IF(ISBLANK(M261), "", IF(ISBLANK(N261), "Yes", IF(N261 &lt; 'County Names to hide'!$C$2, "No", "Yes")))</f>
        <v/>
      </c>
      <c r="P261" s="6"/>
      <c r="Q261" s="6"/>
      <c r="R261" s="6"/>
      <c r="S261" s="6"/>
      <c r="U261" s="82" t="str">
        <f>IF(Outcomes!M261="","",
   IF(AND(Outcomes!N261&lt;&gt;"",Outcomes!N261&lt;'County Names to hide'!$C$2),0,
      ROUND((MIN(IF(Outcomes!N261="", 'County Names to hide'!$D$2, Outcomes!N261),'County Names to hide'!$D$2)-Outcomes!M260)/30,1)))</f>
        <v/>
      </c>
      <c r="V261" s="82" t="str">
        <f>IF(Outcomes!C261="", "", DATEDIF(Outcomes!C261, 'County Names to hide'!$D$2, "m"))</f>
        <v/>
      </c>
    </row>
    <row r="262" spans="12:22" s="1" customFormat="1" ht="14.5" x14ac:dyDescent="0.35">
      <c r="L262" s="82" t="str">
        <f t="shared" si="3"/>
        <v>Yes</v>
      </c>
      <c r="M262" s="6"/>
      <c r="N262" s="6"/>
      <c r="O262" s="1" t="str">
        <f>IF(ISBLANK(M262), "", IF(ISBLANK(N262), "Yes", IF(N262 &lt; 'County Names to hide'!$C$2, "No", "Yes")))</f>
        <v/>
      </c>
      <c r="P262" s="6"/>
      <c r="Q262" s="6"/>
      <c r="R262" s="6"/>
      <c r="S262" s="6"/>
      <c r="U262" s="82" t="str">
        <f>IF(Outcomes!M262="","",
   IF(AND(Outcomes!N262&lt;&gt;"",Outcomes!N262&lt;'County Names to hide'!$C$2),0,
      ROUND((MIN(IF(Outcomes!N262="", 'County Names to hide'!$D$2, Outcomes!N262),'County Names to hide'!$D$2)-Outcomes!M261)/30,1)))</f>
        <v/>
      </c>
      <c r="V262" s="82" t="str">
        <f>IF(Outcomes!C262="", "", DATEDIF(Outcomes!C262, 'County Names to hide'!$D$2, "m"))</f>
        <v/>
      </c>
    </row>
    <row r="263" spans="12:22" s="1" customFormat="1" ht="14.5" x14ac:dyDescent="0.35">
      <c r="L263" s="82" t="str">
        <f t="shared" ref="L263:L326" si="4">IF(COUNTIF(F263:K263, "Yes")&gt;0, "No", "Yes")</f>
        <v>Yes</v>
      </c>
      <c r="M263" s="6"/>
      <c r="N263" s="6"/>
      <c r="O263" s="1" t="str">
        <f>IF(ISBLANK(M263), "", IF(ISBLANK(N263), "Yes", IF(N263 &lt; 'County Names to hide'!$C$2, "No", "Yes")))</f>
        <v/>
      </c>
      <c r="P263" s="6"/>
      <c r="Q263" s="6"/>
      <c r="R263" s="6"/>
      <c r="S263" s="6"/>
      <c r="U263" s="82" t="str">
        <f>IF(Outcomes!M263="","",
   IF(AND(Outcomes!N263&lt;&gt;"",Outcomes!N263&lt;'County Names to hide'!$C$2),0,
      ROUND((MIN(IF(Outcomes!N263="", 'County Names to hide'!$D$2, Outcomes!N263),'County Names to hide'!$D$2)-Outcomes!M262)/30,1)))</f>
        <v/>
      </c>
      <c r="V263" s="82" t="str">
        <f>IF(Outcomes!C263="", "", DATEDIF(Outcomes!C263, 'County Names to hide'!$D$2, "m"))</f>
        <v/>
      </c>
    </row>
    <row r="264" spans="12:22" s="1" customFormat="1" ht="14.5" x14ac:dyDescent="0.35">
      <c r="L264" s="82" t="str">
        <f t="shared" si="4"/>
        <v>Yes</v>
      </c>
      <c r="M264" s="6"/>
      <c r="N264" s="6"/>
      <c r="O264" s="1" t="str">
        <f>IF(ISBLANK(M264), "", IF(ISBLANK(N264), "Yes", IF(N264 &lt; 'County Names to hide'!$C$2, "No", "Yes")))</f>
        <v/>
      </c>
      <c r="P264" s="6"/>
      <c r="Q264" s="6"/>
      <c r="R264" s="6"/>
      <c r="S264" s="6"/>
      <c r="U264" s="82" t="str">
        <f>IF(Outcomes!M264="","",
   IF(AND(Outcomes!N264&lt;&gt;"",Outcomes!N264&lt;'County Names to hide'!$C$2),0,
      ROUND((MIN(IF(Outcomes!N264="", 'County Names to hide'!$D$2, Outcomes!N264),'County Names to hide'!$D$2)-Outcomes!M263)/30,1)))</f>
        <v/>
      </c>
      <c r="V264" s="82" t="str">
        <f>IF(Outcomes!C264="", "", DATEDIF(Outcomes!C264, 'County Names to hide'!$D$2, "m"))</f>
        <v/>
      </c>
    </row>
    <row r="265" spans="12:22" s="1" customFormat="1" ht="14.5" x14ac:dyDescent="0.35">
      <c r="L265" s="82" t="str">
        <f t="shared" si="4"/>
        <v>Yes</v>
      </c>
      <c r="M265" s="6"/>
      <c r="N265" s="6"/>
      <c r="O265" s="1" t="str">
        <f>IF(ISBLANK(M265), "", IF(ISBLANK(N265), "Yes", IF(N265 &lt; 'County Names to hide'!$C$2, "No", "Yes")))</f>
        <v/>
      </c>
      <c r="P265" s="6"/>
      <c r="Q265" s="6"/>
      <c r="R265" s="6"/>
      <c r="S265" s="6"/>
      <c r="U265" s="82" t="str">
        <f>IF(Outcomes!M265="","",
   IF(AND(Outcomes!N265&lt;&gt;"",Outcomes!N265&lt;'County Names to hide'!$C$2),0,
      ROUND((MIN(IF(Outcomes!N265="", 'County Names to hide'!$D$2, Outcomes!N265),'County Names to hide'!$D$2)-Outcomes!M264)/30,1)))</f>
        <v/>
      </c>
      <c r="V265" s="82" t="str">
        <f>IF(Outcomes!C265="", "", DATEDIF(Outcomes!C265, 'County Names to hide'!$D$2, "m"))</f>
        <v/>
      </c>
    </row>
    <row r="266" spans="12:22" s="1" customFormat="1" ht="14.5" x14ac:dyDescent="0.35">
      <c r="L266" s="82" t="str">
        <f t="shared" si="4"/>
        <v>Yes</v>
      </c>
      <c r="M266" s="6"/>
      <c r="N266" s="6"/>
      <c r="O266" s="1" t="str">
        <f>IF(ISBLANK(M266), "", IF(ISBLANK(N266), "Yes", IF(N266 &lt; 'County Names to hide'!$C$2, "No", "Yes")))</f>
        <v/>
      </c>
      <c r="P266" s="6"/>
      <c r="Q266" s="6"/>
      <c r="R266" s="6"/>
      <c r="S266" s="6"/>
      <c r="U266" s="82" t="str">
        <f>IF(Outcomes!M266="","",
   IF(AND(Outcomes!N266&lt;&gt;"",Outcomes!N266&lt;'County Names to hide'!$C$2),0,
      ROUND((MIN(IF(Outcomes!N266="", 'County Names to hide'!$D$2, Outcomes!N266),'County Names to hide'!$D$2)-Outcomes!M265)/30,1)))</f>
        <v/>
      </c>
      <c r="V266" s="82" t="str">
        <f>IF(Outcomes!C266="", "", DATEDIF(Outcomes!C266, 'County Names to hide'!$D$2, "m"))</f>
        <v/>
      </c>
    </row>
    <row r="267" spans="12:22" s="1" customFormat="1" ht="14.5" x14ac:dyDescent="0.35">
      <c r="L267" s="82" t="str">
        <f t="shared" si="4"/>
        <v>Yes</v>
      </c>
      <c r="M267" s="6"/>
      <c r="N267" s="6"/>
      <c r="O267" s="1" t="str">
        <f>IF(ISBLANK(M267), "", IF(ISBLANK(N267), "Yes", IF(N267 &lt; 'County Names to hide'!$C$2, "No", "Yes")))</f>
        <v/>
      </c>
      <c r="P267" s="6"/>
      <c r="Q267" s="6"/>
      <c r="R267" s="6"/>
      <c r="S267" s="6"/>
      <c r="U267" s="82" t="str">
        <f>IF(Outcomes!M267="","",
   IF(AND(Outcomes!N267&lt;&gt;"",Outcomes!N267&lt;'County Names to hide'!$C$2),0,
      ROUND((MIN(IF(Outcomes!N267="", 'County Names to hide'!$D$2, Outcomes!N267),'County Names to hide'!$D$2)-Outcomes!M266)/30,1)))</f>
        <v/>
      </c>
      <c r="V267" s="82" t="str">
        <f>IF(Outcomes!C267="", "", DATEDIF(Outcomes!C267, 'County Names to hide'!$D$2, "m"))</f>
        <v/>
      </c>
    </row>
    <row r="268" spans="12:22" s="1" customFormat="1" ht="14.5" x14ac:dyDescent="0.35">
      <c r="L268" s="82" t="str">
        <f t="shared" si="4"/>
        <v>Yes</v>
      </c>
      <c r="M268" s="6"/>
      <c r="N268" s="6"/>
      <c r="O268" s="1" t="str">
        <f>IF(ISBLANK(M268), "", IF(ISBLANK(N268), "Yes", IF(N268 &lt; 'County Names to hide'!$C$2, "No", "Yes")))</f>
        <v/>
      </c>
      <c r="P268" s="6"/>
      <c r="Q268" s="6"/>
      <c r="R268" s="6"/>
      <c r="S268" s="6"/>
      <c r="U268" s="82" t="str">
        <f>IF(Outcomes!M268="","",
   IF(AND(Outcomes!N268&lt;&gt;"",Outcomes!N268&lt;'County Names to hide'!$C$2),0,
      ROUND((MIN(IF(Outcomes!N268="", 'County Names to hide'!$D$2, Outcomes!N268),'County Names to hide'!$D$2)-Outcomes!M267)/30,1)))</f>
        <v/>
      </c>
      <c r="V268" s="82" t="str">
        <f>IF(Outcomes!C268="", "", DATEDIF(Outcomes!C268, 'County Names to hide'!$D$2, "m"))</f>
        <v/>
      </c>
    </row>
    <row r="269" spans="12:22" s="1" customFormat="1" ht="14.5" x14ac:dyDescent="0.35">
      <c r="L269" s="82" t="str">
        <f t="shared" si="4"/>
        <v>Yes</v>
      </c>
      <c r="M269" s="6"/>
      <c r="N269" s="6"/>
      <c r="O269" s="1" t="str">
        <f>IF(ISBLANK(M269), "", IF(ISBLANK(N269), "Yes", IF(N269 &lt; 'County Names to hide'!$C$2, "No", "Yes")))</f>
        <v/>
      </c>
      <c r="P269" s="6"/>
      <c r="Q269" s="6"/>
      <c r="R269" s="6"/>
      <c r="S269" s="6"/>
      <c r="U269" s="82" t="str">
        <f>IF(Outcomes!M269="","",
   IF(AND(Outcomes!N269&lt;&gt;"",Outcomes!N269&lt;'County Names to hide'!$C$2),0,
      ROUND((MIN(IF(Outcomes!N269="", 'County Names to hide'!$D$2, Outcomes!N269),'County Names to hide'!$D$2)-Outcomes!M268)/30,1)))</f>
        <v/>
      </c>
      <c r="V269" s="82" t="str">
        <f>IF(Outcomes!C269="", "", DATEDIF(Outcomes!C269, 'County Names to hide'!$D$2, "m"))</f>
        <v/>
      </c>
    </row>
    <row r="270" spans="12:22" s="1" customFormat="1" ht="14.5" x14ac:dyDescent="0.35">
      <c r="L270" s="82" t="str">
        <f t="shared" si="4"/>
        <v>Yes</v>
      </c>
      <c r="M270" s="6"/>
      <c r="N270" s="6"/>
      <c r="O270" s="1" t="str">
        <f>IF(ISBLANK(M270), "", IF(ISBLANK(N270), "Yes", IF(N270 &lt; 'County Names to hide'!$C$2, "No", "Yes")))</f>
        <v/>
      </c>
      <c r="P270" s="6"/>
      <c r="Q270" s="6"/>
      <c r="R270" s="6"/>
      <c r="S270" s="6"/>
      <c r="U270" s="82" t="str">
        <f>IF(Outcomes!M270="","",
   IF(AND(Outcomes!N270&lt;&gt;"",Outcomes!N270&lt;'County Names to hide'!$C$2),0,
      ROUND((MIN(IF(Outcomes!N270="", 'County Names to hide'!$D$2, Outcomes!N270),'County Names to hide'!$D$2)-Outcomes!M269)/30,1)))</f>
        <v/>
      </c>
      <c r="V270" s="82" t="str">
        <f>IF(Outcomes!C270="", "", DATEDIF(Outcomes!C270, 'County Names to hide'!$D$2, "m"))</f>
        <v/>
      </c>
    </row>
    <row r="271" spans="12:22" s="1" customFormat="1" ht="14.5" x14ac:dyDescent="0.35">
      <c r="L271" s="82" t="str">
        <f t="shared" si="4"/>
        <v>Yes</v>
      </c>
      <c r="M271" s="6"/>
      <c r="N271" s="6"/>
      <c r="O271" s="1" t="str">
        <f>IF(ISBLANK(M271), "", IF(ISBLANK(N271), "Yes", IF(N271 &lt; 'County Names to hide'!$C$2, "No", "Yes")))</f>
        <v/>
      </c>
      <c r="P271" s="6"/>
      <c r="Q271" s="6"/>
      <c r="R271" s="6"/>
      <c r="S271" s="6"/>
      <c r="U271" s="82" t="str">
        <f>IF(Outcomes!M271="","",
   IF(AND(Outcomes!N271&lt;&gt;"",Outcomes!N271&lt;'County Names to hide'!$C$2),0,
      ROUND((MIN(IF(Outcomes!N271="", 'County Names to hide'!$D$2, Outcomes!N271),'County Names to hide'!$D$2)-Outcomes!M270)/30,1)))</f>
        <v/>
      </c>
      <c r="V271" s="82" t="str">
        <f>IF(Outcomes!C271="", "", DATEDIF(Outcomes!C271, 'County Names to hide'!$D$2, "m"))</f>
        <v/>
      </c>
    </row>
    <row r="272" spans="12:22" s="1" customFormat="1" ht="14.5" x14ac:dyDescent="0.35">
      <c r="L272" s="82" t="str">
        <f t="shared" si="4"/>
        <v>Yes</v>
      </c>
      <c r="M272" s="6"/>
      <c r="N272" s="6"/>
      <c r="O272" s="1" t="str">
        <f>IF(ISBLANK(M272), "", IF(ISBLANK(N272), "Yes", IF(N272 &lt; 'County Names to hide'!$C$2, "No", "Yes")))</f>
        <v/>
      </c>
      <c r="P272" s="6"/>
      <c r="Q272" s="6"/>
      <c r="R272" s="6"/>
      <c r="S272" s="6"/>
      <c r="U272" s="82" t="str">
        <f>IF(Outcomes!M272="","",
   IF(AND(Outcomes!N272&lt;&gt;"",Outcomes!N272&lt;'County Names to hide'!$C$2),0,
      ROUND((MIN(IF(Outcomes!N272="", 'County Names to hide'!$D$2, Outcomes!N272),'County Names to hide'!$D$2)-Outcomes!M271)/30,1)))</f>
        <v/>
      </c>
      <c r="V272" s="82" t="str">
        <f>IF(Outcomes!C272="", "", DATEDIF(Outcomes!C272, 'County Names to hide'!$D$2, "m"))</f>
        <v/>
      </c>
    </row>
    <row r="273" spans="12:22" s="1" customFormat="1" ht="14.5" x14ac:dyDescent="0.35">
      <c r="L273" s="82" t="str">
        <f t="shared" si="4"/>
        <v>Yes</v>
      </c>
      <c r="M273" s="6"/>
      <c r="N273" s="6"/>
      <c r="O273" s="1" t="str">
        <f>IF(ISBLANK(M273), "", IF(ISBLANK(N273), "Yes", IF(N273 &lt; 'County Names to hide'!$C$2, "No", "Yes")))</f>
        <v/>
      </c>
      <c r="P273" s="6"/>
      <c r="Q273" s="6"/>
      <c r="R273" s="6"/>
      <c r="S273" s="6"/>
      <c r="U273" s="82" t="str">
        <f>IF(Outcomes!M273="","",
   IF(AND(Outcomes!N273&lt;&gt;"",Outcomes!N273&lt;'County Names to hide'!$C$2),0,
      ROUND((MIN(IF(Outcomes!N273="", 'County Names to hide'!$D$2, Outcomes!N273),'County Names to hide'!$D$2)-Outcomes!M272)/30,1)))</f>
        <v/>
      </c>
      <c r="V273" s="82" t="str">
        <f>IF(Outcomes!C273="", "", DATEDIF(Outcomes!C273, 'County Names to hide'!$D$2, "m"))</f>
        <v/>
      </c>
    </row>
    <row r="274" spans="12:22" s="1" customFormat="1" ht="14.5" x14ac:dyDescent="0.35">
      <c r="L274" s="82" t="str">
        <f t="shared" si="4"/>
        <v>Yes</v>
      </c>
      <c r="M274" s="6"/>
      <c r="N274" s="6"/>
      <c r="O274" s="1" t="str">
        <f>IF(ISBLANK(M274), "", IF(ISBLANK(N274), "Yes", IF(N274 &lt; 'County Names to hide'!$C$2, "No", "Yes")))</f>
        <v/>
      </c>
      <c r="P274" s="6"/>
      <c r="Q274" s="6"/>
      <c r="R274" s="6"/>
      <c r="S274" s="6"/>
      <c r="U274" s="82" t="str">
        <f>IF(Outcomes!M274="","",
   IF(AND(Outcomes!N274&lt;&gt;"",Outcomes!N274&lt;'County Names to hide'!$C$2),0,
      ROUND((MIN(IF(Outcomes!N274="", 'County Names to hide'!$D$2, Outcomes!N274),'County Names to hide'!$D$2)-Outcomes!M273)/30,1)))</f>
        <v/>
      </c>
      <c r="V274" s="82" t="str">
        <f>IF(Outcomes!C274="", "", DATEDIF(Outcomes!C274, 'County Names to hide'!$D$2, "m"))</f>
        <v/>
      </c>
    </row>
    <row r="275" spans="12:22" s="1" customFormat="1" ht="14.5" x14ac:dyDescent="0.35">
      <c r="L275" s="82" t="str">
        <f t="shared" si="4"/>
        <v>Yes</v>
      </c>
      <c r="M275" s="6"/>
      <c r="N275" s="6"/>
      <c r="O275" s="1" t="str">
        <f>IF(ISBLANK(M275), "", IF(ISBLANK(N275), "Yes", IF(N275 &lt; 'County Names to hide'!$C$2, "No", "Yes")))</f>
        <v/>
      </c>
      <c r="P275" s="6"/>
      <c r="Q275" s="6"/>
      <c r="R275" s="6"/>
      <c r="S275" s="6"/>
      <c r="U275" s="82" t="str">
        <f>IF(Outcomes!M275="","",
   IF(AND(Outcomes!N275&lt;&gt;"",Outcomes!N275&lt;'County Names to hide'!$C$2),0,
      ROUND((MIN(IF(Outcomes!N275="", 'County Names to hide'!$D$2, Outcomes!N275),'County Names to hide'!$D$2)-Outcomes!M274)/30,1)))</f>
        <v/>
      </c>
      <c r="V275" s="82" t="str">
        <f>IF(Outcomes!C275="", "", DATEDIF(Outcomes!C275, 'County Names to hide'!$D$2, "m"))</f>
        <v/>
      </c>
    </row>
    <row r="276" spans="12:22" s="1" customFormat="1" ht="14.5" x14ac:dyDescent="0.35">
      <c r="L276" s="82" t="str">
        <f t="shared" si="4"/>
        <v>Yes</v>
      </c>
      <c r="M276" s="6"/>
      <c r="N276" s="6"/>
      <c r="O276" s="1" t="str">
        <f>IF(ISBLANK(M276), "", IF(ISBLANK(N276), "Yes", IF(N276 &lt; 'County Names to hide'!$C$2, "No", "Yes")))</f>
        <v/>
      </c>
      <c r="P276" s="6"/>
      <c r="Q276" s="6"/>
      <c r="R276" s="6"/>
      <c r="S276" s="6"/>
      <c r="U276" s="82" t="str">
        <f>IF(Outcomes!M276="","",
   IF(AND(Outcomes!N276&lt;&gt;"",Outcomes!N276&lt;'County Names to hide'!$C$2),0,
      ROUND((MIN(IF(Outcomes!N276="", 'County Names to hide'!$D$2, Outcomes!N276),'County Names to hide'!$D$2)-Outcomes!M275)/30,1)))</f>
        <v/>
      </c>
      <c r="V276" s="82" t="str">
        <f>IF(Outcomes!C276="", "", DATEDIF(Outcomes!C276, 'County Names to hide'!$D$2, "m"))</f>
        <v/>
      </c>
    </row>
    <row r="277" spans="12:22" s="1" customFormat="1" ht="14.5" x14ac:dyDescent="0.35">
      <c r="L277" s="82" t="str">
        <f t="shared" si="4"/>
        <v>Yes</v>
      </c>
      <c r="M277" s="6"/>
      <c r="N277" s="6"/>
      <c r="O277" s="1" t="str">
        <f>IF(ISBLANK(M277), "", IF(ISBLANK(N277), "Yes", IF(N277 &lt; 'County Names to hide'!$C$2, "No", "Yes")))</f>
        <v/>
      </c>
      <c r="P277" s="6"/>
      <c r="Q277" s="6"/>
      <c r="R277" s="6"/>
      <c r="S277" s="6"/>
      <c r="U277" s="82" t="str">
        <f>IF(Outcomes!M277="","",
   IF(AND(Outcomes!N277&lt;&gt;"",Outcomes!N277&lt;'County Names to hide'!$C$2),0,
      ROUND((MIN(IF(Outcomes!N277="", 'County Names to hide'!$D$2, Outcomes!N277),'County Names to hide'!$D$2)-Outcomes!M276)/30,1)))</f>
        <v/>
      </c>
      <c r="V277" s="82" t="str">
        <f>IF(Outcomes!C277="", "", DATEDIF(Outcomes!C277, 'County Names to hide'!$D$2, "m"))</f>
        <v/>
      </c>
    </row>
    <row r="278" spans="12:22" s="1" customFormat="1" ht="14.5" x14ac:dyDescent="0.35">
      <c r="L278" s="82" t="str">
        <f t="shared" si="4"/>
        <v>Yes</v>
      </c>
      <c r="M278" s="6"/>
      <c r="N278" s="6"/>
      <c r="O278" s="1" t="str">
        <f>IF(ISBLANK(M278), "", IF(ISBLANK(N278), "Yes", IF(N278 &lt; 'County Names to hide'!$C$2, "No", "Yes")))</f>
        <v/>
      </c>
      <c r="P278" s="6"/>
      <c r="Q278" s="6"/>
      <c r="R278" s="6"/>
      <c r="S278" s="6"/>
      <c r="U278" s="82" t="str">
        <f>IF(Outcomes!M278="","",
   IF(AND(Outcomes!N278&lt;&gt;"",Outcomes!N278&lt;'County Names to hide'!$C$2),0,
      ROUND((MIN(IF(Outcomes!N278="", 'County Names to hide'!$D$2, Outcomes!N278),'County Names to hide'!$D$2)-Outcomes!M277)/30,1)))</f>
        <v/>
      </c>
      <c r="V278" s="82" t="str">
        <f>IF(Outcomes!C278="", "", DATEDIF(Outcomes!C278, 'County Names to hide'!$D$2, "m"))</f>
        <v/>
      </c>
    </row>
    <row r="279" spans="12:22" s="1" customFormat="1" ht="14.5" x14ac:dyDescent="0.35">
      <c r="L279" s="82" t="str">
        <f t="shared" si="4"/>
        <v>Yes</v>
      </c>
      <c r="M279" s="6"/>
      <c r="N279" s="6"/>
      <c r="O279" s="1" t="str">
        <f>IF(ISBLANK(M279), "", IF(ISBLANK(N279), "Yes", IF(N279 &lt; 'County Names to hide'!$C$2, "No", "Yes")))</f>
        <v/>
      </c>
      <c r="P279" s="6"/>
      <c r="Q279" s="6"/>
      <c r="R279" s="6"/>
      <c r="S279" s="6"/>
      <c r="U279" s="82" t="str">
        <f>IF(Outcomes!M279="","",
   IF(AND(Outcomes!N279&lt;&gt;"",Outcomes!N279&lt;'County Names to hide'!$C$2),0,
      ROUND((MIN(IF(Outcomes!N279="", 'County Names to hide'!$D$2, Outcomes!N279),'County Names to hide'!$D$2)-Outcomes!M278)/30,1)))</f>
        <v/>
      </c>
      <c r="V279" s="82" t="str">
        <f>IF(Outcomes!C279="", "", DATEDIF(Outcomes!C279, 'County Names to hide'!$D$2, "m"))</f>
        <v/>
      </c>
    </row>
    <row r="280" spans="12:22" s="1" customFormat="1" ht="14.5" x14ac:dyDescent="0.35">
      <c r="L280" s="82" t="str">
        <f t="shared" si="4"/>
        <v>Yes</v>
      </c>
      <c r="M280" s="6"/>
      <c r="N280" s="6"/>
      <c r="O280" s="1" t="str">
        <f>IF(ISBLANK(M280), "", IF(ISBLANK(N280), "Yes", IF(N280 &lt; 'County Names to hide'!$C$2, "No", "Yes")))</f>
        <v/>
      </c>
      <c r="P280" s="6"/>
      <c r="Q280" s="6"/>
      <c r="R280" s="6"/>
      <c r="S280" s="6"/>
      <c r="U280" s="82" t="str">
        <f>IF(Outcomes!M280="","",
   IF(AND(Outcomes!N280&lt;&gt;"",Outcomes!N280&lt;'County Names to hide'!$C$2),0,
      ROUND((MIN(IF(Outcomes!N280="", 'County Names to hide'!$D$2, Outcomes!N280),'County Names to hide'!$D$2)-Outcomes!M279)/30,1)))</f>
        <v/>
      </c>
      <c r="V280" s="82" t="str">
        <f>IF(Outcomes!C280="", "", DATEDIF(Outcomes!C280, 'County Names to hide'!$D$2, "m"))</f>
        <v/>
      </c>
    </row>
    <row r="281" spans="12:22" s="1" customFormat="1" ht="14.5" x14ac:dyDescent="0.35">
      <c r="L281" s="82" t="str">
        <f t="shared" si="4"/>
        <v>Yes</v>
      </c>
      <c r="M281" s="6"/>
      <c r="N281" s="6"/>
      <c r="O281" s="1" t="str">
        <f>IF(ISBLANK(M281), "", IF(ISBLANK(N281), "Yes", IF(N281 &lt; 'County Names to hide'!$C$2, "No", "Yes")))</f>
        <v/>
      </c>
      <c r="P281" s="6"/>
      <c r="Q281" s="6"/>
      <c r="R281" s="6"/>
      <c r="S281" s="6"/>
      <c r="U281" s="82" t="str">
        <f>IF(Outcomes!M281="","",
   IF(AND(Outcomes!N281&lt;&gt;"",Outcomes!N281&lt;'County Names to hide'!$C$2),0,
      ROUND((MIN(IF(Outcomes!N281="", 'County Names to hide'!$D$2, Outcomes!N281),'County Names to hide'!$D$2)-Outcomes!M280)/30,1)))</f>
        <v/>
      </c>
      <c r="V281" s="82" t="str">
        <f>IF(Outcomes!C281="", "", DATEDIF(Outcomes!C281, 'County Names to hide'!$D$2, "m"))</f>
        <v/>
      </c>
    </row>
    <row r="282" spans="12:22" s="1" customFormat="1" ht="14.5" x14ac:dyDescent="0.35">
      <c r="L282" s="82" t="str">
        <f t="shared" si="4"/>
        <v>Yes</v>
      </c>
      <c r="M282" s="6"/>
      <c r="N282" s="6"/>
      <c r="O282" s="1" t="str">
        <f>IF(ISBLANK(M282), "", IF(ISBLANK(N282), "Yes", IF(N282 &lt; 'County Names to hide'!$C$2, "No", "Yes")))</f>
        <v/>
      </c>
      <c r="P282" s="6"/>
      <c r="Q282" s="6"/>
      <c r="R282" s="6"/>
      <c r="S282" s="6"/>
      <c r="U282" s="82" t="str">
        <f>IF(Outcomes!M282="","",
   IF(AND(Outcomes!N282&lt;&gt;"",Outcomes!N282&lt;'County Names to hide'!$C$2),0,
      ROUND((MIN(IF(Outcomes!N282="", 'County Names to hide'!$D$2, Outcomes!N282),'County Names to hide'!$D$2)-Outcomes!M281)/30,1)))</f>
        <v/>
      </c>
      <c r="V282" s="82" t="str">
        <f>IF(Outcomes!C282="", "", DATEDIF(Outcomes!C282, 'County Names to hide'!$D$2, "m"))</f>
        <v/>
      </c>
    </row>
    <row r="283" spans="12:22" s="1" customFormat="1" ht="14.5" x14ac:dyDescent="0.35">
      <c r="L283" s="82" t="str">
        <f t="shared" si="4"/>
        <v>Yes</v>
      </c>
      <c r="M283" s="6"/>
      <c r="N283" s="6"/>
      <c r="O283" s="1" t="str">
        <f>IF(ISBLANK(M283), "", IF(ISBLANK(N283), "Yes", IF(N283 &lt; 'County Names to hide'!$C$2, "No", "Yes")))</f>
        <v/>
      </c>
      <c r="P283" s="6"/>
      <c r="Q283" s="6"/>
      <c r="R283" s="6"/>
      <c r="S283" s="6"/>
      <c r="U283" s="82" t="str">
        <f>IF(Outcomes!M283="","",
   IF(AND(Outcomes!N283&lt;&gt;"",Outcomes!N283&lt;'County Names to hide'!$C$2),0,
      ROUND((MIN(IF(Outcomes!N283="", 'County Names to hide'!$D$2, Outcomes!N283),'County Names to hide'!$D$2)-Outcomes!M282)/30,1)))</f>
        <v/>
      </c>
      <c r="V283" s="82" t="str">
        <f>IF(Outcomes!C283="", "", DATEDIF(Outcomes!C283, 'County Names to hide'!$D$2, "m"))</f>
        <v/>
      </c>
    </row>
    <row r="284" spans="12:22" s="1" customFormat="1" ht="14.5" x14ac:dyDescent="0.35">
      <c r="L284" s="82" t="str">
        <f t="shared" si="4"/>
        <v>Yes</v>
      </c>
      <c r="M284" s="6"/>
      <c r="N284" s="6"/>
      <c r="O284" s="1" t="str">
        <f>IF(ISBLANK(M284), "", IF(ISBLANK(N284), "Yes", IF(N284 &lt; 'County Names to hide'!$C$2, "No", "Yes")))</f>
        <v/>
      </c>
      <c r="P284" s="6"/>
      <c r="Q284" s="6"/>
      <c r="R284" s="6"/>
      <c r="S284" s="6"/>
      <c r="U284" s="82" t="str">
        <f>IF(Outcomes!M284="","",
   IF(AND(Outcomes!N284&lt;&gt;"",Outcomes!N284&lt;'County Names to hide'!$C$2),0,
      ROUND((MIN(IF(Outcomes!N284="", 'County Names to hide'!$D$2, Outcomes!N284),'County Names to hide'!$D$2)-Outcomes!M283)/30,1)))</f>
        <v/>
      </c>
      <c r="V284" s="82" t="str">
        <f>IF(Outcomes!C284="", "", DATEDIF(Outcomes!C284, 'County Names to hide'!$D$2, "m"))</f>
        <v/>
      </c>
    </row>
    <row r="285" spans="12:22" s="1" customFormat="1" ht="14.5" x14ac:dyDescent="0.35">
      <c r="L285" s="82" t="str">
        <f t="shared" si="4"/>
        <v>Yes</v>
      </c>
      <c r="M285" s="6"/>
      <c r="N285" s="6"/>
      <c r="O285" s="1" t="str">
        <f>IF(ISBLANK(M285), "", IF(ISBLANK(N285), "Yes", IF(N285 &lt; 'County Names to hide'!$C$2, "No", "Yes")))</f>
        <v/>
      </c>
      <c r="P285" s="6"/>
      <c r="Q285" s="6"/>
      <c r="R285" s="6"/>
      <c r="S285" s="6"/>
      <c r="U285" s="82" t="str">
        <f>IF(Outcomes!M285="","",
   IF(AND(Outcomes!N285&lt;&gt;"",Outcomes!N285&lt;'County Names to hide'!$C$2),0,
      ROUND((MIN(IF(Outcomes!N285="", 'County Names to hide'!$D$2, Outcomes!N285),'County Names to hide'!$D$2)-Outcomes!M284)/30,1)))</f>
        <v/>
      </c>
      <c r="V285" s="82" t="str">
        <f>IF(Outcomes!C285="", "", DATEDIF(Outcomes!C285, 'County Names to hide'!$D$2, "m"))</f>
        <v/>
      </c>
    </row>
    <row r="286" spans="12:22" s="1" customFormat="1" ht="14.5" x14ac:dyDescent="0.35">
      <c r="L286" s="82" t="str">
        <f t="shared" si="4"/>
        <v>Yes</v>
      </c>
      <c r="M286" s="6"/>
      <c r="N286" s="6"/>
      <c r="O286" s="1" t="str">
        <f>IF(ISBLANK(M286), "", IF(ISBLANK(N286), "Yes", IF(N286 &lt; 'County Names to hide'!$C$2, "No", "Yes")))</f>
        <v/>
      </c>
      <c r="P286" s="6"/>
      <c r="Q286" s="6"/>
      <c r="R286" s="6"/>
      <c r="S286" s="6"/>
      <c r="U286" s="82" t="str">
        <f>IF(Outcomes!M286="","",
   IF(AND(Outcomes!N286&lt;&gt;"",Outcomes!N286&lt;'County Names to hide'!$C$2),0,
      ROUND((MIN(IF(Outcomes!N286="", 'County Names to hide'!$D$2, Outcomes!N286),'County Names to hide'!$D$2)-Outcomes!M285)/30,1)))</f>
        <v/>
      </c>
      <c r="V286" s="82" t="str">
        <f>IF(Outcomes!C286="", "", DATEDIF(Outcomes!C286, 'County Names to hide'!$D$2, "m"))</f>
        <v/>
      </c>
    </row>
    <row r="287" spans="12:22" s="1" customFormat="1" ht="14.5" x14ac:dyDescent="0.35">
      <c r="L287" s="82" t="str">
        <f t="shared" si="4"/>
        <v>Yes</v>
      </c>
      <c r="M287" s="6"/>
      <c r="N287" s="6"/>
      <c r="O287" s="1" t="str">
        <f>IF(ISBLANK(M287), "", IF(ISBLANK(N287), "Yes", IF(N287 &lt; 'County Names to hide'!$C$2, "No", "Yes")))</f>
        <v/>
      </c>
      <c r="P287" s="6"/>
      <c r="Q287" s="6"/>
      <c r="R287" s="6"/>
      <c r="S287" s="6"/>
      <c r="U287" s="82" t="str">
        <f>IF(Outcomes!M287="","",
   IF(AND(Outcomes!N287&lt;&gt;"",Outcomes!N287&lt;'County Names to hide'!$C$2),0,
      ROUND((MIN(IF(Outcomes!N287="", 'County Names to hide'!$D$2, Outcomes!N287),'County Names to hide'!$D$2)-Outcomes!M286)/30,1)))</f>
        <v/>
      </c>
      <c r="V287" s="82" t="str">
        <f>IF(Outcomes!C287="", "", DATEDIF(Outcomes!C287, 'County Names to hide'!$D$2, "m"))</f>
        <v/>
      </c>
    </row>
    <row r="288" spans="12:22" s="1" customFormat="1" ht="14.5" x14ac:dyDescent="0.35">
      <c r="L288" s="82" t="str">
        <f t="shared" si="4"/>
        <v>Yes</v>
      </c>
      <c r="M288" s="6"/>
      <c r="N288" s="6"/>
      <c r="O288" s="1" t="str">
        <f>IF(ISBLANK(M288), "", IF(ISBLANK(N288), "Yes", IF(N288 &lt; 'County Names to hide'!$C$2, "No", "Yes")))</f>
        <v/>
      </c>
      <c r="P288" s="6"/>
      <c r="Q288" s="6"/>
      <c r="R288" s="6"/>
      <c r="S288" s="6"/>
      <c r="U288" s="82" t="str">
        <f>IF(Outcomes!M288="","",
   IF(AND(Outcomes!N288&lt;&gt;"",Outcomes!N288&lt;'County Names to hide'!$C$2),0,
      ROUND((MIN(IF(Outcomes!N288="", 'County Names to hide'!$D$2, Outcomes!N288),'County Names to hide'!$D$2)-Outcomes!M287)/30,1)))</f>
        <v/>
      </c>
      <c r="V288" s="82" t="str">
        <f>IF(Outcomes!C288="", "", DATEDIF(Outcomes!C288, 'County Names to hide'!$D$2, "m"))</f>
        <v/>
      </c>
    </row>
    <row r="289" spans="12:22" s="1" customFormat="1" ht="14.5" x14ac:dyDescent="0.35">
      <c r="L289" s="82" t="str">
        <f t="shared" si="4"/>
        <v>Yes</v>
      </c>
      <c r="M289" s="6"/>
      <c r="N289" s="6"/>
      <c r="O289" s="1" t="str">
        <f>IF(ISBLANK(M289), "", IF(ISBLANK(N289), "Yes", IF(N289 &lt; 'County Names to hide'!$C$2, "No", "Yes")))</f>
        <v/>
      </c>
      <c r="P289" s="6"/>
      <c r="Q289" s="6"/>
      <c r="R289" s="6"/>
      <c r="S289" s="6"/>
      <c r="U289" s="82" t="str">
        <f>IF(Outcomes!M289="","",
   IF(AND(Outcomes!N289&lt;&gt;"",Outcomes!N289&lt;'County Names to hide'!$C$2),0,
      ROUND((MIN(IF(Outcomes!N289="", 'County Names to hide'!$D$2, Outcomes!N289),'County Names to hide'!$D$2)-Outcomes!M288)/30,1)))</f>
        <v/>
      </c>
      <c r="V289" s="82" t="str">
        <f>IF(Outcomes!C289="", "", DATEDIF(Outcomes!C289, 'County Names to hide'!$D$2, "m"))</f>
        <v/>
      </c>
    </row>
    <row r="290" spans="12:22" s="1" customFormat="1" ht="14.5" x14ac:dyDescent="0.35">
      <c r="L290" s="82" t="str">
        <f t="shared" si="4"/>
        <v>Yes</v>
      </c>
      <c r="M290" s="6"/>
      <c r="N290" s="6"/>
      <c r="O290" s="1" t="str">
        <f>IF(ISBLANK(M290), "", IF(ISBLANK(N290), "Yes", IF(N290 &lt; 'County Names to hide'!$C$2, "No", "Yes")))</f>
        <v/>
      </c>
      <c r="P290" s="6"/>
      <c r="Q290" s="6"/>
      <c r="R290" s="6"/>
      <c r="S290" s="6"/>
      <c r="U290" s="82" t="str">
        <f>IF(Outcomes!M290="","",
   IF(AND(Outcomes!N290&lt;&gt;"",Outcomes!N290&lt;'County Names to hide'!$C$2),0,
      ROUND((MIN(IF(Outcomes!N290="", 'County Names to hide'!$D$2, Outcomes!N290),'County Names to hide'!$D$2)-Outcomes!M289)/30,1)))</f>
        <v/>
      </c>
      <c r="V290" s="82" t="str">
        <f>IF(Outcomes!C290="", "", DATEDIF(Outcomes!C290, 'County Names to hide'!$D$2, "m"))</f>
        <v/>
      </c>
    </row>
    <row r="291" spans="12:22" s="1" customFormat="1" ht="14.5" x14ac:dyDescent="0.35">
      <c r="L291" s="82" t="str">
        <f t="shared" si="4"/>
        <v>Yes</v>
      </c>
      <c r="M291" s="6"/>
      <c r="N291" s="6"/>
      <c r="O291" s="1" t="str">
        <f>IF(ISBLANK(M291), "", IF(ISBLANK(N291), "Yes", IF(N291 &lt; 'County Names to hide'!$C$2, "No", "Yes")))</f>
        <v/>
      </c>
      <c r="P291" s="6"/>
      <c r="Q291" s="6"/>
      <c r="R291" s="6"/>
      <c r="S291" s="6"/>
      <c r="U291" s="82" t="str">
        <f>IF(Outcomes!M291="","",
   IF(AND(Outcomes!N291&lt;&gt;"",Outcomes!N291&lt;'County Names to hide'!$C$2),0,
      ROUND((MIN(IF(Outcomes!N291="", 'County Names to hide'!$D$2, Outcomes!N291),'County Names to hide'!$D$2)-Outcomes!M290)/30,1)))</f>
        <v/>
      </c>
      <c r="V291" s="82" t="str">
        <f>IF(Outcomes!C291="", "", DATEDIF(Outcomes!C291, 'County Names to hide'!$D$2, "m"))</f>
        <v/>
      </c>
    </row>
    <row r="292" spans="12:22" s="1" customFormat="1" ht="14.5" x14ac:dyDescent="0.35">
      <c r="L292" s="82" t="str">
        <f t="shared" si="4"/>
        <v>Yes</v>
      </c>
      <c r="M292" s="6"/>
      <c r="N292" s="6"/>
      <c r="O292" s="1" t="str">
        <f>IF(ISBLANK(M292), "", IF(ISBLANK(N292), "Yes", IF(N292 &lt; 'County Names to hide'!$C$2, "No", "Yes")))</f>
        <v/>
      </c>
      <c r="P292" s="6"/>
      <c r="Q292" s="6"/>
      <c r="R292" s="6"/>
      <c r="S292" s="6"/>
      <c r="U292" s="82" t="str">
        <f>IF(Outcomes!M292="","",
   IF(AND(Outcomes!N292&lt;&gt;"",Outcomes!N292&lt;'County Names to hide'!$C$2),0,
      ROUND((MIN(IF(Outcomes!N292="", 'County Names to hide'!$D$2, Outcomes!N292),'County Names to hide'!$D$2)-Outcomes!M291)/30,1)))</f>
        <v/>
      </c>
      <c r="V292" s="82" t="str">
        <f>IF(Outcomes!C292="", "", DATEDIF(Outcomes!C292, 'County Names to hide'!$D$2, "m"))</f>
        <v/>
      </c>
    </row>
    <row r="293" spans="12:22" s="1" customFormat="1" ht="14.5" x14ac:dyDescent="0.35">
      <c r="L293" s="82" t="str">
        <f t="shared" si="4"/>
        <v>Yes</v>
      </c>
      <c r="M293" s="6"/>
      <c r="N293" s="6"/>
      <c r="O293" s="1" t="str">
        <f>IF(ISBLANK(M293), "", IF(ISBLANK(N293), "Yes", IF(N293 &lt; 'County Names to hide'!$C$2, "No", "Yes")))</f>
        <v/>
      </c>
      <c r="P293" s="6"/>
      <c r="Q293" s="6"/>
      <c r="R293" s="6"/>
      <c r="S293" s="6"/>
      <c r="U293" s="82" t="str">
        <f>IF(Outcomes!M293="","",
   IF(AND(Outcomes!N293&lt;&gt;"",Outcomes!N293&lt;'County Names to hide'!$C$2),0,
      ROUND((MIN(IF(Outcomes!N293="", 'County Names to hide'!$D$2, Outcomes!N293),'County Names to hide'!$D$2)-Outcomes!M292)/30,1)))</f>
        <v/>
      </c>
      <c r="V293" s="82" t="str">
        <f>IF(Outcomes!C293="", "", DATEDIF(Outcomes!C293, 'County Names to hide'!$D$2, "m"))</f>
        <v/>
      </c>
    </row>
    <row r="294" spans="12:22" s="1" customFormat="1" ht="14.5" x14ac:dyDescent="0.35">
      <c r="L294" s="82" t="str">
        <f t="shared" si="4"/>
        <v>Yes</v>
      </c>
      <c r="M294" s="6"/>
      <c r="N294" s="6"/>
      <c r="O294" s="1" t="str">
        <f>IF(ISBLANK(M294), "", IF(ISBLANK(N294), "Yes", IF(N294 &lt; 'County Names to hide'!$C$2, "No", "Yes")))</f>
        <v/>
      </c>
      <c r="P294" s="6"/>
      <c r="Q294" s="6"/>
      <c r="R294" s="6"/>
      <c r="S294" s="6"/>
      <c r="U294" s="82" t="str">
        <f>IF(Outcomes!M294="","",
   IF(AND(Outcomes!N294&lt;&gt;"",Outcomes!N294&lt;'County Names to hide'!$C$2),0,
      ROUND((MIN(IF(Outcomes!N294="", 'County Names to hide'!$D$2, Outcomes!N294),'County Names to hide'!$D$2)-Outcomes!M293)/30,1)))</f>
        <v/>
      </c>
      <c r="V294" s="82" t="str">
        <f>IF(Outcomes!C294="", "", DATEDIF(Outcomes!C294, 'County Names to hide'!$D$2, "m"))</f>
        <v/>
      </c>
    </row>
    <row r="295" spans="12:22" s="1" customFormat="1" ht="14.5" x14ac:dyDescent="0.35">
      <c r="L295" s="82" t="str">
        <f t="shared" si="4"/>
        <v>Yes</v>
      </c>
      <c r="M295" s="6"/>
      <c r="N295" s="6"/>
      <c r="O295" s="1" t="str">
        <f>IF(ISBLANK(M295), "", IF(ISBLANK(N295), "Yes", IF(N295 &lt; 'County Names to hide'!$C$2, "No", "Yes")))</f>
        <v/>
      </c>
      <c r="P295" s="6"/>
      <c r="Q295" s="6"/>
      <c r="R295" s="6"/>
      <c r="S295" s="6"/>
      <c r="U295" s="82" t="str">
        <f>IF(Outcomes!M295="","",
   IF(AND(Outcomes!N295&lt;&gt;"",Outcomes!N295&lt;'County Names to hide'!$C$2),0,
      ROUND((MIN(IF(Outcomes!N295="", 'County Names to hide'!$D$2, Outcomes!N295),'County Names to hide'!$D$2)-Outcomes!M294)/30,1)))</f>
        <v/>
      </c>
      <c r="V295" s="82" t="str">
        <f>IF(Outcomes!C295="", "", DATEDIF(Outcomes!C295, 'County Names to hide'!$D$2, "m"))</f>
        <v/>
      </c>
    </row>
    <row r="296" spans="12:22" s="1" customFormat="1" ht="14.5" x14ac:dyDescent="0.35">
      <c r="L296" s="82" t="str">
        <f t="shared" si="4"/>
        <v>Yes</v>
      </c>
      <c r="M296" s="6"/>
      <c r="N296" s="6"/>
      <c r="O296" s="1" t="str">
        <f>IF(ISBLANK(M296), "", IF(ISBLANK(N296), "Yes", IF(N296 &lt; 'County Names to hide'!$C$2, "No", "Yes")))</f>
        <v/>
      </c>
      <c r="P296" s="6"/>
      <c r="Q296" s="6"/>
      <c r="R296" s="6"/>
      <c r="S296" s="6"/>
      <c r="U296" s="82" t="str">
        <f>IF(Outcomes!M296="","",
   IF(AND(Outcomes!N296&lt;&gt;"",Outcomes!N296&lt;'County Names to hide'!$C$2),0,
      ROUND((MIN(IF(Outcomes!N296="", 'County Names to hide'!$D$2, Outcomes!N296),'County Names to hide'!$D$2)-Outcomes!M295)/30,1)))</f>
        <v/>
      </c>
      <c r="V296" s="82" t="str">
        <f>IF(Outcomes!C296="", "", DATEDIF(Outcomes!C296, 'County Names to hide'!$D$2, "m"))</f>
        <v/>
      </c>
    </row>
    <row r="297" spans="12:22" s="1" customFormat="1" ht="14.5" x14ac:dyDescent="0.35">
      <c r="L297" s="82" t="str">
        <f t="shared" si="4"/>
        <v>Yes</v>
      </c>
      <c r="M297" s="6"/>
      <c r="N297" s="6"/>
      <c r="O297" s="1" t="str">
        <f>IF(ISBLANK(M297), "", IF(ISBLANK(N297), "Yes", IF(N297 &lt; 'County Names to hide'!$C$2, "No", "Yes")))</f>
        <v/>
      </c>
      <c r="P297" s="6"/>
      <c r="Q297" s="6"/>
      <c r="R297" s="6"/>
      <c r="S297" s="6"/>
      <c r="U297" s="82" t="str">
        <f>IF(Outcomes!M297="","",
   IF(AND(Outcomes!N297&lt;&gt;"",Outcomes!N297&lt;'County Names to hide'!$C$2),0,
      ROUND((MIN(IF(Outcomes!N297="", 'County Names to hide'!$D$2, Outcomes!N297),'County Names to hide'!$D$2)-Outcomes!M296)/30,1)))</f>
        <v/>
      </c>
      <c r="V297" s="82" t="str">
        <f>IF(Outcomes!C297="", "", DATEDIF(Outcomes!C297, 'County Names to hide'!$D$2, "m"))</f>
        <v/>
      </c>
    </row>
    <row r="298" spans="12:22" s="1" customFormat="1" ht="14.5" x14ac:dyDescent="0.35">
      <c r="L298" s="82" t="str">
        <f t="shared" si="4"/>
        <v>Yes</v>
      </c>
      <c r="M298" s="6"/>
      <c r="N298" s="6"/>
      <c r="O298" s="1" t="str">
        <f>IF(ISBLANK(M298), "", IF(ISBLANK(N298), "Yes", IF(N298 &lt; 'County Names to hide'!$C$2, "No", "Yes")))</f>
        <v/>
      </c>
      <c r="P298" s="6"/>
      <c r="Q298" s="6"/>
      <c r="R298" s="6"/>
      <c r="S298" s="6"/>
      <c r="U298" s="82" t="str">
        <f>IF(Outcomes!M298="","",
   IF(AND(Outcomes!N298&lt;&gt;"",Outcomes!N298&lt;'County Names to hide'!$C$2),0,
      ROUND((MIN(IF(Outcomes!N298="", 'County Names to hide'!$D$2, Outcomes!N298),'County Names to hide'!$D$2)-Outcomes!M297)/30,1)))</f>
        <v/>
      </c>
      <c r="V298" s="82" t="str">
        <f>IF(Outcomes!C298="", "", DATEDIF(Outcomes!C298, 'County Names to hide'!$D$2, "m"))</f>
        <v/>
      </c>
    </row>
    <row r="299" spans="12:22" s="1" customFormat="1" ht="14.5" x14ac:dyDescent="0.35">
      <c r="L299" s="82" t="str">
        <f t="shared" si="4"/>
        <v>Yes</v>
      </c>
      <c r="M299" s="6"/>
      <c r="N299" s="6"/>
      <c r="O299" s="1" t="str">
        <f>IF(ISBLANK(M299), "", IF(ISBLANK(N299), "Yes", IF(N299 &lt; 'County Names to hide'!$C$2, "No", "Yes")))</f>
        <v/>
      </c>
      <c r="P299" s="6"/>
      <c r="Q299" s="6"/>
      <c r="R299" s="6"/>
      <c r="S299" s="6"/>
      <c r="U299" s="82" t="str">
        <f>IF(Outcomes!M299="","",
   IF(AND(Outcomes!N299&lt;&gt;"",Outcomes!N299&lt;'County Names to hide'!$C$2),0,
      ROUND((MIN(IF(Outcomes!N299="", 'County Names to hide'!$D$2, Outcomes!N299),'County Names to hide'!$D$2)-Outcomes!M298)/30,1)))</f>
        <v/>
      </c>
      <c r="V299" s="82" t="str">
        <f>IF(Outcomes!C299="", "", DATEDIF(Outcomes!C299, 'County Names to hide'!$D$2, "m"))</f>
        <v/>
      </c>
    </row>
    <row r="300" spans="12:22" s="1" customFormat="1" ht="14.5" x14ac:dyDescent="0.35">
      <c r="L300" s="82" t="str">
        <f t="shared" si="4"/>
        <v>Yes</v>
      </c>
      <c r="M300" s="6"/>
      <c r="N300" s="6"/>
      <c r="O300" s="1" t="str">
        <f>IF(ISBLANK(M300), "", IF(ISBLANK(N300), "Yes", IF(N300 &lt; 'County Names to hide'!$C$2, "No", "Yes")))</f>
        <v/>
      </c>
      <c r="P300" s="6"/>
      <c r="Q300" s="6"/>
      <c r="R300" s="6"/>
      <c r="S300" s="6"/>
      <c r="U300" s="82" t="str">
        <f>IF(Outcomes!M300="","",
   IF(AND(Outcomes!N300&lt;&gt;"",Outcomes!N300&lt;'County Names to hide'!$C$2),0,
      ROUND((MIN(IF(Outcomes!N300="", 'County Names to hide'!$D$2, Outcomes!N300),'County Names to hide'!$D$2)-Outcomes!M299)/30,1)))</f>
        <v/>
      </c>
      <c r="V300" s="82" t="str">
        <f>IF(Outcomes!C300="", "", DATEDIF(Outcomes!C300, 'County Names to hide'!$D$2, "m"))</f>
        <v/>
      </c>
    </row>
    <row r="301" spans="12:22" s="1" customFormat="1" ht="14.5" x14ac:dyDescent="0.35">
      <c r="L301" s="82" t="str">
        <f t="shared" si="4"/>
        <v>Yes</v>
      </c>
      <c r="M301" s="6"/>
      <c r="N301" s="6"/>
      <c r="O301" s="1" t="str">
        <f>IF(ISBLANK(M301), "", IF(ISBLANK(N301), "Yes", IF(N301 &lt; 'County Names to hide'!$C$2, "No", "Yes")))</f>
        <v/>
      </c>
      <c r="P301" s="6"/>
      <c r="Q301" s="6"/>
      <c r="R301" s="6"/>
      <c r="S301" s="6"/>
      <c r="U301" s="82" t="str">
        <f>IF(Outcomes!M301="","",
   IF(AND(Outcomes!N301&lt;&gt;"",Outcomes!N301&lt;'County Names to hide'!$C$2),0,
      ROUND((MIN(IF(Outcomes!N301="", 'County Names to hide'!$D$2, Outcomes!N301),'County Names to hide'!$D$2)-Outcomes!M300)/30,1)))</f>
        <v/>
      </c>
      <c r="V301" s="82" t="str">
        <f>IF(Outcomes!C301="", "", DATEDIF(Outcomes!C301, 'County Names to hide'!$D$2, "m"))</f>
        <v/>
      </c>
    </row>
    <row r="302" spans="12:22" s="1" customFormat="1" ht="14.5" x14ac:dyDescent="0.35">
      <c r="L302" s="82" t="str">
        <f t="shared" si="4"/>
        <v>Yes</v>
      </c>
      <c r="M302" s="6"/>
      <c r="N302" s="6"/>
      <c r="O302" s="1" t="str">
        <f>IF(ISBLANK(M302), "", IF(ISBLANK(N302), "Yes", IF(N302 &lt; 'County Names to hide'!$C$2, "No", "Yes")))</f>
        <v/>
      </c>
      <c r="P302" s="6"/>
      <c r="Q302" s="6"/>
      <c r="R302" s="6"/>
      <c r="S302" s="6"/>
      <c r="U302" s="82" t="str">
        <f>IF(Outcomes!M302="","",
   IF(AND(Outcomes!N302&lt;&gt;"",Outcomes!N302&lt;'County Names to hide'!$C$2),0,
      ROUND((MIN(IF(Outcomes!N302="", 'County Names to hide'!$D$2, Outcomes!N302),'County Names to hide'!$D$2)-Outcomes!M301)/30,1)))</f>
        <v/>
      </c>
      <c r="V302" s="82" t="str">
        <f>IF(Outcomes!C302="", "", DATEDIF(Outcomes!C302, 'County Names to hide'!$D$2, "m"))</f>
        <v/>
      </c>
    </row>
    <row r="303" spans="12:22" s="1" customFormat="1" ht="14.5" x14ac:dyDescent="0.35">
      <c r="L303" s="82" t="str">
        <f t="shared" si="4"/>
        <v>Yes</v>
      </c>
      <c r="M303" s="6"/>
      <c r="N303" s="6"/>
      <c r="O303" s="1" t="str">
        <f>IF(ISBLANK(M303), "", IF(ISBLANK(N303), "Yes", IF(N303 &lt; 'County Names to hide'!$C$2, "No", "Yes")))</f>
        <v/>
      </c>
      <c r="P303" s="6"/>
      <c r="Q303" s="6"/>
      <c r="R303" s="6"/>
      <c r="S303" s="6"/>
      <c r="U303" s="82" t="str">
        <f>IF(Outcomes!M303="","",
   IF(AND(Outcomes!N303&lt;&gt;"",Outcomes!N303&lt;'County Names to hide'!$C$2),0,
      ROUND((MIN(IF(Outcomes!N303="", 'County Names to hide'!$D$2, Outcomes!N303),'County Names to hide'!$D$2)-Outcomes!M302)/30,1)))</f>
        <v/>
      </c>
      <c r="V303" s="82" t="str">
        <f>IF(Outcomes!C303="", "", DATEDIF(Outcomes!C303, 'County Names to hide'!$D$2, "m"))</f>
        <v/>
      </c>
    </row>
    <row r="304" spans="12:22" s="1" customFormat="1" ht="14.5" x14ac:dyDescent="0.35">
      <c r="L304" s="82" t="str">
        <f t="shared" si="4"/>
        <v>Yes</v>
      </c>
      <c r="M304" s="6"/>
      <c r="N304" s="6"/>
      <c r="O304" s="1" t="str">
        <f>IF(ISBLANK(M304), "", IF(ISBLANK(N304), "Yes", IF(N304 &lt; 'County Names to hide'!$C$2, "No", "Yes")))</f>
        <v/>
      </c>
      <c r="P304" s="6"/>
      <c r="Q304" s="6"/>
      <c r="R304" s="6"/>
      <c r="S304" s="6"/>
      <c r="U304" s="82" t="str">
        <f>IF(Outcomes!M304="","",
   IF(AND(Outcomes!N304&lt;&gt;"",Outcomes!N304&lt;'County Names to hide'!$C$2),0,
      ROUND((MIN(IF(Outcomes!N304="", 'County Names to hide'!$D$2, Outcomes!N304),'County Names to hide'!$D$2)-Outcomes!M303)/30,1)))</f>
        <v/>
      </c>
      <c r="V304" s="82" t="str">
        <f>IF(Outcomes!C304="", "", DATEDIF(Outcomes!C304, 'County Names to hide'!$D$2, "m"))</f>
        <v/>
      </c>
    </row>
    <row r="305" spans="12:22" s="1" customFormat="1" ht="14.5" x14ac:dyDescent="0.35">
      <c r="L305" s="82" t="str">
        <f t="shared" si="4"/>
        <v>Yes</v>
      </c>
      <c r="M305" s="6"/>
      <c r="N305" s="6"/>
      <c r="O305" s="1" t="str">
        <f>IF(ISBLANK(M305), "", IF(ISBLANK(N305), "Yes", IF(N305 &lt; 'County Names to hide'!$C$2, "No", "Yes")))</f>
        <v/>
      </c>
      <c r="P305" s="6"/>
      <c r="Q305" s="6"/>
      <c r="R305" s="6"/>
      <c r="S305" s="6"/>
      <c r="U305" s="82" t="str">
        <f>IF(Outcomes!M305="","",
   IF(AND(Outcomes!N305&lt;&gt;"",Outcomes!N305&lt;'County Names to hide'!$C$2),0,
      ROUND((MIN(IF(Outcomes!N305="", 'County Names to hide'!$D$2, Outcomes!N305),'County Names to hide'!$D$2)-Outcomes!M304)/30,1)))</f>
        <v/>
      </c>
      <c r="V305" s="82" t="str">
        <f>IF(Outcomes!C305="", "", DATEDIF(Outcomes!C305, 'County Names to hide'!$D$2, "m"))</f>
        <v/>
      </c>
    </row>
    <row r="306" spans="12:22" s="1" customFormat="1" ht="14.5" x14ac:dyDescent="0.35">
      <c r="L306" s="82" t="str">
        <f t="shared" si="4"/>
        <v>Yes</v>
      </c>
      <c r="M306" s="6"/>
      <c r="N306" s="6"/>
      <c r="O306" s="1" t="str">
        <f>IF(ISBLANK(M306), "", IF(ISBLANK(N306), "Yes", IF(N306 &lt; 'County Names to hide'!$C$2, "No", "Yes")))</f>
        <v/>
      </c>
      <c r="P306" s="6"/>
      <c r="Q306" s="6"/>
      <c r="R306" s="6"/>
      <c r="S306" s="6"/>
      <c r="U306" s="82" t="str">
        <f>IF(Outcomes!M306="","",
   IF(AND(Outcomes!N306&lt;&gt;"",Outcomes!N306&lt;'County Names to hide'!$C$2),0,
      ROUND((MIN(IF(Outcomes!N306="", 'County Names to hide'!$D$2, Outcomes!N306),'County Names to hide'!$D$2)-Outcomes!M305)/30,1)))</f>
        <v/>
      </c>
      <c r="V306" s="82" t="str">
        <f>IF(Outcomes!C306="", "", DATEDIF(Outcomes!C306, 'County Names to hide'!$D$2, "m"))</f>
        <v/>
      </c>
    </row>
    <row r="307" spans="12:22" s="1" customFormat="1" ht="14.5" x14ac:dyDescent="0.35">
      <c r="L307" s="82" t="str">
        <f t="shared" si="4"/>
        <v>Yes</v>
      </c>
      <c r="M307" s="6"/>
      <c r="N307" s="6"/>
      <c r="O307" s="1" t="str">
        <f>IF(ISBLANK(M307), "", IF(ISBLANK(N307), "Yes", IF(N307 &lt; 'County Names to hide'!$C$2, "No", "Yes")))</f>
        <v/>
      </c>
      <c r="P307" s="6"/>
      <c r="Q307" s="6"/>
      <c r="R307" s="6"/>
      <c r="S307" s="6"/>
      <c r="U307" s="82" t="str">
        <f>IF(Outcomes!M307="","",
   IF(AND(Outcomes!N307&lt;&gt;"",Outcomes!N307&lt;'County Names to hide'!$C$2),0,
      ROUND((MIN(IF(Outcomes!N307="", 'County Names to hide'!$D$2, Outcomes!N307),'County Names to hide'!$D$2)-Outcomes!M306)/30,1)))</f>
        <v/>
      </c>
      <c r="V307" s="82" t="str">
        <f>IF(Outcomes!C307="", "", DATEDIF(Outcomes!C307, 'County Names to hide'!$D$2, "m"))</f>
        <v/>
      </c>
    </row>
    <row r="308" spans="12:22" s="1" customFormat="1" ht="14.5" x14ac:dyDescent="0.35">
      <c r="L308" s="82" t="str">
        <f t="shared" si="4"/>
        <v>Yes</v>
      </c>
      <c r="M308" s="6"/>
      <c r="N308" s="6"/>
      <c r="O308" s="1" t="str">
        <f>IF(ISBLANK(M308), "", IF(ISBLANK(N308), "Yes", IF(N308 &lt; 'County Names to hide'!$C$2, "No", "Yes")))</f>
        <v/>
      </c>
      <c r="P308" s="6"/>
      <c r="Q308" s="6"/>
      <c r="R308" s="6"/>
      <c r="S308" s="6"/>
      <c r="U308" s="82" t="str">
        <f>IF(Outcomes!M308="","",
   IF(AND(Outcomes!N308&lt;&gt;"",Outcomes!N308&lt;'County Names to hide'!$C$2),0,
      ROUND((MIN(IF(Outcomes!N308="", 'County Names to hide'!$D$2, Outcomes!N308),'County Names to hide'!$D$2)-Outcomes!M307)/30,1)))</f>
        <v/>
      </c>
      <c r="V308" s="82" t="str">
        <f>IF(Outcomes!C308="", "", DATEDIF(Outcomes!C308, 'County Names to hide'!$D$2, "m"))</f>
        <v/>
      </c>
    </row>
    <row r="309" spans="12:22" s="1" customFormat="1" ht="14.5" x14ac:dyDescent="0.35">
      <c r="L309" s="82" t="str">
        <f t="shared" si="4"/>
        <v>Yes</v>
      </c>
      <c r="M309" s="6"/>
      <c r="N309" s="6"/>
      <c r="O309" s="1" t="str">
        <f>IF(ISBLANK(M309), "", IF(ISBLANK(N309), "Yes", IF(N309 &lt; 'County Names to hide'!$C$2, "No", "Yes")))</f>
        <v/>
      </c>
      <c r="P309" s="6"/>
      <c r="Q309" s="6"/>
      <c r="R309" s="6"/>
      <c r="S309" s="6"/>
      <c r="U309" s="82" t="str">
        <f>IF(Outcomes!M309="","",
   IF(AND(Outcomes!N309&lt;&gt;"",Outcomes!N309&lt;'County Names to hide'!$C$2),0,
      ROUND((MIN(IF(Outcomes!N309="", 'County Names to hide'!$D$2, Outcomes!N309),'County Names to hide'!$D$2)-Outcomes!M308)/30,1)))</f>
        <v/>
      </c>
      <c r="V309" s="82" t="str">
        <f>IF(Outcomes!C309="", "", DATEDIF(Outcomes!C309, 'County Names to hide'!$D$2, "m"))</f>
        <v/>
      </c>
    </row>
    <row r="310" spans="12:22" s="1" customFormat="1" ht="14.5" x14ac:dyDescent="0.35">
      <c r="L310" s="82" t="str">
        <f t="shared" si="4"/>
        <v>Yes</v>
      </c>
      <c r="M310" s="6"/>
      <c r="N310" s="6"/>
      <c r="O310" s="1" t="str">
        <f>IF(ISBLANK(M310), "", IF(ISBLANK(N310), "Yes", IF(N310 &lt; 'County Names to hide'!$C$2, "No", "Yes")))</f>
        <v/>
      </c>
      <c r="P310" s="6"/>
      <c r="Q310" s="6"/>
      <c r="R310" s="6"/>
      <c r="S310" s="6"/>
      <c r="U310" s="82" t="str">
        <f>IF(Outcomes!M310="","",
   IF(AND(Outcomes!N310&lt;&gt;"",Outcomes!N310&lt;'County Names to hide'!$C$2),0,
      ROUND((MIN(IF(Outcomes!N310="", 'County Names to hide'!$D$2, Outcomes!N310),'County Names to hide'!$D$2)-Outcomes!M309)/30,1)))</f>
        <v/>
      </c>
      <c r="V310" s="82" t="str">
        <f>IF(Outcomes!C310="", "", DATEDIF(Outcomes!C310, 'County Names to hide'!$D$2, "m"))</f>
        <v/>
      </c>
    </row>
    <row r="311" spans="12:22" s="1" customFormat="1" ht="14.5" x14ac:dyDescent="0.35">
      <c r="L311" s="82" t="str">
        <f t="shared" si="4"/>
        <v>Yes</v>
      </c>
      <c r="M311" s="6"/>
      <c r="N311" s="6"/>
      <c r="O311" s="1" t="str">
        <f>IF(ISBLANK(M311), "", IF(ISBLANK(N311), "Yes", IF(N311 &lt; 'County Names to hide'!$C$2, "No", "Yes")))</f>
        <v/>
      </c>
      <c r="P311" s="6"/>
      <c r="Q311" s="6"/>
      <c r="R311" s="6"/>
      <c r="S311" s="6"/>
      <c r="U311" s="82" t="str">
        <f>IF(Outcomes!M311="","",
   IF(AND(Outcomes!N311&lt;&gt;"",Outcomes!N311&lt;'County Names to hide'!$C$2),0,
      ROUND((MIN(IF(Outcomes!N311="", 'County Names to hide'!$D$2, Outcomes!N311),'County Names to hide'!$D$2)-Outcomes!M310)/30,1)))</f>
        <v/>
      </c>
      <c r="V311" s="82" t="str">
        <f>IF(Outcomes!C311="", "", DATEDIF(Outcomes!C311, 'County Names to hide'!$D$2, "m"))</f>
        <v/>
      </c>
    </row>
    <row r="312" spans="12:22" s="1" customFormat="1" ht="14.5" x14ac:dyDescent="0.35">
      <c r="L312" s="82" t="str">
        <f t="shared" si="4"/>
        <v>Yes</v>
      </c>
      <c r="M312" s="6"/>
      <c r="N312" s="6"/>
      <c r="O312" s="1" t="str">
        <f>IF(ISBLANK(M312), "", IF(ISBLANK(N312), "Yes", IF(N312 &lt; 'County Names to hide'!$C$2, "No", "Yes")))</f>
        <v/>
      </c>
      <c r="P312" s="6"/>
      <c r="Q312" s="6"/>
      <c r="R312" s="6"/>
      <c r="S312" s="6"/>
      <c r="U312" s="82" t="str">
        <f>IF(Outcomes!M312="","",
   IF(AND(Outcomes!N312&lt;&gt;"",Outcomes!N312&lt;'County Names to hide'!$C$2),0,
      ROUND((MIN(IF(Outcomes!N312="", 'County Names to hide'!$D$2, Outcomes!N312),'County Names to hide'!$D$2)-Outcomes!M311)/30,1)))</f>
        <v/>
      </c>
      <c r="V312" s="82" t="str">
        <f>IF(Outcomes!C312="", "", DATEDIF(Outcomes!C312, 'County Names to hide'!$D$2, "m"))</f>
        <v/>
      </c>
    </row>
    <row r="313" spans="12:22" s="1" customFormat="1" ht="14.5" x14ac:dyDescent="0.35">
      <c r="L313" s="82" t="str">
        <f t="shared" si="4"/>
        <v>Yes</v>
      </c>
      <c r="M313" s="6"/>
      <c r="N313" s="6"/>
      <c r="O313" s="1" t="str">
        <f>IF(ISBLANK(M313), "", IF(ISBLANK(N313), "Yes", IF(N313 &lt; 'County Names to hide'!$C$2, "No", "Yes")))</f>
        <v/>
      </c>
      <c r="P313" s="6"/>
      <c r="Q313" s="6"/>
      <c r="R313" s="6"/>
      <c r="S313" s="6"/>
      <c r="U313" s="82" t="str">
        <f>IF(Outcomes!M313="","",
   IF(AND(Outcomes!N313&lt;&gt;"",Outcomes!N313&lt;'County Names to hide'!$C$2),0,
      ROUND((MIN(IF(Outcomes!N313="", 'County Names to hide'!$D$2, Outcomes!N313),'County Names to hide'!$D$2)-Outcomes!M312)/30,1)))</f>
        <v/>
      </c>
      <c r="V313" s="82" t="str">
        <f>IF(Outcomes!C313="", "", DATEDIF(Outcomes!C313, 'County Names to hide'!$D$2, "m"))</f>
        <v/>
      </c>
    </row>
    <row r="314" spans="12:22" s="1" customFormat="1" ht="14.5" x14ac:dyDescent="0.35">
      <c r="L314" s="82" t="str">
        <f t="shared" si="4"/>
        <v>Yes</v>
      </c>
      <c r="M314" s="6"/>
      <c r="N314" s="6"/>
      <c r="O314" s="1" t="str">
        <f>IF(ISBLANK(M314), "", IF(ISBLANK(N314), "Yes", IF(N314 &lt; 'County Names to hide'!$C$2, "No", "Yes")))</f>
        <v/>
      </c>
      <c r="P314" s="6"/>
      <c r="Q314" s="6"/>
      <c r="R314" s="6"/>
      <c r="S314" s="6"/>
      <c r="U314" s="82" t="str">
        <f>IF(Outcomes!M314="","",
   IF(AND(Outcomes!N314&lt;&gt;"",Outcomes!N314&lt;'County Names to hide'!$C$2),0,
      ROUND((MIN(IF(Outcomes!N314="", 'County Names to hide'!$D$2, Outcomes!N314),'County Names to hide'!$D$2)-Outcomes!M313)/30,1)))</f>
        <v/>
      </c>
      <c r="V314" s="82" t="str">
        <f>IF(Outcomes!C314="", "", DATEDIF(Outcomes!C314, 'County Names to hide'!$D$2, "m"))</f>
        <v/>
      </c>
    </row>
    <row r="315" spans="12:22" s="1" customFormat="1" ht="14.5" x14ac:dyDescent="0.35">
      <c r="L315" s="82" t="str">
        <f t="shared" si="4"/>
        <v>Yes</v>
      </c>
      <c r="M315" s="6"/>
      <c r="N315" s="6"/>
      <c r="O315" s="1" t="str">
        <f>IF(ISBLANK(M315), "", IF(ISBLANK(N315), "Yes", IF(N315 &lt; 'County Names to hide'!$C$2, "No", "Yes")))</f>
        <v/>
      </c>
      <c r="P315" s="6"/>
      <c r="Q315" s="6"/>
      <c r="R315" s="6"/>
      <c r="S315" s="6"/>
      <c r="U315" s="82" t="str">
        <f>IF(Outcomes!M315="","",
   IF(AND(Outcomes!N315&lt;&gt;"",Outcomes!N315&lt;'County Names to hide'!$C$2),0,
      ROUND((MIN(IF(Outcomes!N315="", 'County Names to hide'!$D$2, Outcomes!N315),'County Names to hide'!$D$2)-Outcomes!M314)/30,1)))</f>
        <v/>
      </c>
      <c r="V315" s="82" t="str">
        <f>IF(Outcomes!C315="", "", DATEDIF(Outcomes!C315, 'County Names to hide'!$D$2, "m"))</f>
        <v/>
      </c>
    </row>
    <row r="316" spans="12:22" s="1" customFormat="1" ht="14.5" x14ac:dyDescent="0.35">
      <c r="L316" s="82" t="str">
        <f t="shared" si="4"/>
        <v>Yes</v>
      </c>
      <c r="M316" s="6"/>
      <c r="N316" s="6"/>
      <c r="O316" s="1" t="str">
        <f>IF(ISBLANK(M316), "", IF(ISBLANK(N316), "Yes", IF(N316 &lt; 'County Names to hide'!$C$2, "No", "Yes")))</f>
        <v/>
      </c>
      <c r="P316" s="6"/>
      <c r="Q316" s="6"/>
      <c r="R316" s="6"/>
      <c r="S316" s="6"/>
      <c r="U316" s="82" t="str">
        <f>IF(Outcomes!M316="","",
   IF(AND(Outcomes!N316&lt;&gt;"",Outcomes!N316&lt;'County Names to hide'!$C$2),0,
      ROUND((MIN(IF(Outcomes!N316="", 'County Names to hide'!$D$2, Outcomes!N316),'County Names to hide'!$D$2)-Outcomes!M315)/30,1)))</f>
        <v/>
      </c>
      <c r="V316" s="82" t="str">
        <f>IF(Outcomes!C316="", "", DATEDIF(Outcomes!C316, 'County Names to hide'!$D$2, "m"))</f>
        <v/>
      </c>
    </row>
    <row r="317" spans="12:22" s="1" customFormat="1" ht="14.5" x14ac:dyDescent="0.35">
      <c r="L317" s="82" t="str">
        <f t="shared" si="4"/>
        <v>Yes</v>
      </c>
      <c r="M317" s="6"/>
      <c r="N317" s="6"/>
      <c r="O317" s="1" t="str">
        <f>IF(ISBLANK(M317), "", IF(ISBLANK(N317), "Yes", IF(N317 &lt; 'County Names to hide'!$C$2, "No", "Yes")))</f>
        <v/>
      </c>
      <c r="P317" s="6"/>
      <c r="Q317" s="6"/>
      <c r="R317" s="6"/>
      <c r="S317" s="6"/>
      <c r="U317" s="82" t="str">
        <f>IF(Outcomes!M317="","",
   IF(AND(Outcomes!N317&lt;&gt;"",Outcomes!N317&lt;'County Names to hide'!$C$2),0,
      ROUND((MIN(IF(Outcomes!N317="", 'County Names to hide'!$D$2, Outcomes!N317),'County Names to hide'!$D$2)-Outcomes!M316)/30,1)))</f>
        <v/>
      </c>
      <c r="V317" s="82" t="str">
        <f>IF(Outcomes!C317="", "", DATEDIF(Outcomes!C317, 'County Names to hide'!$D$2, "m"))</f>
        <v/>
      </c>
    </row>
    <row r="318" spans="12:22" s="1" customFormat="1" ht="14.5" x14ac:dyDescent="0.35">
      <c r="L318" s="82" t="str">
        <f t="shared" si="4"/>
        <v>Yes</v>
      </c>
      <c r="M318" s="6"/>
      <c r="N318" s="6"/>
      <c r="O318" s="1" t="str">
        <f>IF(ISBLANK(M318), "", IF(ISBLANK(N318), "Yes", IF(N318 &lt; 'County Names to hide'!$C$2, "No", "Yes")))</f>
        <v/>
      </c>
      <c r="P318" s="6"/>
      <c r="Q318" s="6"/>
      <c r="R318" s="6"/>
      <c r="S318" s="6"/>
      <c r="U318" s="82" t="str">
        <f>IF(Outcomes!M318="","",
   IF(AND(Outcomes!N318&lt;&gt;"",Outcomes!N318&lt;'County Names to hide'!$C$2),0,
      ROUND((MIN(IF(Outcomes!N318="", 'County Names to hide'!$D$2, Outcomes!N318),'County Names to hide'!$D$2)-Outcomes!M317)/30,1)))</f>
        <v/>
      </c>
      <c r="V318" s="82" t="str">
        <f>IF(Outcomes!C318="", "", DATEDIF(Outcomes!C318, 'County Names to hide'!$D$2, "m"))</f>
        <v/>
      </c>
    </row>
    <row r="319" spans="12:22" s="1" customFormat="1" ht="14.5" x14ac:dyDescent="0.35">
      <c r="L319" s="82" t="str">
        <f t="shared" si="4"/>
        <v>Yes</v>
      </c>
      <c r="M319" s="6"/>
      <c r="N319" s="6"/>
      <c r="O319" s="1" t="str">
        <f>IF(ISBLANK(M319), "", IF(ISBLANK(N319), "Yes", IF(N319 &lt; 'County Names to hide'!$C$2, "No", "Yes")))</f>
        <v/>
      </c>
      <c r="P319" s="6"/>
      <c r="Q319" s="6"/>
      <c r="R319" s="6"/>
      <c r="S319" s="6"/>
      <c r="U319" s="82" t="str">
        <f>IF(Outcomes!M319="","",
   IF(AND(Outcomes!N319&lt;&gt;"",Outcomes!N319&lt;'County Names to hide'!$C$2),0,
      ROUND((MIN(IF(Outcomes!N319="", 'County Names to hide'!$D$2, Outcomes!N319),'County Names to hide'!$D$2)-Outcomes!M318)/30,1)))</f>
        <v/>
      </c>
      <c r="V319" s="82" t="str">
        <f>IF(Outcomes!C319="", "", DATEDIF(Outcomes!C319, 'County Names to hide'!$D$2, "m"))</f>
        <v/>
      </c>
    </row>
    <row r="320" spans="12:22" s="1" customFormat="1" ht="14.5" x14ac:dyDescent="0.35">
      <c r="L320" s="82" t="str">
        <f t="shared" si="4"/>
        <v>Yes</v>
      </c>
      <c r="M320" s="6"/>
      <c r="N320" s="6"/>
      <c r="O320" s="1" t="str">
        <f>IF(ISBLANK(M320), "", IF(ISBLANK(N320), "Yes", IF(N320 &lt; 'County Names to hide'!$C$2, "No", "Yes")))</f>
        <v/>
      </c>
      <c r="P320" s="6"/>
      <c r="Q320" s="6"/>
      <c r="R320" s="6"/>
      <c r="S320" s="6"/>
      <c r="U320" s="82" t="str">
        <f>IF(Outcomes!M320="","",
   IF(AND(Outcomes!N320&lt;&gt;"",Outcomes!N320&lt;'County Names to hide'!$C$2),0,
      ROUND((MIN(IF(Outcomes!N320="", 'County Names to hide'!$D$2, Outcomes!N320),'County Names to hide'!$D$2)-Outcomes!M319)/30,1)))</f>
        <v/>
      </c>
      <c r="V320" s="82" t="str">
        <f>IF(Outcomes!C320="", "", DATEDIF(Outcomes!C320, 'County Names to hide'!$D$2, "m"))</f>
        <v/>
      </c>
    </row>
    <row r="321" spans="12:22" s="1" customFormat="1" ht="14.5" x14ac:dyDescent="0.35">
      <c r="L321" s="82" t="str">
        <f t="shared" si="4"/>
        <v>Yes</v>
      </c>
      <c r="M321" s="6"/>
      <c r="N321" s="6"/>
      <c r="O321" s="1" t="str">
        <f>IF(ISBLANK(M321), "", IF(ISBLANK(N321), "Yes", IF(N321 &lt; 'County Names to hide'!$C$2, "No", "Yes")))</f>
        <v/>
      </c>
      <c r="P321" s="6"/>
      <c r="Q321" s="6"/>
      <c r="R321" s="6"/>
      <c r="S321" s="6"/>
      <c r="U321" s="82" t="str">
        <f>IF(Outcomes!M321="","",
   IF(AND(Outcomes!N321&lt;&gt;"",Outcomes!N321&lt;'County Names to hide'!$C$2),0,
      ROUND((MIN(IF(Outcomes!N321="", 'County Names to hide'!$D$2, Outcomes!N321),'County Names to hide'!$D$2)-Outcomes!M320)/30,1)))</f>
        <v/>
      </c>
      <c r="V321" s="82" t="str">
        <f>IF(Outcomes!C321="", "", DATEDIF(Outcomes!C321, 'County Names to hide'!$D$2, "m"))</f>
        <v/>
      </c>
    </row>
    <row r="322" spans="12:22" s="1" customFormat="1" ht="14.5" x14ac:dyDescent="0.35">
      <c r="L322" s="82" t="str">
        <f t="shared" si="4"/>
        <v>Yes</v>
      </c>
      <c r="M322" s="6"/>
      <c r="N322" s="6"/>
      <c r="O322" s="1" t="str">
        <f>IF(ISBLANK(M322), "", IF(ISBLANK(N322), "Yes", IF(N322 &lt; 'County Names to hide'!$C$2, "No", "Yes")))</f>
        <v/>
      </c>
      <c r="P322" s="6"/>
      <c r="Q322" s="6"/>
      <c r="R322" s="6"/>
      <c r="S322" s="6"/>
      <c r="U322" s="82" t="str">
        <f>IF(Outcomes!M322="","",
   IF(AND(Outcomes!N322&lt;&gt;"",Outcomes!N322&lt;'County Names to hide'!$C$2),0,
      ROUND((MIN(IF(Outcomes!N322="", 'County Names to hide'!$D$2, Outcomes!N322),'County Names to hide'!$D$2)-Outcomes!M321)/30,1)))</f>
        <v/>
      </c>
      <c r="V322" s="82" t="str">
        <f>IF(Outcomes!C322="", "", DATEDIF(Outcomes!C322, 'County Names to hide'!$D$2, "m"))</f>
        <v/>
      </c>
    </row>
    <row r="323" spans="12:22" s="1" customFormat="1" ht="14.5" x14ac:dyDescent="0.35">
      <c r="L323" s="82" t="str">
        <f t="shared" si="4"/>
        <v>Yes</v>
      </c>
      <c r="M323" s="6"/>
      <c r="N323" s="6"/>
      <c r="O323" s="1" t="str">
        <f>IF(ISBLANK(M323), "", IF(ISBLANK(N323), "Yes", IF(N323 &lt; 'County Names to hide'!$C$2, "No", "Yes")))</f>
        <v/>
      </c>
      <c r="P323" s="6"/>
      <c r="Q323" s="6"/>
      <c r="R323" s="6"/>
      <c r="S323" s="6"/>
      <c r="U323" s="82" t="str">
        <f>IF(Outcomes!M323="","",
   IF(AND(Outcomes!N323&lt;&gt;"",Outcomes!N323&lt;'County Names to hide'!$C$2),0,
      ROUND((MIN(IF(Outcomes!N323="", 'County Names to hide'!$D$2, Outcomes!N323),'County Names to hide'!$D$2)-Outcomes!M322)/30,1)))</f>
        <v/>
      </c>
      <c r="V323" s="82" t="str">
        <f>IF(Outcomes!C323="", "", DATEDIF(Outcomes!C323, 'County Names to hide'!$D$2, "m"))</f>
        <v/>
      </c>
    </row>
    <row r="324" spans="12:22" s="1" customFormat="1" ht="14.5" x14ac:dyDescent="0.35">
      <c r="L324" s="82" t="str">
        <f t="shared" si="4"/>
        <v>Yes</v>
      </c>
      <c r="M324" s="6"/>
      <c r="N324" s="6"/>
      <c r="O324" s="1" t="str">
        <f>IF(ISBLANK(M324), "", IF(ISBLANK(N324), "Yes", IF(N324 &lt; 'County Names to hide'!$C$2, "No", "Yes")))</f>
        <v/>
      </c>
      <c r="P324" s="6"/>
      <c r="Q324" s="6"/>
      <c r="R324" s="6"/>
      <c r="S324" s="6"/>
      <c r="U324" s="82" t="str">
        <f>IF(Outcomes!M324="","",
   IF(AND(Outcomes!N324&lt;&gt;"",Outcomes!N324&lt;'County Names to hide'!$C$2),0,
      ROUND((MIN(IF(Outcomes!N324="", 'County Names to hide'!$D$2, Outcomes!N324),'County Names to hide'!$D$2)-Outcomes!M323)/30,1)))</f>
        <v/>
      </c>
      <c r="V324" s="82" t="str">
        <f>IF(Outcomes!C324="", "", DATEDIF(Outcomes!C324, 'County Names to hide'!$D$2, "m"))</f>
        <v/>
      </c>
    </row>
    <row r="325" spans="12:22" s="1" customFormat="1" ht="14.5" x14ac:dyDescent="0.35">
      <c r="L325" s="82" t="str">
        <f t="shared" si="4"/>
        <v>Yes</v>
      </c>
      <c r="M325" s="6"/>
      <c r="N325" s="6"/>
      <c r="O325" s="1" t="str">
        <f>IF(ISBLANK(M325), "", IF(ISBLANK(N325), "Yes", IF(N325 &lt; 'County Names to hide'!$C$2, "No", "Yes")))</f>
        <v/>
      </c>
      <c r="P325" s="6"/>
      <c r="Q325" s="6"/>
      <c r="R325" s="6"/>
      <c r="S325" s="6"/>
      <c r="U325" s="82" t="str">
        <f>IF(Outcomes!M325="","",
   IF(AND(Outcomes!N325&lt;&gt;"",Outcomes!N325&lt;'County Names to hide'!$C$2),0,
      ROUND((MIN(IF(Outcomes!N325="", 'County Names to hide'!$D$2, Outcomes!N325),'County Names to hide'!$D$2)-Outcomes!M324)/30,1)))</f>
        <v/>
      </c>
      <c r="V325" s="82" t="str">
        <f>IF(Outcomes!C325="", "", DATEDIF(Outcomes!C325, 'County Names to hide'!$D$2, "m"))</f>
        <v/>
      </c>
    </row>
    <row r="326" spans="12:22" s="1" customFormat="1" ht="14.5" x14ac:dyDescent="0.35">
      <c r="L326" s="82" t="str">
        <f t="shared" si="4"/>
        <v>Yes</v>
      </c>
      <c r="M326" s="6"/>
      <c r="N326" s="6"/>
      <c r="O326" s="1" t="str">
        <f>IF(ISBLANK(M326), "", IF(ISBLANK(N326), "Yes", IF(N326 &lt; 'County Names to hide'!$C$2, "No", "Yes")))</f>
        <v/>
      </c>
      <c r="P326" s="6"/>
      <c r="Q326" s="6"/>
      <c r="R326" s="6"/>
      <c r="S326" s="6"/>
      <c r="U326" s="82" t="str">
        <f>IF(Outcomes!M326="","",
   IF(AND(Outcomes!N326&lt;&gt;"",Outcomes!N326&lt;'County Names to hide'!$C$2),0,
      ROUND((MIN(IF(Outcomes!N326="", 'County Names to hide'!$D$2, Outcomes!N326),'County Names to hide'!$D$2)-Outcomes!M325)/30,1)))</f>
        <v/>
      </c>
      <c r="V326" s="82" t="str">
        <f>IF(Outcomes!C326="", "", DATEDIF(Outcomes!C326, 'County Names to hide'!$D$2, "m"))</f>
        <v/>
      </c>
    </row>
    <row r="327" spans="12:22" s="1" customFormat="1" ht="14.5" x14ac:dyDescent="0.35">
      <c r="L327" s="82" t="str">
        <f t="shared" ref="L327:L390" si="5">IF(COUNTIF(F327:K327, "Yes")&gt;0, "No", "Yes")</f>
        <v>Yes</v>
      </c>
      <c r="M327" s="6"/>
      <c r="N327" s="6"/>
      <c r="O327" s="1" t="str">
        <f>IF(ISBLANK(M327), "", IF(ISBLANK(N327), "Yes", IF(N327 &lt; 'County Names to hide'!$C$2, "No", "Yes")))</f>
        <v/>
      </c>
      <c r="P327" s="6"/>
      <c r="Q327" s="6"/>
      <c r="R327" s="6"/>
      <c r="S327" s="6"/>
      <c r="U327" s="82" t="str">
        <f>IF(Outcomes!M327="","",
   IF(AND(Outcomes!N327&lt;&gt;"",Outcomes!N327&lt;'County Names to hide'!$C$2),0,
      ROUND((MIN(IF(Outcomes!N327="", 'County Names to hide'!$D$2, Outcomes!N327),'County Names to hide'!$D$2)-Outcomes!M326)/30,1)))</f>
        <v/>
      </c>
      <c r="V327" s="82" t="str">
        <f>IF(Outcomes!C327="", "", DATEDIF(Outcomes!C327, 'County Names to hide'!$D$2, "m"))</f>
        <v/>
      </c>
    </row>
    <row r="328" spans="12:22" s="1" customFormat="1" ht="14.5" x14ac:dyDescent="0.35">
      <c r="L328" s="82" t="str">
        <f t="shared" si="5"/>
        <v>Yes</v>
      </c>
      <c r="M328" s="6"/>
      <c r="N328" s="6"/>
      <c r="O328" s="1" t="str">
        <f>IF(ISBLANK(M328), "", IF(ISBLANK(N328), "Yes", IF(N328 &lt; 'County Names to hide'!$C$2, "No", "Yes")))</f>
        <v/>
      </c>
      <c r="P328" s="6"/>
      <c r="Q328" s="6"/>
      <c r="R328" s="6"/>
      <c r="S328" s="6"/>
      <c r="U328" s="82" t="str">
        <f>IF(Outcomes!M328="","",
   IF(AND(Outcomes!N328&lt;&gt;"",Outcomes!N328&lt;'County Names to hide'!$C$2),0,
      ROUND((MIN(IF(Outcomes!N328="", 'County Names to hide'!$D$2, Outcomes!N328),'County Names to hide'!$D$2)-Outcomes!M327)/30,1)))</f>
        <v/>
      </c>
      <c r="V328" s="82" t="str">
        <f>IF(Outcomes!C328="", "", DATEDIF(Outcomes!C328, 'County Names to hide'!$D$2, "m"))</f>
        <v/>
      </c>
    </row>
    <row r="329" spans="12:22" s="1" customFormat="1" ht="14.5" x14ac:dyDescent="0.35">
      <c r="L329" s="82" t="str">
        <f t="shared" si="5"/>
        <v>Yes</v>
      </c>
      <c r="M329" s="6"/>
      <c r="N329" s="6"/>
      <c r="O329" s="1" t="str">
        <f>IF(ISBLANK(M329), "", IF(ISBLANK(N329), "Yes", IF(N329 &lt; 'County Names to hide'!$C$2, "No", "Yes")))</f>
        <v/>
      </c>
      <c r="P329" s="6"/>
      <c r="Q329" s="6"/>
      <c r="R329" s="6"/>
      <c r="S329" s="6"/>
      <c r="U329" s="82" t="str">
        <f>IF(Outcomes!M329="","",
   IF(AND(Outcomes!N329&lt;&gt;"",Outcomes!N329&lt;'County Names to hide'!$C$2),0,
      ROUND((MIN(IF(Outcomes!N329="", 'County Names to hide'!$D$2, Outcomes!N329),'County Names to hide'!$D$2)-Outcomes!M328)/30,1)))</f>
        <v/>
      </c>
      <c r="V329" s="82" t="str">
        <f>IF(Outcomes!C329="", "", DATEDIF(Outcomes!C329, 'County Names to hide'!$D$2, "m"))</f>
        <v/>
      </c>
    </row>
    <row r="330" spans="12:22" s="1" customFormat="1" ht="14.5" x14ac:dyDescent="0.35">
      <c r="L330" s="82" t="str">
        <f t="shared" si="5"/>
        <v>Yes</v>
      </c>
      <c r="M330" s="6"/>
      <c r="N330" s="6"/>
      <c r="O330" s="1" t="str">
        <f>IF(ISBLANK(M330), "", IF(ISBLANK(N330), "Yes", IF(N330 &lt; 'County Names to hide'!$C$2, "No", "Yes")))</f>
        <v/>
      </c>
      <c r="P330" s="6"/>
      <c r="Q330" s="6"/>
      <c r="R330" s="6"/>
      <c r="S330" s="6"/>
      <c r="U330" s="82" t="str">
        <f>IF(Outcomes!M330="","",
   IF(AND(Outcomes!N330&lt;&gt;"",Outcomes!N330&lt;'County Names to hide'!$C$2),0,
      ROUND((MIN(IF(Outcomes!N330="", 'County Names to hide'!$D$2, Outcomes!N330),'County Names to hide'!$D$2)-Outcomes!M329)/30,1)))</f>
        <v/>
      </c>
      <c r="V330" s="82" t="str">
        <f>IF(Outcomes!C330="", "", DATEDIF(Outcomes!C330, 'County Names to hide'!$D$2, "m"))</f>
        <v/>
      </c>
    </row>
    <row r="331" spans="12:22" s="1" customFormat="1" ht="14.5" x14ac:dyDescent="0.35">
      <c r="L331" s="82" t="str">
        <f t="shared" si="5"/>
        <v>Yes</v>
      </c>
      <c r="M331" s="6"/>
      <c r="N331" s="6"/>
      <c r="O331" s="1" t="str">
        <f>IF(ISBLANK(M331), "", IF(ISBLANK(N331), "Yes", IF(N331 &lt; 'County Names to hide'!$C$2, "No", "Yes")))</f>
        <v/>
      </c>
      <c r="P331" s="6"/>
      <c r="Q331" s="6"/>
      <c r="R331" s="6"/>
      <c r="S331" s="6"/>
      <c r="U331" s="82" t="str">
        <f>IF(Outcomes!M331="","",
   IF(AND(Outcomes!N331&lt;&gt;"",Outcomes!N331&lt;'County Names to hide'!$C$2),0,
      ROUND((MIN(IF(Outcomes!N331="", 'County Names to hide'!$D$2, Outcomes!N331),'County Names to hide'!$D$2)-Outcomes!M330)/30,1)))</f>
        <v/>
      </c>
      <c r="V331" s="82" t="str">
        <f>IF(Outcomes!C331="", "", DATEDIF(Outcomes!C331, 'County Names to hide'!$D$2, "m"))</f>
        <v/>
      </c>
    </row>
    <row r="332" spans="12:22" s="1" customFormat="1" ht="14.5" x14ac:dyDescent="0.35">
      <c r="L332" s="82" t="str">
        <f t="shared" si="5"/>
        <v>Yes</v>
      </c>
      <c r="M332" s="6"/>
      <c r="N332" s="6"/>
      <c r="O332" s="1" t="str">
        <f>IF(ISBLANK(M332), "", IF(ISBLANK(N332), "Yes", IF(N332 &lt; 'County Names to hide'!$C$2, "No", "Yes")))</f>
        <v/>
      </c>
      <c r="P332" s="6"/>
      <c r="Q332" s="6"/>
      <c r="R332" s="6"/>
      <c r="S332" s="6"/>
      <c r="U332" s="82" t="str">
        <f>IF(Outcomes!M332="","",
   IF(AND(Outcomes!N332&lt;&gt;"",Outcomes!N332&lt;'County Names to hide'!$C$2),0,
      ROUND((MIN(IF(Outcomes!N332="", 'County Names to hide'!$D$2, Outcomes!N332),'County Names to hide'!$D$2)-Outcomes!M331)/30,1)))</f>
        <v/>
      </c>
      <c r="V332" s="82" t="str">
        <f>IF(Outcomes!C332="", "", DATEDIF(Outcomes!C332, 'County Names to hide'!$D$2, "m"))</f>
        <v/>
      </c>
    </row>
    <row r="333" spans="12:22" s="1" customFormat="1" ht="14.5" x14ac:dyDescent="0.35">
      <c r="L333" s="82" t="str">
        <f t="shared" si="5"/>
        <v>Yes</v>
      </c>
      <c r="M333" s="6"/>
      <c r="N333" s="6"/>
      <c r="O333" s="1" t="str">
        <f>IF(ISBLANK(M333), "", IF(ISBLANK(N333), "Yes", IF(N333 &lt; 'County Names to hide'!$C$2, "No", "Yes")))</f>
        <v/>
      </c>
      <c r="P333" s="6"/>
      <c r="Q333" s="6"/>
      <c r="R333" s="6"/>
      <c r="S333" s="6"/>
      <c r="U333" s="82" t="str">
        <f>IF(Outcomes!M333="","",
   IF(AND(Outcomes!N333&lt;&gt;"",Outcomes!N333&lt;'County Names to hide'!$C$2),0,
      ROUND((MIN(IF(Outcomes!N333="", 'County Names to hide'!$D$2, Outcomes!N333),'County Names to hide'!$D$2)-Outcomes!M332)/30,1)))</f>
        <v/>
      </c>
      <c r="V333" s="82" t="str">
        <f>IF(Outcomes!C333="", "", DATEDIF(Outcomes!C333, 'County Names to hide'!$D$2, "m"))</f>
        <v/>
      </c>
    </row>
    <row r="334" spans="12:22" s="1" customFormat="1" ht="14.5" x14ac:dyDescent="0.35">
      <c r="L334" s="82" t="str">
        <f t="shared" si="5"/>
        <v>Yes</v>
      </c>
      <c r="M334" s="6"/>
      <c r="N334" s="6"/>
      <c r="O334" s="1" t="str">
        <f>IF(ISBLANK(M334), "", IF(ISBLANK(N334), "Yes", IF(N334 &lt; 'County Names to hide'!$C$2, "No", "Yes")))</f>
        <v/>
      </c>
      <c r="P334" s="6"/>
      <c r="Q334" s="6"/>
      <c r="R334" s="6"/>
      <c r="S334" s="6"/>
      <c r="U334" s="82" t="str">
        <f>IF(Outcomes!M334="","",
   IF(AND(Outcomes!N334&lt;&gt;"",Outcomes!N334&lt;'County Names to hide'!$C$2),0,
      ROUND((MIN(IF(Outcomes!N334="", 'County Names to hide'!$D$2, Outcomes!N334),'County Names to hide'!$D$2)-Outcomes!M333)/30,1)))</f>
        <v/>
      </c>
      <c r="V334" s="82" t="str">
        <f>IF(Outcomes!C334="", "", DATEDIF(Outcomes!C334, 'County Names to hide'!$D$2, "m"))</f>
        <v/>
      </c>
    </row>
    <row r="335" spans="12:22" s="1" customFormat="1" ht="14.5" x14ac:dyDescent="0.35">
      <c r="L335" s="82" t="str">
        <f t="shared" si="5"/>
        <v>Yes</v>
      </c>
      <c r="M335" s="6"/>
      <c r="N335" s="6"/>
      <c r="O335" s="1" t="str">
        <f>IF(ISBLANK(M335), "", IF(ISBLANK(N335), "Yes", IF(N335 &lt; 'County Names to hide'!$C$2, "No", "Yes")))</f>
        <v/>
      </c>
      <c r="P335" s="6"/>
      <c r="Q335" s="6"/>
      <c r="R335" s="6"/>
      <c r="S335" s="6"/>
      <c r="U335" s="82" t="str">
        <f>IF(Outcomes!M335="","",
   IF(AND(Outcomes!N335&lt;&gt;"",Outcomes!N335&lt;'County Names to hide'!$C$2),0,
      ROUND((MIN(IF(Outcomes!N335="", 'County Names to hide'!$D$2, Outcomes!N335),'County Names to hide'!$D$2)-Outcomes!M334)/30,1)))</f>
        <v/>
      </c>
      <c r="V335" s="82" t="str">
        <f>IF(Outcomes!C335="", "", DATEDIF(Outcomes!C335, 'County Names to hide'!$D$2, "m"))</f>
        <v/>
      </c>
    </row>
    <row r="336" spans="12:22" s="1" customFormat="1" ht="14.5" x14ac:dyDescent="0.35">
      <c r="L336" s="82" t="str">
        <f t="shared" si="5"/>
        <v>Yes</v>
      </c>
      <c r="M336" s="6"/>
      <c r="N336" s="6"/>
      <c r="O336" s="1" t="str">
        <f>IF(ISBLANK(M336), "", IF(ISBLANK(N336), "Yes", IF(N336 &lt; 'County Names to hide'!$C$2, "No", "Yes")))</f>
        <v/>
      </c>
      <c r="P336" s="6"/>
      <c r="Q336" s="6"/>
      <c r="R336" s="6"/>
      <c r="S336" s="6"/>
      <c r="U336" s="82" t="str">
        <f>IF(Outcomes!M336="","",
   IF(AND(Outcomes!N336&lt;&gt;"",Outcomes!N336&lt;'County Names to hide'!$C$2),0,
      ROUND((MIN(IF(Outcomes!N336="", 'County Names to hide'!$D$2, Outcomes!N336),'County Names to hide'!$D$2)-Outcomes!M335)/30,1)))</f>
        <v/>
      </c>
      <c r="V336" s="82" t="str">
        <f>IF(Outcomes!C336="", "", DATEDIF(Outcomes!C336, 'County Names to hide'!$D$2, "m"))</f>
        <v/>
      </c>
    </row>
    <row r="337" spans="12:22" s="1" customFormat="1" ht="14.5" x14ac:dyDescent="0.35">
      <c r="L337" s="82" t="str">
        <f t="shared" si="5"/>
        <v>Yes</v>
      </c>
      <c r="M337" s="6"/>
      <c r="N337" s="6"/>
      <c r="O337" s="1" t="str">
        <f>IF(ISBLANK(M337), "", IF(ISBLANK(N337), "Yes", IF(N337 &lt; 'County Names to hide'!$C$2, "No", "Yes")))</f>
        <v/>
      </c>
      <c r="P337" s="6"/>
      <c r="Q337" s="6"/>
      <c r="R337" s="6"/>
      <c r="S337" s="6"/>
      <c r="U337" s="82" t="str">
        <f>IF(Outcomes!M337="","",
   IF(AND(Outcomes!N337&lt;&gt;"",Outcomes!N337&lt;'County Names to hide'!$C$2),0,
      ROUND((MIN(IF(Outcomes!N337="", 'County Names to hide'!$D$2, Outcomes!N337),'County Names to hide'!$D$2)-Outcomes!M336)/30,1)))</f>
        <v/>
      </c>
      <c r="V337" s="82" t="str">
        <f>IF(Outcomes!C337="", "", DATEDIF(Outcomes!C337, 'County Names to hide'!$D$2, "m"))</f>
        <v/>
      </c>
    </row>
    <row r="338" spans="12:22" s="1" customFormat="1" ht="14.5" x14ac:dyDescent="0.35">
      <c r="L338" s="82" t="str">
        <f t="shared" si="5"/>
        <v>Yes</v>
      </c>
      <c r="M338" s="6"/>
      <c r="N338" s="6"/>
      <c r="O338" s="1" t="str">
        <f>IF(ISBLANK(M338), "", IF(ISBLANK(N338), "Yes", IF(N338 &lt; 'County Names to hide'!$C$2, "No", "Yes")))</f>
        <v/>
      </c>
      <c r="P338" s="6"/>
      <c r="Q338" s="6"/>
      <c r="R338" s="6"/>
      <c r="S338" s="6"/>
      <c r="U338" s="82" t="str">
        <f>IF(Outcomes!M338="","",
   IF(AND(Outcomes!N338&lt;&gt;"",Outcomes!N338&lt;'County Names to hide'!$C$2),0,
      ROUND((MIN(IF(Outcomes!N338="", 'County Names to hide'!$D$2, Outcomes!N338),'County Names to hide'!$D$2)-Outcomes!M337)/30,1)))</f>
        <v/>
      </c>
      <c r="V338" s="82" t="str">
        <f>IF(Outcomes!C338="", "", DATEDIF(Outcomes!C338, 'County Names to hide'!$D$2, "m"))</f>
        <v/>
      </c>
    </row>
    <row r="339" spans="12:22" s="1" customFormat="1" ht="14.5" x14ac:dyDescent="0.35">
      <c r="L339" s="82" t="str">
        <f t="shared" si="5"/>
        <v>Yes</v>
      </c>
      <c r="M339" s="6"/>
      <c r="N339" s="6"/>
      <c r="O339" s="1" t="str">
        <f>IF(ISBLANK(M339), "", IF(ISBLANK(N339), "Yes", IF(N339 &lt; 'County Names to hide'!$C$2, "No", "Yes")))</f>
        <v/>
      </c>
      <c r="P339" s="6"/>
      <c r="Q339" s="6"/>
      <c r="R339" s="6"/>
      <c r="S339" s="6"/>
      <c r="U339" s="82" t="str">
        <f>IF(Outcomes!M339="","",
   IF(AND(Outcomes!N339&lt;&gt;"",Outcomes!N339&lt;'County Names to hide'!$C$2),0,
      ROUND((MIN(IF(Outcomes!N339="", 'County Names to hide'!$D$2, Outcomes!N339),'County Names to hide'!$D$2)-Outcomes!M338)/30,1)))</f>
        <v/>
      </c>
      <c r="V339" s="82" t="str">
        <f>IF(Outcomes!C339="", "", DATEDIF(Outcomes!C339, 'County Names to hide'!$D$2, "m"))</f>
        <v/>
      </c>
    </row>
    <row r="340" spans="12:22" s="1" customFormat="1" ht="14.5" x14ac:dyDescent="0.35">
      <c r="L340" s="82" t="str">
        <f t="shared" si="5"/>
        <v>Yes</v>
      </c>
      <c r="M340" s="6"/>
      <c r="N340" s="6"/>
      <c r="O340" s="1" t="str">
        <f>IF(ISBLANK(M340), "", IF(ISBLANK(N340), "Yes", IF(N340 &lt; 'County Names to hide'!$C$2, "No", "Yes")))</f>
        <v/>
      </c>
      <c r="P340" s="6"/>
      <c r="Q340" s="6"/>
      <c r="R340" s="6"/>
      <c r="S340" s="6"/>
      <c r="U340" s="82" t="str">
        <f>IF(Outcomes!M340="","",
   IF(AND(Outcomes!N340&lt;&gt;"",Outcomes!N340&lt;'County Names to hide'!$C$2),0,
      ROUND((MIN(IF(Outcomes!N340="", 'County Names to hide'!$D$2, Outcomes!N340),'County Names to hide'!$D$2)-Outcomes!M339)/30,1)))</f>
        <v/>
      </c>
      <c r="V340" s="82" t="str">
        <f>IF(Outcomes!C340="", "", DATEDIF(Outcomes!C340, 'County Names to hide'!$D$2, "m"))</f>
        <v/>
      </c>
    </row>
    <row r="341" spans="12:22" s="1" customFormat="1" ht="14.5" x14ac:dyDescent="0.35">
      <c r="L341" s="82" t="str">
        <f t="shared" si="5"/>
        <v>Yes</v>
      </c>
      <c r="M341" s="6"/>
      <c r="N341" s="6"/>
      <c r="O341" s="1" t="str">
        <f>IF(ISBLANK(M341), "", IF(ISBLANK(N341), "Yes", IF(N341 &lt; 'County Names to hide'!$C$2, "No", "Yes")))</f>
        <v/>
      </c>
      <c r="P341" s="6"/>
      <c r="Q341" s="6"/>
      <c r="R341" s="6"/>
      <c r="S341" s="6"/>
      <c r="U341" s="82" t="str">
        <f>IF(Outcomes!M341="","",
   IF(AND(Outcomes!N341&lt;&gt;"",Outcomes!N341&lt;'County Names to hide'!$C$2),0,
      ROUND((MIN(IF(Outcomes!N341="", 'County Names to hide'!$D$2, Outcomes!N341),'County Names to hide'!$D$2)-Outcomes!M340)/30,1)))</f>
        <v/>
      </c>
      <c r="V341" s="82" t="str">
        <f>IF(Outcomes!C341="", "", DATEDIF(Outcomes!C341, 'County Names to hide'!$D$2, "m"))</f>
        <v/>
      </c>
    </row>
    <row r="342" spans="12:22" s="1" customFormat="1" ht="14.5" x14ac:dyDescent="0.35">
      <c r="L342" s="82" t="str">
        <f t="shared" si="5"/>
        <v>Yes</v>
      </c>
      <c r="M342" s="6"/>
      <c r="N342" s="6"/>
      <c r="O342" s="1" t="str">
        <f>IF(ISBLANK(M342), "", IF(ISBLANK(N342), "Yes", IF(N342 &lt; 'County Names to hide'!$C$2, "No", "Yes")))</f>
        <v/>
      </c>
      <c r="P342" s="6"/>
      <c r="Q342" s="6"/>
      <c r="R342" s="6"/>
      <c r="S342" s="6"/>
      <c r="U342" s="82" t="str">
        <f>IF(Outcomes!M342="","",
   IF(AND(Outcomes!N342&lt;&gt;"",Outcomes!N342&lt;'County Names to hide'!$C$2),0,
      ROUND((MIN(IF(Outcomes!N342="", 'County Names to hide'!$D$2, Outcomes!N342),'County Names to hide'!$D$2)-Outcomes!M341)/30,1)))</f>
        <v/>
      </c>
      <c r="V342" s="82" t="str">
        <f>IF(Outcomes!C342="", "", DATEDIF(Outcomes!C342, 'County Names to hide'!$D$2, "m"))</f>
        <v/>
      </c>
    </row>
    <row r="343" spans="12:22" s="1" customFormat="1" ht="14.5" x14ac:dyDescent="0.35">
      <c r="L343" s="82" t="str">
        <f t="shared" si="5"/>
        <v>Yes</v>
      </c>
      <c r="M343" s="6"/>
      <c r="N343" s="6"/>
      <c r="O343" s="1" t="str">
        <f>IF(ISBLANK(M343), "", IF(ISBLANK(N343), "Yes", IF(N343 &lt; 'County Names to hide'!$C$2, "No", "Yes")))</f>
        <v/>
      </c>
      <c r="P343" s="6"/>
      <c r="Q343" s="6"/>
      <c r="R343" s="6"/>
      <c r="S343" s="6"/>
      <c r="U343" s="82" t="str">
        <f>IF(Outcomes!M343="","",
   IF(AND(Outcomes!N343&lt;&gt;"",Outcomes!N343&lt;'County Names to hide'!$C$2),0,
      ROUND((MIN(IF(Outcomes!N343="", 'County Names to hide'!$D$2, Outcomes!N343),'County Names to hide'!$D$2)-Outcomes!M342)/30,1)))</f>
        <v/>
      </c>
      <c r="V343" s="82" t="str">
        <f>IF(Outcomes!C343="", "", DATEDIF(Outcomes!C343, 'County Names to hide'!$D$2, "m"))</f>
        <v/>
      </c>
    </row>
    <row r="344" spans="12:22" s="1" customFormat="1" ht="14.5" x14ac:dyDescent="0.35">
      <c r="L344" s="82" t="str">
        <f t="shared" si="5"/>
        <v>Yes</v>
      </c>
      <c r="M344" s="6"/>
      <c r="N344" s="6"/>
      <c r="O344" s="1" t="str">
        <f>IF(ISBLANK(M344), "", IF(ISBLANK(N344), "Yes", IF(N344 &lt; 'County Names to hide'!$C$2, "No", "Yes")))</f>
        <v/>
      </c>
      <c r="P344" s="6"/>
      <c r="Q344" s="6"/>
      <c r="R344" s="6"/>
      <c r="S344" s="6"/>
      <c r="U344" s="82" t="str">
        <f>IF(Outcomes!M344="","",
   IF(AND(Outcomes!N344&lt;&gt;"",Outcomes!N344&lt;'County Names to hide'!$C$2),0,
      ROUND((MIN(IF(Outcomes!N344="", 'County Names to hide'!$D$2, Outcomes!N344),'County Names to hide'!$D$2)-Outcomes!M343)/30,1)))</f>
        <v/>
      </c>
      <c r="V344" s="82" t="str">
        <f>IF(Outcomes!C344="", "", DATEDIF(Outcomes!C344, 'County Names to hide'!$D$2, "m"))</f>
        <v/>
      </c>
    </row>
    <row r="345" spans="12:22" s="1" customFormat="1" ht="14.5" x14ac:dyDescent="0.35">
      <c r="L345" s="82" t="str">
        <f t="shared" si="5"/>
        <v>Yes</v>
      </c>
      <c r="M345" s="6"/>
      <c r="N345" s="6"/>
      <c r="O345" s="1" t="str">
        <f>IF(ISBLANK(M345), "", IF(ISBLANK(N345), "Yes", IF(N345 &lt; 'County Names to hide'!$C$2, "No", "Yes")))</f>
        <v/>
      </c>
      <c r="P345" s="6"/>
      <c r="Q345" s="6"/>
      <c r="R345" s="6"/>
      <c r="S345" s="6"/>
      <c r="U345" s="82" t="str">
        <f>IF(Outcomes!M345="","",
   IF(AND(Outcomes!N345&lt;&gt;"",Outcomes!N345&lt;'County Names to hide'!$C$2),0,
      ROUND((MIN(IF(Outcomes!N345="", 'County Names to hide'!$D$2, Outcomes!N345),'County Names to hide'!$D$2)-Outcomes!M344)/30,1)))</f>
        <v/>
      </c>
      <c r="V345" s="82" t="str">
        <f>IF(Outcomes!C345="", "", DATEDIF(Outcomes!C345, 'County Names to hide'!$D$2, "m"))</f>
        <v/>
      </c>
    </row>
    <row r="346" spans="12:22" s="1" customFormat="1" ht="14.5" x14ac:dyDescent="0.35">
      <c r="L346" s="82" t="str">
        <f t="shared" si="5"/>
        <v>Yes</v>
      </c>
      <c r="M346" s="6"/>
      <c r="N346" s="6"/>
      <c r="O346" s="1" t="str">
        <f>IF(ISBLANK(M346), "", IF(ISBLANK(N346), "Yes", IF(N346 &lt; 'County Names to hide'!$C$2, "No", "Yes")))</f>
        <v/>
      </c>
      <c r="P346" s="6"/>
      <c r="Q346" s="6"/>
      <c r="R346" s="6"/>
      <c r="S346" s="6"/>
      <c r="U346" s="82" t="str">
        <f>IF(Outcomes!M346="","",
   IF(AND(Outcomes!N346&lt;&gt;"",Outcomes!N346&lt;'County Names to hide'!$C$2),0,
      ROUND((MIN(IF(Outcomes!N346="", 'County Names to hide'!$D$2, Outcomes!N346),'County Names to hide'!$D$2)-Outcomes!M345)/30,1)))</f>
        <v/>
      </c>
      <c r="V346" s="82" t="str">
        <f>IF(Outcomes!C346="", "", DATEDIF(Outcomes!C346, 'County Names to hide'!$D$2, "m"))</f>
        <v/>
      </c>
    </row>
    <row r="347" spans="12:22" s="1" customFormat="1" ht="14.5" x14ac:dyDescent="0.35">
      <c r="L347" s="82" t="str">
        <f t="shared" si="5"/>
        <v>Yes</v>
      </c>
      <c r="M347" s="6"/>
      <c r="N347" s="6"/>
      <c r="O347" s="1" t="str">
        <f>IF(ISBLANK(M347), "", IF(ISBLANK(N347), "Yes", IF(N347 &lt; 'County Names to hide'!$C$2, "No", "Yes")))</f>
        <v/>
      </c>
      <c r="P347" s="6"/>
      <c r="Q347" s="6"/>
      <c r="R347" s="6"/>
      <c r="S347" s="6"/>
      <c r="U347" s="82" t="str">
        <f>IF(Outcomes!M347="","",
   IF(AND(Outcomes!N347&lt;&gt;"",Outcomes!N347&lt;'County Names to hide'!$C$2),0,
      ROUND((MIN(IF(Outcomes!N347="", 'County Names to hide'!$D$2, Outcomes!N347),'County Names to hide'!$D$2)-Outcomes!M346)/30,1)))</f>
        <v/>
      </c>
      <c r="V347" s="82" t="str">
        <f>IF(Outcomes!C347="", "", DATEDIF(Outcomes!C347, 'County Names to hide'!$D$2, "m"))</f>
        <v/>
      </c>
    </row>
    <row r="348" spans="12:22" s="1" customFormat="1" ht="14.5" x14ac:dyDescent="0.35">
      <c r="L348" s="82" t="str">
        <f t="shared" si="5"/>
        <v>Yes</v>
      </c>
      <c r="M348" s="6"/>
      <c r="N348" s="6"/>
      <c r="O348" s="1" t="str">
        <f>IF(ISBLANK(M348), "", IF(ISBLANK(N348), "Yes", IF(N348 &lt; 'County Names to hide'!$C$2, "No", "Yes")))</f>
        <v/>
      </c>
      <c r="P348" s="6"/>
      <c r="Q348" s="6"/>
      <c r="R348" s="6"/>
      <c r="S348" s="6"/>
      <c r="U348" s="82" t="str">
        <f>IF(Outcomes!M348="","",
   IF(AND(Outcomes!N348&lt;&gt;"",Outcomes!N348&lt;'County Names to hide'!$C$2),0,
      ROUND((MIN(IF(Outcomes!N348="", 'County Names to hide'!$D$2, Outcomes!N348),'County Names to hide'!$D$2)-Outcomes!M347)/30,1)))</f>
        <v/>
      </c>
      <c r="V348" s="82" t="str">
        <f>IF(Outcomes!C348="", "", DATEDIF(Outcomes!C348, 'County Names to hide'!$D$2, "m"))</f>
        <v/>
      </c>
    </row>
    <row r="349" spans="12:22" s="1" customFormat="1" ht="14.5" x14ac:dyDescent="0.35">
      <c r="L349" s="82" t="str">
        <f t="shared" si="5"/>
        <v>Yes</v>
      </c>
      <c r="M349" s="6"/>
      <c r="N349" s="6"/>
      <c r="O349" s="1" t="str">
        <f>IF(ISBLANK(M349), "", IF(ISBLANK(N349), "Yes", IF(N349 &lt; 'County Names to hide'!$C$2, "No", "Yes")))</f>
        <v/>
      </c>
      <c r="P349" s="6"/>
      <c r="Q349" s="6"/>
      <c r="R349" s="6"/>
      <c r="S349" s="6"/>
      <c r="U349" s="82" t="str">
        <f>IF(Outcomes!M349="","",
   IF(AND(Outcomes!N349&lt;&gt;"",Outcomes!N349&lt;'County Names to hide'!$C$2),0,
      ROUND((MIN(IF(Outcomes!N349="", 'County Names to hide'!$D$2, Outcomes!N349),'County Names to hide'!$D$2)-Outcomes!M348)/30,1)))</f>
        <v/>
      </c>
      <c r="V349" s="82" t="str">
        <f>IF(Outcomes!C349="", "", DATEDIF(Outcomes!C349, 'County Names to hide'!$D$2, "m"))</f>
        <v/>
      </c>
    </row>
    <row r="350" spans="12:22" s="1" customFormat="1" ht="14.5" x14ac:dyDescent="0.35">
      <c r="L350" s="82" t="str">
        <f t="shared" si="5"/>
        <v>Yes</v>
      </c>
      <c r="M350" s="6"/>
      <c r="N350" s="6"/>
      <c r="O350" s="1" t="str">
        <f>IF(ISBLANK(M350), "", IF(ISBLANK(N350), "Yes", IF(N350 &lt; 'County Names to hide'!$C$2, "No", "Yes")))</f>
        <v/>
      </c>
      <c r="P350" s="6"/>
      <c r="Q350" s="6"/>
      <c r="R350" s="6"/>
      <c r="S350" s="6"/>
      <c r="U350" s="82" t="str">
        <f>IF(Outcomes!M350="","",
   IF(AND(Outcomes!N350&lt;&gt;"",Outcomes!N350&lt;'County Names to hide'!$C$2),0,
      ROUND((MIN(IF(Outcomes!N350="", 'County Names to hide'!$D$2, Outcomes!N350),'County Names to hide'!$D$2)-Outcomes!M349)/30,1)))</f>
        <v/>
      </c>
      <c r="V350" s="82" t="str">
        <f>IF(Outcomes!C350="", "", DATEDIF(Outcomes!C350, 'County Names to hide'!$D$2, "m"))</f>
        <v/>
      </c>
    </row>
    <row r="351" spans="12:22" s="1" customFormat="1" ht="14.5" x14ac:dyDescent="0.35">
      <c r="L351" s="82" t="str">
        <f t="shared" si="5"/>
        <v>Yes</v>
      </c>
      <c r="M351" s="6"/>
      <c r="N351" s="6"/>
      <c r="O351" s="1" t="str">
        <f>IF(ISBLANK(M351), "", IF(ISBLANK(N351), "Yes", IF(N351 &lt; 'County Names to hide'!$C$2, "No", "Yes")))</f>
        <v/>
      </c>
      <c r="P351" s="6"/>
      <c r="Q351" s="6"/>
      <c r="R351" s="6"/>
      <c r="S351" s="6"/>
      <c r="U351" s="82" t="str">
        <f>IF(Outcomes!M351="","",
   IF(AND(Outcomes!N351&lt;&gt;"",Outcomes!N351&lt;'County Names to hide'!$C$2),0,
      ROUND((MIN(IF(Outcomes!N351="", 'County Names to hide'!$D$2, Outcomes!N351),'County Names to hide'!$D$2)-Outcomes!M350)/30,1)))</f>
        <v/>
      </c>
      <c r="V351" s="82" t="str">
        <f>IF(Outcomes!C351="", "", DATEDIF(Outcomes!C351, 'County Names to hide'!$D$2, "m"))</f>
        <v/>
      </c>
    </row>
    <row r="352" spans="12:22" s="1" customFormat="1" ht="14.5" x14ac:dyDescent="0.35">
      <c r="L352" s="82" t="str">
        <f t="shared" si="5"/>
        <v>Yes</v>
      </c>
      <c r="M352" s="6"/>
      <c r="N352" s="6"/>
      <c r="O352" s="1" t="str">
        <f>IF(ISBLANK(M352), "", IF(ISBLANK(N352), "Yes", IF(N352 &lt; 'County Names to hide'!$C$2, "No", "Yes")))</f>
        <v/>
      </c>
      <c r="P352" s="6"/>
      <c r="Q352" s="6"/>
      <c r="R352" s="6"/>
      <c r="S352" s="6"/>
      <c r="U352" s="82" t="str">
        <f>IF(Outcomes!M352="","",
   IF(AND(Outcomes!N352&lt;&gt;"",Outcomes!N352&lt;'County Names to hide'!$C$2),0,
      ROUND((MIN(IF(Outcomes!N352="", 'County Names to hide'!$D$2, Outcomes!N352),'County Names to hide'!$D$2)-Outcomes!M351)/30,1)))</f>
        <v/>
      </c>
      <c r="V352" s="82" t="str">
        <f>IF(Outcomes!C352="", "", DATEDIF(Outcomes!C352, 'County Names to hide'!$D$2, "m"))</f>
        <v/>
      </c>
    </row>
    <row r="353" spans="12:22" s="1" customFormat="1" ht="14.5" x14ac:dyDescent="0.35">
      <c r="L353" s="82" t="str">
        <f t="shared" si="5"/>
        <v>Yes</v>
      </c>
      <c r="M353" s="6"/>
      <c r="N353" s="6"/>
      <c r="O353" s="1" t="str">
        <f>IF(ISBLANK(M353), "", IF(ISBLANK(N353), "Yes", IF(N353 &lt; 'County Names to hide'!$C$2, "No", "Yes")))</f>
        <v/>
      </c>
      <c r="P353" s="6"/>
      <c r="Q353" s="6"/>
      <c r="R353" s="6"/>
      <c r="S353" s="6"/>
      <c r="U353" s="82" t="str">
        <f>IF(Outcomes!M353="","",
   IF(AND(Outcomes!N353&lt;&gt;"",Outcomes!N353&lt;'County Names to hide'!$C$2),0,
      ROUND((MIN(IF(Outcomes!N353="", 'County Names to hide'!$D$2, Outcomes!N353),'County Names to hide'!$D$2)-Outcomes!M352)/30,1)))</f>
        <v/>
      </c>
      <c r="V353" s="82" t="str">
        <f>IF(Outcomes!C353="", "", DATEDIF(Outcomes!C353, 'County Names to hide'!$D$2, "m"))</f>
        <v/>
      </c>
    </row>
    <row r="354" spans="12:22" s="1" customFormat="1" ht="14.5" x14ac:dyDescent="0.35">
      <c r="L354" s="82" t="str">
        <f t="shared" si="5"/>
        <v>Yes</v>
      </c>
      <c r="M354" s="6"/>
      <c r="N354" s="6"/>
      <c r="O354" s="1" t="str">
        <f>IF(ISBLANK(M354), "", IF(ISBLANK(N354), "Yes", IF(N354 &lt; 'County Names to hide'!$C$2, "No", "Yes")))</f>
        <v/>
      </c>
      <c r="P354" s="6"/>
      <c r="Q354" s="6"/>
      <c r="R354" s="6"/>
      <c r="S354" s="6"/>
      <c r="U354" s="82" t="str">
        <f>IF(Outcomes!M354="","",
   IF(AND(Outcomes!N354&lt;&gt;"",Outcomes!N354&lt;'County Names to hide'!$C$2),0,
      ROUND((MIN(IF(Outcomes!N354="", 'County Names to hide'!$D$2, Outcomes!N354),'County Names to hide'!$D$2)-Outcomes!M353)/30,1)))</f>
        <v/>
      </c>
      <c r="V354" s="82" t="str">
        <f>IF(Outcomes!C354="", "", DATEDIF(Outcomes!C354, 'County Names to hide'!$D$2, "m"))</f>
        <v/>
      </c>
    </row>
    <row r="355" spans="12:22" s="1" customFormat="1" ht="14.5" x14ac:dyDescent="0.35">
      <c r="L355" s="82" t="str">
        <f t="shared" si="5"/>
        <v>Yes</v>
      </c>
      <c r="M355" s="6"/>
      <c r="N355" s="6"/>
      <c r="O355" s="1" t="str">
        <f>IF(ISBLANK(M355), "", IF(ISBLANK(N355), "Yes", IF(N355 &lt; 'County Names to hide'!$C$2, "No", "Yes")))</f>
        <v/>
      </c>
      <c r="P355" s="6"/>
      <c r="Q355" s="6"/>
      <c r="R355" s="6"/>
      <c r="S355" s="6"/>
      <c r="U355" s="82" t="str">
        <f>IF(Outcomes!M355="","",
   IF(AND(Outcomes!N355&lt;&gt;"",Outcomes!N355&lt;'County Names to hide'!$C$2),0,
      ROUND((MIN(IF(Outcomes!N355="", 'County Names to hide'!$D$2, Outcomes!N355),'County Names to hide'!$D$2)-Outcomes!M354)/30,1)))</f>
        <v/>
      </c>
      <c r="V355" s="82" t="str">
        <f>IF(Outcomes!C355="", "", DATEDIF(Outcomes!C355, 'County Names to hide'!$D$2, "m"))</f>
        <v/>
      </c>
    </row>
    <row r="356" spans="12:22" s="1" customFormat="1" ht="14.5" x14ac:dyDescent="0.35">
      <c r="L356" s="82" t="str">
        <f t="shared" si="5"/>
        <v>Yes</v>
      </c>
      <c r="M356" s="6"/>
      <c r="N356" s="6"/>
      <c r="O356" s="1" t="str">
        <f>IF(ISBLANK(M356), "", IF(ISBLANK(N356), "Yes", IF(N356 &lt; 'County Names to hide'!$C$2, "No", "Yes")))</f>
        <v/>
      </c>
      <c r="P356" s="6"/>
      <c r="Q356" s="6"/>
      <c r="R356" s="6"/>
      <c r="S356" s="6"/>
      <c r="U356" s="82" t="str">
        <f>IF(Outcomes!M356="","",
   IF(AND(Outcomes!N356&lt;&gt;"",Outcomes!N356&lt;'County Names to hide'!$C$2),0,
      ROUND((MIN(IF(Outcomes!N356="", 'County Names to hide'!$D$2, Outcomes!N356),'County Names to hide'!$D$2)-Outcomes!M355)/30,1)))</f>
        <v/>
      </c>
      <c r="V356" s="82" t="str">
        <f>IF(Outcomes!C356="", "", DATEDIF(Outcomes!C356, 'County Names to hide'!$D$2, "m"))</f>
        <v/>
      </c>
    </row>
    <row r="357" spans="12:22" s="1" customFormat="1" ht="14.5" x14ac:dyDescent="0.35">
      <c r="L357" s="82" t="str">
        <f t="shared" si="5"/>
        <v>Yes</v>
      </c>
      <c r="M357" s="6"/>
      <c r="N357" s="6"/>
      <c r="O357" s="1" t="str">
        <f>IF(ISBLANK(M357), "", IF(ISBLANK(N357), "Yes", IF(N357 &lt; 'County Names to hide'!$C$2, "No", "Yes")))</f>
        <v/>
      </c>
      <c r="P357" s="6"/>
      <c r="Q357" s="6"/>
      <c r="R357" s="6"/>
      <c r="S357" s="6"/>
      <c r="U357" s="82" t="str">
        <f>IF(Outcomes!M357="","",
   IF(AND(Outcomes!N357&lt;&gt;"",Outcomes!N357&lt;'County Names to hide'!$C$2),0,
      ROUND((MIN(IF(Outcomes!N357="", 'County Names to hide'!$D$2, Outcomes!N357),'County Names to hide'!$D$2)-Outcomes!M356)/30,1)))</f>
        <v/>
      </c>
      <c r="V357" s="82" t="str">
        <f>IF(Outcomes!C357="", "", DATEDIF(Outcomes!C357, 'County Names to hide'!$D$2, "m"))</f>
        <v/>
      </c>
    </row>
    <row r="358" spans="12:22" s="1" customFormat="1" ht="14.5" x14ac:dyDescent="0.35">
      <c r="L358" s="82" t="str">
        <f t="shared" si="5"/>
        <v>Yes</v>
      </c>
      <c r="M358" s="6"/>
      <c r="N358" s="6"/>
      <c r="O358" s="1" t="str">
        <f>IF(ISBLANK(M358), "", IF(ISBLANK(N358), "Yes", IF(N358 &lt; 'County Names to hide'!$C$2, "No", "Yes")))</f>
        <v/>
      </c>
      <c r="P358" s="6"/>
      <c r="Q358" s="6"/>
      <c r="R358" s="6"/>
      <c r="S358" s="6"/>
      <c r="U358" s="82" t="str">
        <f>IF(Outcomes!M358="","",
   IF(AND(Outcomes!N358&lt;&gt;"",Outcomes!N358&lt;'County Names to hide'!$C$2),0,
      ROUND((MIN(IF(Outcomes!N358="", 'County Names to hide'!$D$2, Outcomes!N358),'County Names to hide'!$D$2)-Outcomes!M357)/30,1)))</f>
        <v/>
      </c>
      <c r="V358" s="82" t="str">
        <f>IF(Outcomes!C358="", "", DATEDIF(Outcomes!C358, 'County Names to hide'!$D$2, "m"))</f>
        <v/>
      </c>
    </row>
    <row r="359" spans="12:22" s="1" customFormat="1" ht="14.5" x14ac:dyDescent="0.35">
      <c r="L359" s="82" t="str">
        <f t="shared" si="5"/>
        <v>Yes</v>
      </c>
      <c r="M359" s="6"/>
      <c r="N359" s="6"/>
      <c r="O359" s="1" t="str">
        <f>IF(ISBLANK(M359), "", IF(ISBLANK(N359), "Yes", IF(N359 &lt; 'County Names to hide'!$C$2, "No", "Yes")))</f>
        <v/>
      </c>
      <c r="P359" s="6"/>
      <c r="Q359" s="6"/>
      <c r="R359" s="6"/>
      <c r="S359" s="6"/>
      <c r="U359" s="82" t="str">
        <f>IF(Outcomes!M359="","",
   IF(AND(Outcomes!N359&lt;&gt;"",Outcomes!N359&lt;'County Names to hide'!$C$2),0,
      ROUND((MIN(IF(Outcomes!N359="", 'County Names to hide'!$D$2, Outcomes!N359),'County Names to hide'!$D$2)-Outcomes!M358)/30,1)))</f>
        <v/>
      </c>
      <c r="V359" s="82" t="str">
        <f>IF(Outcomes!C359="", "", DATEDIF(Outcomes!C359, 'County Names to hide'!$D$2, "m"))</f>
        <v/>
      </c>
    </row>
    <row r="360" spans="12:22" s="1" customFormat="1" ht="14.5" x14ac:dyDescent="0.35">
      <c r="L360" s="82" t="str">
        <f t="shared" si="5"/>
        <v>Yes</v>
      </c>
      <c r="M360" s="6"/>
      <c r="N360" s="6"/>
      <c r="O360" s="1" t="str">
        <f>IF(ISBLANK(M360), "", IF(ISBLANK(N360), "Yes", IF(N360 &lt; 'County Names to hide'!$C$2, "No", "Yes")))</f>
        <v/>
      </c>
      <c r="P360" s="6"/>
      <c r="Q360" s="6"/>
      <c r="R360" s="6"/>
      <c r="S360" s="6"/>
      <c r="U360" s="82" t="str">
        <f>IF(Outcomes!M360="","",
   IF(AND(Outcomes!N360&lt;&gt;"",Outcomes!N360&lt;'County Names to hide'!$C$2),0,
      ROUND((MIN(IF(Outcomes!N360="", 'County Names to hide'!$D$2, Outcomes!N360),'County Names to hide'!$D$2)-Outcomes!M359)/30,1)))</f>
        <v/>
      </c>
      <c r="V360" s="82" t="str">
        <f>IF(Outcomes!C360="", "", DATEDIF(Outcomes!C360, 'County Names to hide'!$D$2, "m"))</f>
        <v/>
      </c>
    </row>
    <row r="361" spans="12:22" s="1" customFormat="1" ht="14.5" x14ac:dyDescent="0.35">
      <c r="L361" s="82" t="str">
        <f t="shared" si="5"/>
        <v>Yes</v>
      </c>
      <c r="M361" s="6"/>
      <c r="N361" s="6"/>
      <c r="O361" s="1" t="str">
        <f>IF(ISBLANK(M361), "", IF(ISBLANK(N361), "Yes", IF(N361 &lt; 'County Names to hide'!$C$2, "No", "Yes")))</f>
        <v/>
      </c>
      <c r="P361" s="6"/>
      <c r="Q361" s="6"/>
      <c r="R361" s="6"/>
      <c r="S361" s="6"/>
      <c r="U361" s="82" t="str">
        <f>IF(Outcomes!M361="","",
   IF(AND(Outcomes!N361&lt;&gt;"",Outcomes!N361&lt;'County Names to hide'!$C$2),0,
      ROUND((MIN(IF(Outcomes!N361="", 'County Names to hide'!$D$2, Outcomes!N361),'County Names to hide'!$D$2)-Outcomes!M360)/30,1)))</f>
        <v/>
      </c>
      <c r="V361" s="82" t="str">
        <f>IF(Outcomes!C361="", "", DATEDIF(Outcomes!C361, 'County Names to hide'!$D$2, "m"))</f>
        <v/>
      </c>
    </row>
    <row r="362" spans="12:22" s="1" customFormat="1" ht="14.5" x14ac:dyDescent="0.35">
      <c r="L362" s="82" t="str">
        <f t="shared" si="5"/>
        <v>Yes</v>
      </c>
      <c r="M362" s="6"/>
      <c r="N362" s="6"/>
      <c r="O362" s="1" t="str">
        <f>IF(ISBLANK(M362), "", IF(ISBLANK(N362), "Yes", IF(N362 &lt; 'County Names to hide'!$C$2, "No", "Yes")))</f>
        <v/>
      </c>
      <c r="P362" s="6"/>
      <c r="Q362" s="6"/>
      <c r="R362" s="6"/>
      <c r="S362" s="6"/>
      <c r="U362" s="82" t="str">
        <f>IF(Outcomes!M362="","",
   IF(AND(Outcomes!N362&lt;&gt;"",Outcomes!N362&lt;'County Names to hide'!$C$2),0,
      ROUND((MIN(IF(Outcomes!N362="", 'County Names to hide'!$D$2, Outcomes!N362),'County Names to hide'!$D$2)-Outcomes!M361)/30,1)))</f>
        <v/>
      </c>
      <c r="V362" s="82" t="str">
        <f>IF(Outcomes!C362="", "", DATEDIF(Outcomes!C362, 'County Names to hide'!$D$2, "m"))</f>
        <v/>
      </c>
    </row>
    <row r="363" spans="12:22" s="1" customFormat="1" ht="14.5" x14ac:dyDescent="0.35">
      <c r="L363" s="82" t="str">
        <f t="shared" si="5"/>
        <v>Yes</v>
      </c>
      <c r="M363" s="6"/>
      <c r="N363" s="6"/>
      <c r="O363" s="1" t="str">
        <f>IF(ISBLANK(M363), "", IF(ISBLANK(N363), "Yes", IF(N363 &lt; 'County Names to hide'!$C$2, "No", "Yes")))</f>
        <v/>
      </c>
      <c r="P363" s="6"/>
      <c r="Q363" s="6"/>
      <c r="R363" s="6"/>
      <c r="S363" s="6"/>
      <c r="U363" s="82" t="str">
        <f>IF(Outcomes!M363="","",
   IF(AND(Outcomes!N363&lt;&gt;"",Outcomes!N363&lt;'County Names to hide'!$C$2),0,
      ROUND((MIN(IF(Outcomes!N363="", 'County Names to hide'!$D$2, Outcomes!N363),'County Names to hide'!$D$2)-Outcomes!M362)/30,1)))</f>
        <v/>
      </c>
      <c r="V363" s="82" t="str">
        <f>IF(Outcomes!C363="", "", DATEDIF(Outcomes!C363, 'County Names to hide'!$D$2, "m"))</f>
        <v/>
      </c>
    </row>
    <row r="364" spans="12:22" s="1" customFormat="1" ht="14.5" x14ac:dyDescent="0.35">
      <c r="L364" s="82" t="str">
        <f t="shared" si="5"/>
        <v>Yes</v>
      </c>
      <c r="M364" s="6"/>
      <c r="N364" s="6"/>
      <c r="O364" s="1" t="str">
        <f>IF(ISBLANK(M364), "", IF(ISBLANK(N364), "Yes", IF(N364 &lt; 'County Names to hide'!$C$2, "No", "Yes")))</f>
        <v/>
      </c>
      <c r="P364" s="6"/>
      <c r="Q364" s="6"/>
      <c r="R364" s="6"/>
      <c r="S364" s="6"/>
      <c r="U364" s="82" t="str">
        <f>IF(Outcomes!M364="","",
   IF(AND(Outcomes!N364&lt;&gt;"",Outcomes!N364&lt;'County Names to hide'!$C$2),0,
      ROUND((MIN(IF(Outcomes!N364="", 'County Names to hide'!$D$2, Outcomes!N364),'County Names to hide'!$D$2)-Outcomes!M363)/30,1)))</f>
        <v/>
      </c>
      <c r="V364" s="82" t="str">
        <f>IF(Outcomes!C364="", "", DATEDIF(Outcomes!C364, 'County Names to hide'!$D$2, "m"))</f>
        <v/>
      </c>
    </row>
    <row r="365" spans="12:22" s="1" customFormat="1" ht="14.5" x14ac:dyDescent="0.35">
      <c r="L365" s="82" t="str">
        <f t="shared" si="5"/>
        <v>Yes</v>
      </c>
      <c r="M365" s="6"/>
      <c r="N365" s="6"/>
      <c r="O365" s="1" t="str">
        <f>IF(ISBLANK(M365), "", IF(ISBLANK(N365), "Yes", IF(N365 &lt; 'County Names to hide'!$C$2, "No", "Yes")))</f>
        <v/>
      </c>
      <c r="P365" s="6"/>
      <c r="Q365" s="6"/>
      <c r="R365" s="6"/>
      <c r="S365" s="6"/>
      <c r="U365" s="82" t="str">
        <f>IF(Outcomes!M365="","",
   IF(AND(Outcomes!N365&lt;&gt;"",Outcomes!N365&lt;'County Names to hide'!$C$2),0,
      ROUND((MIN(IF(Outcomes!N365="", 'County Names to hide'!$D$2, Outcomes!N365),'County Names to hide'!$D$2)-Outcomes!M364)/30,1)))</f>
        <v/>
      </c>
      <c r="V365" s="82" t="str">
        <f>IF(Outcomes!C365="", "", DATEDIF(Outcomes!C365, 'County Names to hide'!$D$2, "m"))</f>
        <v/>
      </c>
    </row>
    <row r="366" spans="12:22" s="1" customFormat="1" ht="14.5" x14ac:dyDescent="0.35">
      <c r="L366" s="82" t="str">
        <f t="shared" si="5"/>
        <v>Yes</v>
      </c>
      <c r="M366" s="6"/>
      <c r="N366" s="6"/>
      <c r="O366" s="1" t="str">
        <f>IF(ISBLANK(M366), "", IF(ISBLANK(N366), "Yes", IF(N366 &lt; 'County Names to hide'!$C$2, "No", "Yes")))</f>
        <v/>
      </c>
      <c r="P366" s="6"/>
      <c r="Q366" s="6"/>
      <c r="R366" s="6"/>
      <c r="S366" s="6"/>
      <c r="U366" s="82" t="str">
        <f>IF(Outcomes!M366="","",
   IF(AND(Outcomes!N366&lt;&gt;"",Outcomes!N366&lt;'County Names to hide'!$C$2),0,
      ROUND((MIN(IF(Outcomes!N366="", 'County Names to hide'!$D$2, Outcomes!N366),'County Names to hide'!$D$2)-Outcomes!M365)/30,1)))</f>
        <v/>
      </c>
      <c r="V366" s="82" t="str">
        <f>IF(Outcomes!C366="", "", DATEDIF(Outcomes!C366, 'County Names to hide'!$D$2, "m"))</f>
        <v/>
      </c>
    </row>
    <row r="367" spans="12:22" s="1" customFormat="1" ht="14.5" x14ac:dyDescent="0.35">
      <c r="L367" s="82" t="str">
        <f t="shared" si="5"/>
        <v>Yes</v>
      </c>
      <c r="M367" s="6"/>
      <c r="N367" s="6"/>
      <c r="O367" s="1" t="str">
        <f>IF(ISBLANK(M367), "", IF(ISBLANK(N367), "Yes", IF(N367 &lt; 'County Names to hide'!$C$2, "No", "Yes")))</f>
        <v/>
      </c>
      <c r="P367" s="6"/>
      <c r="Q367" s="6"/>
      <c r="R367" s="6"/>
      <c r="S367" s="6"/>
      <c r="U367" s="82" t="str">
        <f>IF(Outcomes!M367="","",
   IF(AND(Outcomes!N367&lt;&gt;"",Outcomes!N367&lt;'County Names to hide'!$C$2),0,
      ROUND((MIN(IF(Outcomes!N367="", 'County Names to hide'!$D$2, Outcomes!N367),'County Names to hide'!$D$2)-Outcomes!M366)/30,1)))</f>
        <v/>
      </c>
      <c r="V367" s="82" t="str">
        <f>IF(Outcomes!C367="", "", DATEDIF(Outcomes!C367, 'County Names to hide'!$D$2, "m"))</f>
        <v/>
      </c>
    </row>
    <row r="368" spans="12:22" s="1" customFormat="1" ht="14.5" x14ac:dyDescent="0.35">
      <c r="L368" s="82" t="str">
        <f t="shared" si="5"/>
        <v>Yes</v>
      </c>
      <c r="M368" s="6"/>
      <c r="N368" s="6"/>
      <c r="O368" s="1" t="str">
        <f>IF(ISBLANK(M368), "", IF(ISBLANK(N368), "Yes", IF(N368 &lt; 'County Names to hide'!$C$2, "No", "Yes")))</f>
        <v/>
      </c>
      <c r="P368" s="6"/>
      <c r="Q368" s="6"/>
      <c r="R368" s="6"/>
      <c r="S368" s="6"/>
      <c r="U368" s="82" t="str">
        <f>IF(Outcomes!M368="","",
   IF(AND(Outcomes!N368&lt;&gt;"",Outcomes!N368&lt;'County Names to hide'!$C$2),0,
      ROUND((MIN(IF(Outcomes!N368="", 'County Names to hide'!$D$2, Outcomes!N368),'County Names to hide'!$D$2)-Outcomes!M367)/30,1)))</f>
        <v/>
      </c>
      <c r="V368" s="82" t="str">
        <f>IF(Outcomes!C368="", "", DATEDIF(Outcomes!C368, 'County Names to hide'!$D$2, "m"))</f>
        <v/>
      </c>
    </row>
    <row r="369" spans="12:22" s="1" customFormat="1" ht="14.5" x14ac:dyDescent="0.35">
      <c r="L369" s="82" t="str">
        <f t="shared" si="5"/>
        <v>Yes</v>
      </c>
      <c r="M369" s="6"/>
      <c r="N369" s="6"/>
      <c r="O369" s="1" t="str">
        <f>IF(ISBLANK(M369), "", IF(ISBLANK(N369), "Yes", IF(N369 &lt; 'County Names to hide'!$C$2, "No", "Yes")))</f>
        <v/>
      </c>
      <c r="P369" s="6"/>
      <c r="Q369" s="6"/>
      <c r="R369" s="6"/>
      <c r="S369" s="6"/>
      <c r="U369" s="82" t="str">
        <f>IF(Outcomes!M369="","",
   IF(AND(Outcomes!N369&lt;&gt;"",Outcomes!N369&lt;'County Names to hide'!$C$2),0,
      ROUND((MIN(IF(Outcomes!N369="", 'County Names to hide'!$D$2, Outcomes!N369),'County Names to hide'!$D$2)-Outcomes!M368)/30,1)))</f>
        <v/>
      </c>
      <c r="V369" s="82" t="str">
        <f>IF(Outcomes!C369="", "", DATEDIF(Outcomes!C369, 'County Names to hide'!$D$2, "m"))</f>
        <v/>
      </c>
    </row>
    <row r="370" spans="12:22" s="1" customFormat="1" ht="14.5" x14ac:dyDescent="0.35">
      <c r="L370" s="82" t="str">
        <f t="shared" si="5"/>
        <v>Yes</v>
      </c>
      <c r="M370" s="6"/>
      <c r="N370" s="6"/>
      <c r="O370" s="1" t="str">
        <f>IF(ISBLANK(M370), "", IF(ISBLANK(N370), "Yes", IF(N370 &lt; 'County Names to hide'!$C$2, "No", "Yes")))</f>
        <v/>
      </c>
      <c r="P370" s="6"/>
      <c r="Q370" s="6"/>
      <c r="R370" s="6"/>
      <c r="S370" s="6"/>
      <c r="U370" s="82" t="str">
        <f>IF(Outcomes!M370="","",
   IF(AND(Outcomes!N370&lt;&gt;"",Outcomes!N370&lt;'County Names to hide'!$C$2),0,
      ROUND((MIN(IF(Outcomes!N370="", 'County Names to hide'!$D$2, Outcomes!N370),'County Names to hide'!$D$2)-Outcomes!M369)/30,1)))</f>
        <v/>
      </c>
      <c r="V370" s="82" t="str">
        <f>IF(Outcomes!C370="", "", DATEDIF(Outcomes!C370, 'County Names to hide'!$D$2, "m"))</f>
        <v/>
      </c>
    </row>
    <row r="371" spans="12:22" s="1" customFormat="1" ht="14.5" x14ac:dyDescent="0.35">
      <c r="L371" s="82" t="str">
        <f t="shared" si="5"/>
        <v>Yes</v>
      </c>
      <c r="M371" s="6"/>
      <c r="N371" s="6"/>
      <c r="O371" s="1" t="str">
        <f>IF(ISBLANK(M371), "", IF(ISBLANK(N371), "Yes", IF(N371 &lt; 'County Names to hide'!$C$2, "No", "Yes")))</f>
        <v/>
      </c>
      <c r="P371" s="6"/>
      <c r="Q371" s="6"/>
      <c r="R371" s="6"/>
      <c r="S371" s="6"/>
      <c r="U371" s="82" t="str">
        <f>IF(Outcomes!M371="","",
   IF(AND(Outcomes!N371&lt;&gt;"",Outcomes!N371&lt;'County Names to hide'!$C$2),0,
      ROUND((MIN(IF(Outcomes!N371="", 'County Names to hide'!$D$2, Outcomes!N371),'County Names to hide'!$D$2)-Outcomes!M370)/30,1)))</f>
        <v/>
      </c>
      <c r="V371" s="82" t="str">
        <f>IF(Outcomes!C371="", "", DATEDIF(Outcomes!C371, 'County Names to hide'!$D$2, "m"))</f>
        <v/>
      </c>
    </row>
    <row r="372" spans="12:22" s="1" customFormat="1" ht="14.5" x14ac:dyDescent="0.35">
      <c r="L372" s="82" t="str">
        <f t="shared" si="5"/>
        <v>Yes</v>
      </c>
      <c r="M372" s="6"/>
      <c r="N372" s="6"/>
      <c r="O372" s="1" t="str">
        <f>IF(ISBLANK(M372), "", IF(ISBLANK(N372), "Yes", IF(N372 &lt; 'County Names to hide'!$C$2, "No", "Yes")))</f>
        <v/>
      </c>
      <c r="P372" s="6"/>
      <c r="Q372" s="6"/>
      <c r="R372" s="6"/>
      <c r="S372" s="6"/>
      <c r="U372" s="82" t="str">
        <f>IF(Outcomes!M372="","",
   IF(AND(Outcomes!N372&lt;&gt;"",Outcomes!N372&lt;'County Names to hide'!$C$2),0,
      ROUND((MIN(IF(Outcomes!N372="", 'County Names to hide'!$D$2, Outcomes!N372),'County Names to hide'!$D$2)-Outcomes!M371)/30,1)))</f>
        <v/>
      </c>
      <c r="V372" s="82" t="str">
        <f>IF(Outcomes!C372="", "", DATEDIF(Outcomes!C372, 'County Names to hide'!$D$2, "m"))</f>
        <v/>
      </c>
    </row>
    <row r="373" spans="12:22" s="1" customFormat="1" ht="14.5" x14ac:dyDescent="0.35">
      <c r="L373" s="82" t="str">
        <f t="shared" si="5"/>
        <v>Yes</v>
      </c>
      <c r="M373" s="6"/>
      <c r="N373" s="6"/>
      <c r="O373" s="1" t="str">
        <f>IF(ISBLANK(M373), "", IF(ISBLANK(N373), "Yes", IF(N373 &lt; 'County Names to hide'!$C$2, "No", "Yes")))</f>
        <v/>
      </c>
      <c r="P373" s="6"/>
      <c r="Q373" s="6"/>
      <c r="R373" s="6"/>
      <c r="S373" s="6"/>
      <c r="U373" s="82" t="str">
        <f>IF(Outcomes!M373="","",
   IF(AND(Outcomes!N373&lt;&gt;"",Outcomes!N373&lt;'County Names to hide'!$C$2),0,
      ROUND((MIN(IF(Outcomes!N373="", 'County Names to hide'!$D$2, Outcomes!N373),'County Names to hide'!$D$2)-Outcomes!M372)/30,1)))</f>
        <v/>
      </c>
      <c r="V373" s="82" t="str">
        <f>IF(Outcomes!C373="", "", DATEDIF(Outcomes!C373, 'County Names to hide'!$D$2, "m"))</f>
        <v/>
      </c>
    </row>
    <row r="374" spans="12:22" s="1" customFormat="1" ht="14.5" x14ac:dyDescent="0.35">
      <c r="L374" s="82" t="str">
        <f t="shared" si="5"/>
        <v>Yes</v>
      </c>
      <c r="M374" s="6"/>
      <c r="N374" s="6"/>
      <c r="O374" s="1" t="str">
        <f>IF(ISBLANK(M374), "", IF(ISBLANK(N374), "Yes", IF(N374 &lt; 'County Names to hide'!$C$2, "No", "Yes")))</f>
        <v/>
      </c>
      <c r="P374" s="6"/>
      <c r="Q374" s="6"/>
      <c r="R374" s="6"/>
      <c r="S374" s="6"/>
      <c r="U374" s="82" t="str">
        <f>IF(Outcomes!M374="","",
   IF(AND(Outcomes!N374&lt;&gt;"",Outcomes!N374&lt;'County Names to hide'!$C$2),0,
      ROUND((MIN(IF(Outcomes!N374="", 'County Names to hide'!$D$2, Outcomes!N374),'County Names to hide'!$D$2)-Outcomes!M373)/30,1)))</f>
        <v/>
      </c>
      <c r="V374" s="82" t="str">
        <f>IF(Outcomes!C374="", "", DATEDIF(Outcomes!C374, 'County Names to hide'!$D$2, "m"))</f>
        <v/>
      </c>
    </row>
    <row r="375" spans="12:22" s="1" customFormat="1" ht="14.5" x14ac:dyDescent="0.35">
      <c r="L375" s="82" t="str">
        <f t="shared" si="5"/>
        <v>Yes</v>
      </c>
      <c r="M375" s="6"/>
      <c r="N375" s="6"/>
      <c r="O375" s="1" t="str">
        <f>IF(ISBLANK(M375), "", IF(ISBLANK(N375), "Yes", IF(N375 &lt; 'County Names to hide'!$C$2, "No", "Yes")))</f>
        <v/>
      </c>
      <c r="P375" s="6"/>
      <c r="Q375" s="6"/>
      <c r="R375" s="6"/>
      <c r="S375" s="6"/>
      <c r="U375" s="82" t="str">
        <f>IF(Outcomes!M375="","",
   IF(AND(Outcomes!N375&lt;&gt;"",Outcomes!N375&lt;'County Names to hide'!$C$2),0,
      ROUND((MIN(IF(Outcomes!N375="", 'County Names to hide'!$D$2, Outcomes!N375),'County Names to hide'!$D$2)-Outcomes!M374)/30,1)))</f>
        <v/>
      </c>
      <c r="V375" s="82" t="str">
        <f>IF(Outcomes!C375="", "", DATEDIF(Outcomes!C375, 'County Names to hide'!$D$2, "m"))</f>
        <v/>
      </c>
    </row>
    <row r="376" spans="12:22" s="1" customFormat="1" ht="14.5" x14ac:dyDescent="0.35">
      <c r="L376" s="82" t="str">
        <f t="shared" si="5"/>
        <v>Yes</v>
      </c>
      <c r="M376" s="6"/>
      <c r="N376" s="6"/>
      <c r="O376" s="1" t="str">
        <f>IF(ISBLANK(M376), "", IF(ISBLANK(N376), "Yes", IF(N376 &lt; 'County Names to hide'!$C$2, "No", "Yes")))</f>
        <v/>
      </c>
      <c r="P376" s="6"/>
      <c r="Q376" s="6"/>
      <c r="R376" s="6"/>
      <c r="S376" s="6"/>
      <c r="U376" s="82" t="str">
        <f>IF(Outcomes!M376="","",
   IF(AND(Outcomes!N376&lt;&gt;"",Outcomes!N376&lt;'County Names to hide'!$C$2),0,
      ROUND((MIN(IF(Outcomes!N376="", 'County Names to hide'!$D$2, Outcomes!N376),'County Names to hide'!$D$2)-Outcomes!M375)/30,1)))</f>
        <v/>
      </c>
      <c r="V376" s="82" t="str">
        <f>IF(Outcomes!C376="", "", DATEDIF(Outcomes!C376, 'County Names to hide'!$D$2, "m"))</f>
        <v/>
      </c>
    </row>
    <row r="377" spans="12:22" s="1" customFormat="1" ht="14.5" x14ac:dyDescent="0.35">
      <c r="L377" s="82" t="str">
        <f t="shared" si="5"/>
        <v>Yes</v>
      </c>
      <c r="M377" s="6"/>
      <c r="N377" s="6"/>
      <c r="O377" s="1" t="str">
        <f>IF(ISBLANK(M377), "", IF(ISBLANK(N377), "Yes", IF(N377 &lt; 'County Names to hide'!$C$2, "No", "Yes")))</f>
        <v/>
      </c>
      <c r="P377" s="6"/>
      <c r="Q377" s="6"/>
      <c r="R377" s="6"/>
      <c r="S377" s="6"/>
      <c r="U377" s="82" t="str">
        <f>IF(Outcomes!M377="","",
   IF(AND(Outcomes!N377&lt;&gt;"",Outcomes!N377&lt;'County Names to hide'!$C$2),0,
      ROUND((MIN(IF(Outcomes!N377="", 'County Names to hide'!$D$2, Outcomes!N377),'County Names to hide'!$D$2)-Outcomes!M376)/30,1)))</f>
        <v/>
      </c>
      <c r="V377" s="82" t="str">
        <f>IF(Outcomes!C377="", "", DATEDIF(Outcomes!C377, 'County Names to hide'!$D$2, "m"))</f>
        <v/>
      </c>
    </row>
    <row r="378" spans="12:22" s="1" customFormat="1" ht="14.5" x14ac:dyDescent="0.35">
      <c r="L378" s="82" t="str">
        <f t="shared" si="5"/>
        <v>Yes</v>
      </c>
      <c r="M378" s="6"/>
      <c r="N378" s="6"/>
      <c r="O378" s="1" t="str">
        <f>IF(ISBLANK(M378), "", IF(ISBLANK(N378), "Yes", IF(N378 &lt; 'County Names to hide'!$C$2, "No", "Yes")))</f>
        <v/>
      </c>
      <c r="P378" s="6"/>
      <c r="Q378" s="6"/>
      <c r="R378" s="6"/>
      <c r="S378" s="6"/>
      <c r="U378" s="82" t="str">
        <f>IF(Outcomes!M378="","",
   IF(AND(Outcomes!N378&lt;&gt;"",Outcomes!N378&lt;'County Names to hide'!$C$2),0,
      ROUND((MIN(IF(Outcomes!N378="", 'County Names to hide'!$D$2, Outcomes!N378),'County Names to hide'!$D$2)-Outcomes!M377)/30,1)))</f>
        <v/>
      </c>
      <c r="V378" s="82" t="str">
        <f>IF(Outcomes!C378="", "", DATEDIF(Outcomes!C378, 'County Names to hide'!$D$2, "m"))</f>
        <v/>
      </c>
    </row>
    <row r="379" spans="12:22" s="1" customFormat="1" ht="14.5" x14ac:dyDescent="0.35">
      <c r="L379" s="82" t="str">
        <f t="shared" si="5"/>
        <v>Yes</v>
      </c>
      <c r="M379" s="6"/>
      <c r="N379" s="6"/>
      <c r="O379" s="1" t="str">
        <f>IF(ISBLANK(M379), "", IF(ISBLANK(N379), "Yes", IF(N379 &lt; 'County Names to hide'!$C$2, "No", "Yes")))</f>
        <v/>
      </c>
      <c r="P379" s="6"/>
      <c r="Q379" s="6"/>
      <c r="R379" s="6"/>
      <c r="S379" s="6"/>
      <c r="U379" s="82" t="str">
        <f>IF(Outcomes!M379="","",
   IF(AND(Outcomes!N379&lt;&gt;"",Outcomes!N379&lt;'County Names to hide'!$C$2),0,
      ROUND((MIN(IF(Outcomes!N379="", 'County Names to hide'!$D$2, Outcomes!N379),'County Names to hide'!$D$2)-Outcomes!M378)/30,1)))</f>
        <v/>
      </c>
      <c r="V379" s="82" t="str">
        <f>IF(Outcomes!C379="", "", DATEDIF(Outcomes!C379, 'County Names to hide'!$D$2, "m"))</f>
        <v/>
      </c>
    </row>
    <row r="380" spans="12:22" s="1" customFormat="1" ht="14.5" x14ac:dyDescent="0.35">
      <c r="L380" s="82" t="str">
        <f t="shared" si="5"/>
        <v>Yes</v>
      </c>
      <c r="M380" s="6"/>
      <c r="N380" s="6"/>
      <c r="O380" s="1" t="str">
        <f>IF(ISBLANK(M380), "", IF(ISBLANK(N380), "Yes", IF(N380 &lt; 'County Names to hide'!$C$2, "No", "Yes")))</f>
        <v/>
      </c>
      <c r="P380" s="6"/>
      <c r="Q380" s="6"/>
      <c r="R380" s="6"/>
      <c r="S380" s="6"/>
      <c r="U380" s="82" t="str">
        <f>IF(Outcomes!M380="","",
   IF(AND(Outcomes!N380&lt;&gt;"",Outcomes!N380&lt;'County Names to hide'!$C$2),0,
      ROUND((MIN(IF(Outcomes!N380="", 'County Names to hide'!$D$2, Outcomes!N380),'County Names to hide'!$D$2)-Outcomes!M379)/30,1)))</f>
        <v/>
      </c>
      <c r="V380" s="82" t="str">
        <f>IF(Outcomes!C380="", "", DATEDIF(Outcomes!C380, 'County Names to hide'!$D$2, "m"))</f>
        <v/>
      </c>
    </row>
    <row r="381" spans="12:22" s="1" customFormat="1" ht="14.5" x14ac:dyDescent="0.35">
      <c r="L381" s="82" t="str">
        <f t="shared" si="5"/>
        <v>Yes</v>
      </c>
      <c r="M381" s="6"/>
      <c r="N381" s="6"/>
      <c r="O381" s="1" t="str">
        <f>IF(ISBLANK(M381), "", IF(ISBLANK(N381), "Yes", IF(N381 &lt; 'County Names to hide'!$C$2, "No", "Yes")))</f>
        <v/>
      </c>
      <c r="P381" s="6"/>
      <c r="Q381" s="6"/>
      <c r="R381" s="6"/>
      <c r="S381" s="6"/>
      <c r="U381" s="82" t="str">
        <f>IF(Outcomes!M381="","",
   IF(AND(Outcomes!N381&lt;&gt;"",Outcomes!N381&lt;'County Names to hide'!$C$2),0,
      ROUND((MIN(IF(Outcomes!N381="", 'County Names to hide'!$D$2, Outcomes!N381),'County Names to hide'!$D$2)-Outcomes!M380)/30,1)))</f>
        <v/>
      </c>
      <c r="V381" s="82" t="str">
        <f>IF(Outcomes!C381="", "", DATEDIF(Outcomes!C381, 'County Names to hide'!$D$2, "m"))</f>
        <v/>
      </c>
    </row>
    <row r="382" spans="12:22" s="1" customFormat="1" ht="14.5" x14ac:dyDescent="0.35">
      <c r="L382" s="82" t="str">
        <f t="shared" si="5"/>
        <v>Yes</v>
      </c>
      <c r="M382" s="6"/>
      <c r="N382" s="6"/>
      <c r="O382" s="1" t="str">
        <f>IF(ISBLANK(M382), "", IF(ISBLANK(N382), "Yes", IF(N382 &lt; 'County Names to hide'!$C$2, "No", "Yes")))</f>
        <v/>
      </c>
      <c r="P382" s="6"/>
      <c r="Q382" s="6"/>
      <c r="R382" s="6"/>
      <c r="S382" s="6"/>
      <c r="U382" s="82" t="str">
        <f>IF(Outcomes!M382="","",
   IF(AND(Outcomes!N382&lt;&gt;"",Outcomes!N382&lt;'County Names to hide'!$C$2),0,
      ROUND((MIN(IF(Outcomes!N382="", 'County Names to hide'!$D$2, Outcomes!N382),'County Names to hide'!$D$2)-Outcomes!M381)/30,1)))</f>
        <v/>
      </c>
      <c r="V382" s="82" t="str">
        <f>IF(Outcomes!C382="", "", DATEDIF(Outcomes!C382, 'County Names to hide'!$D$2, "m"))</f>
        <v/>
      </c>
    </row>
    <row r="383" spans="12:22" s="1" customFormat="1" ht="14.5" x14ac:dyDescent="0.35">
      <c r="L383" s="82" t="str">
        <f t="shared" si="5"/>
        <v>Yes</v>
      </c>
      <c r="M383" s="6"/>
      <c r="N383" s="6"/>
      <c r="O383" s="1" t="str">
        <f>IF(ISBLANK(M383), "", IF(ISBLANK(N383), "Yes", IF(N383 &lt; 'County Names to hide'!$C$2, "No", "Yes")))</f>
        <v/>
      </c>
      <c r="P383" s="6"/>
      <c r="Q383" s="6"/>
      <c r="R383" s="6"/>
      <c r="S383" s="6"/>
      <c r="U383" s="82" t="str">
        <f>IF(Outcomes!M383="","",
   IF(AND(Outcomes!N383&lt;&gt;"",Outcomes!N383&lt;'County Names to hide'!$C$2),0,
      ROUND((MIN(IF(Outcomes!N383="", 'County Names to hide'!$D$2, Outcomes!N383),'County Names to hide'!$D$2)-Outcomes!M382)/30,1)))</f>
        <v/>
      </c>
      <c r="V383" s="82" t="str">
        <f>IF(Outcomes!C383="", "", DATEDIF(Outcomes!C383, 'County Names to hide'!$D$2, "m"))</f>
        <v/>
      </c>
    </row>
    <row r="384" spans="12:22" s="1" customFormat="1" ht="14.5" x14ac:dyDescent="0.35">
      <c r="L384" s="82" t="str">
        <f t="shared" si="5"/>
        <v>Yes</v>
      </c>
      <c r="M384" s="6"/>
      <c r="N384" s="6"/>
      <c r="O384" s="1" t="str">
        <f>IF(ISBLANK(M384), "", IF(ISBLANK(N384), "Yes", IF(N384 &lt; 'County Names to hide'!$C$2, "No", "Yes")))</f>
        <v/>
      </c>
      <c r="P384" s="6"/>
      <c r="Q384" s="6"/>
      <c r="R384" s="6"/>
      <c r="S384" s="6"/>
      <c r="U384" s="82" t="str">
        <f>IF(Outcomes!M384="","",
   IF(AND(Outcomes!N384&lt;&gt;"",Outcomes!N384&lt;'County Names to hide'!$C$2),0,
      ROUND((MIN(IF(Outcomes!N384="", 'County Names to hide'!$D$2, Outcomes!N384),'County Names to hide'!$D$2)-Outcomes!M383)/30,1)))</f>
        <v/>
      </c>
      <c r="V384" s="82" t="str">
        <f>IF(Outcomes!C384="", "", DATEDIF(Outcomes!C384, 'County Names to hide'!$D$2, "m"))</f>
        <v/>
      </c>
    </row>
    <row r="385" spans="12:22" s="1" customFormat="1" ht="14.5" x14ac:dyDescent="0.35">
      <c r="L385" s="82" t="str">
        <f t="shared" si="5"/>
        <v>Yes</v>
      </c>
      <c r="M385" s="6"/>
      <c r="N385" s="6"/>
      <c r="O385" s="1" t="str">
        <f>IF(ISBLANK(M385), "", IF(ISBLANK(N385), "Yes", IF(N385 &lt; 'County Names to hide'!$C$2, "No", "Yes")))</f>
        <v/>
      </c>
      <c r="P385" s="6"/>
      <c r="Q385" s="6"/>
      <c r="R385" s="6"/>
      <c r="S385" s="6"/>
      <c r="U385" s="82" t="str">
        <f>IF(Outcomes!M385="","",
   IF(AND(Outcomes!N385&lt;&gt;"",Outcomes!N385&lt;'County Names to hide'!$C$2),0,
      ROUND((MIN(IF(Outcomes!N385="", 'County Names to hide'!$D$2, Outcomes!N385),'County Names to hide'!$D$2)-Outcomes!M384)/30,1)))</f>
        <v/>
      </c>
      <c r="V385" s="82" t="str">
        <f>IF(Outcomes!C385="", "", DATEDIF(Outcomes!C385, 'County Names to hide'!$D$2, "m"))</f>
        <v/>
      </c>
    </row>
    <row r="386" spans="12:22" s="1" customFormat="1" ht="14.5" x14ac:dyDescent="0.35">
      <c r="L386" s="82" t="str">
        <f t="shared" si="5"/>
        <v>Yes</v>
      </c>
      <c r="M386" s="6"/>
      <c r="N386" s="6"/>
      <c r="O386" s="1" t="str">
        <f>IF(ISBLANK(M386), "", IF(ISBLANK(N386), "Yes", IF(N386 &lt; 'County Names to hide'!$C$2, "No", "Yes")))</f>
        <v/>
      </c>
      <c r="P386" s="6"/>
      <c r="Q386" s="6"/>
      <c r="R386" s="6"/>
      <c r="S386" s="6"/>
      <c r="U386" s="82" t="str">
        <f>IF(Outcomes!M386="","",
   IF(AND(Outcomes!N386&lt;&gt;"",Outcomes!N386&lt;'County Names to hide'!$C$2),0,
      ROUND((MIN(IF(Outcomes!N386="", 'County Names to hide'!$D$2, Outcomes!N386),'County Names to hide'!$D$2)-Outcomes!M385)/30,1)))</f>
        <v/>
      </c>
      <c r="V386" s="82" t="str">
        <f>IF(Outcomes!C386="", "", DATEDIF(Outcomes!C386, 'County Names to hide'!$D$2, "m"))</f>
        <v/>
      </c>
    </row>
    <row r="387" spans="12:22" s="1" customFormat="1" ht="14.5" x14ac:dyDescent="0.35">
      <c r="L387" s="82" t="str">
        <f t="shared" si="5"/>
        <v>Yes</v>
      </c>
      <c r="M387" s="6"/>
      <c r="N387" s="6"/>
      <c r="O387" s="1" t="str">
        <f>IF(ISBLANK(M387), "", IF(ISBLANK(N387), "Yes", IF(N387 &lt; 'County Names to hide'!$C$2, "No", "Yes")))</f>
        <v/>
      </c>
      <c r="P387" s="6"/>
      <c r="Q387" s="6"/>
      <c r="R387" s="6"/>
      <c r="S387" s="6"/>
      <c r="U387" s="82" t="str">
        <f>IF(Outcomes!M387="","",
   IF(AND(Outcomes!N387&lt;&gt;"",Outcomes!N387&lt;'County Names to hide'!$C$2),0,
      ROUND((MIN(IF(Outcomes!N387="", 'County Names to hide'!$D$2, Outcomes!N387),'County Names to hide'!$D$2)-Outcomes!M386)/30,1)))</f>
        <v/>
      </c>
      <c r="V387" s="82" t="str">
        <f>IF(Outcomes!C387="", "", DATEDIF(Outcomes!C387, 'County Names to hide'!$D$2, "m"))</f>
        <v/>
      </c>
    </row>
    <row r="388" spans="12:22" s="1" customFormat="1" ht="14.5" x14ac:dyDescent="0.35">
      <c r="L388" s="82" t="str">
        <f t="shared" si="5"/>
        <v>Yes</v>
      </c>
      <c r="M388" s="6"/>
      <c r="N388" s="6"/>
      <c r="O388" s="1" t="str">
        <f>IF(ISBLANK(M388), "", IF(ISBLANK(N388), "Yes", IF(N388 &lt; 'County Names to hide'!$C$2, "No", "Yes")))</f>
        <v/>
      </c>
      <c r="P388" s="6"/>
      <c r="Q388" s="6"/>
      <c r="R388" s="6"/>
      <c r="S388" s="6"/>
      <c r="U388" s="82" t="str">
        <f>IF(Outcomes!M388="","",
   IF(AND(Outcomes!N388&lt;&gt;"",Outcomes!N388&lt;'County Names to hide'!$C$2),0,
      ROUND((MIN(IF(Outcomes!N388="", 'County Names to hide'!$D$2, Outcomes!N388),'County Names to hide'!$D$2)-Outcomes!M387)/30,1)))</f>
        <v/>
      </c>
      <c r="V388" s="82" t="str">
        <f>IF(Outcomes!C388="", "", DATEDIF(Outcomes!C388, 'County Names to hide'!$D$2, "m"))</f>
        <v/>
      </c>
    </row>
    <row r="389" spans="12:22" s="1" customFormat="1" ht="14.5" x14ac:dyDescent="0.35">
      <c r="L389" s="82" t="str">
        <f t="shared" si="5"/>
        <v>Yes</v>
      </c>
      <c r="M389" s="6"/>
      <c r="N389" s="6"/>
      <c r="O389" s="1" t="str">
        <f>IF(ISBLANK(M389), "", IF(ISBLANK(N389), "Yes", IF(N389 &lt; 'County Names to hide'!$C$2, "No", "Yes")))</f>
        <v/>
      </c>
      <c r="P389" s="6"/>
      <c r="Q389" s="6"/>
      <c r="R389" s="6"/>
      <c r="S389" s="6"/>
      <c r="U389" s="82" t="str">
        <f>IF(Outcomes!M389="","",
   IF(AND(Outcomes!N389&lt;&gt;"",Outcomes!N389&lt;'County Names to hide'!$C$2),0,
      ROUND((MIN(IF(Outcomes!N389="", 'County Names to hide'!$D$2, Outcomes!N389),'County Names to hide'!$D$2)-Outcomes!M388)/30,1)))</f>
        <v/>
      </c>
      <c r="V389" s="82" t="str">
        <f>IF(Outcomes!C389="", "", DATEDIF(Outcomes!C389, 'County Names to hide'!$D$2, "m"))</f>
        <v/>
      </c>
    </row>
    <row r="390" spans="12:22" s="1" customFormat="1" ht="14.5" x14ac:dyDescent="0.35">
      <c r="L390" s="82" t="str">
        <f t="shared" si="5"/>
        <v>Yes</v>
      </c>
      <c r="M390" s="6"/>
      <c r="N390" s="6"/>
      <c r="O390" s="1" t="str">
        <f>IF(ISBLANK(M390), "", IF(ISBLANK(N390), "Yes", IF(N390 &lt; 'County Names to hide'!$C$2, "No", "Yes")))</f>
        <v/>
      </c>
      <c r="P390" s="6"/>
      <c r="Q390" s="6"/>
      <c r="R390" s="6"/>
      <c r="S390" s="6"/>
      <c r="U390" s="82" t="str">
        <f>IF(Outcomes!M390="","",
   IF(AND(Outcomes!N390&lt;&gt;"",Outcomes!N390&lt;'County Names to hide'!$C$2),0,
      ROUND((MIN(IF(Outcomes!N390="", 'County Names to hide'!$D$2, Outcomes!N390),'County Names to hide'!$D$2)-Outcomes!M389)/30,1)))</f>
        <v/>
      </c>
      <c r="V390" s="82" t="str">
        <f>IF(Outcomes!C390="", "", DATEDIF(Outcomes!C390, 'County Names to hide'!$D$2, "m"))</f>
        <v/>
      </c>
    </row>
    <row r="391" spans="12:22" s="1" customFormat="1" ht="14.5" x14ac:dyDescent="0.35">
      <c r="L391" s="82" t="str">
        <f t="shared" ref="L391:L454" si="6">IF(COUNTIF(F391:K391, "Yes")&gt;0, "No", "Yes")</f>
        <v>Yes</v>
      </c>
      <c r="M391" s="6"/>
      <c r="N391" s="6"/>
      <c r="O391" s="1" t="str">
        <f>IF(ISBLANK(M391), "", IF(ISBLANK(N391), "Yes", IF(N391 &lt; 'County Names to hide'!$C$2, "No", "Yes")))</f>
        <v/>
      </c>
      <c r="P391" s="6"/>
      <c r="Q391" s="6"/>
      <c r="R391" s="6"/>
      <c r="S391" s="6"/>
      <c r="U391" s="82" t="str">
        <f>IF(Outcomes!M391="","",
   IF(AND(Outcomes!N391&lt;&gt;"",Outcomes!N391&lt;'County Names to hide'!$C$2),0,
      ROUND((MIN(IF(Outcomes!N391="", 'County Names to hide'!$D$2, Outcomes!N391),'County Names to hide'!$D$2)-Outcomes!M390)/30,1)))</f>
        <v/>
      </c>
      <c r="V391" s="82" t="str">
        <f>IF(Outcomes!C391="", "", DATEDIF(Outcomes!C391, 'County Names to hide'!$D$2, "m"))</f>
        <v/>
      </c>
    </row>
    <row r="392" spans="12:22" s="1" customFormat="1" ht="14.5" x14ac:dyDescent="0.35">
      <c r="L392" s="82" t="str">
        <f t="shared" si="6"/>
        <v>Yes</v>
      </c>
      <c r="M392" s="6"/>
      <c r="N392" s="6"/>
      <c r="O392" s="1" t="str">
        <f>IF(ISBLANK(M392), "", IF(ISBLANK(N392), "Yes", IF(N392 &lt; 'County Names to hide'!$C$2, "No", "Yes")))</f>
        <v/>
      </c>
      <c r="P392" s="6"/>
      <c r="Q392" s="6"/>
      <c r="R392" s="6"/>
      <c r="S392" s="6"/>
      <c r="U392" s="82" t="str">
        <f>IF(Outcomes!M392="","",
   IF(AND(Outcomes!N392&lt;&gt;"",Outcomes!N392&lt;'County Names to hide'!$C$2),0,
      ROUND((MIN(IF(Outcomes!N392="", 'County Names to hide'!$D$2, Outcomes!N392),'County Names to hide'!$D$2)-Outcomes!M391)/30,1)))</f>
        <v/>
      </c>
      <c r="V392" s="82" t="str">
        <f>IF(Outcomes!C392="", "", DATEDIF(Outcomes!C392, 'County Names to hide'!$D$2, "m"))</f>
        <v/>
      </c>
    </row>
    <row r="393" spans="12:22" s="1" customFormat="1" ht="14.5" x14ac:dyDescent="0.35">
      <c r="L393" s="82" t="str">
        <f t="shared" si="6"/>
        <v>Yes</v>
      </c>
      <c r="M393" s="6"/>
      <c r="N393" s="6"/>
      <c r="O393" s="1" t="str">
        <f>IF(ISBLANK(M393), "", IF(ISBLANK(N393), "Yes", IF(N393 &lt; 'County Names to hide'!$C$2, "No", "Yes")))</f>
        <v/>
      </c>
      <c r="P393" s="6"/>
      <c r="Q393" s="6"/>
      <c r="R393" s="6"/>
      <c r="S393" s="6"/>
      <c r="U393" s="82" t="str">
        <f>IF(Outcomes!M393="","",
   IF(AND(Outcomes!N393&lt;&gt;"",Outcomes!N393&lt;'County Names to hide'!$C$2),0,
      ROUND((MIN(IF(Outcomes!N393="", 'County Names to hide'!$D$2, Outcomes!N393),'County Names to hide'!$D$2)-Outcomes!M392)/30,1)))</f>
        <v/>
      </c>
      <c r="V393" s="82" t="str">
        <f>IF(Outcomes!C393="", "", DATEDIF(Outcomes!C393, 'County Names to hide'!$D$2, "m"))</f>
        <v/>
      </c>
    </row>
    <row r="394" spans="12:22" s="1" customFormat="1" ht="14.5" x14ac:dyDescent="0.35">
      <c r="L394" s="82" t="str">
        <f t="shared" si="6"/>
        <v>Yes</v>
      </c>
      <c r="M394" s="6"/>
      <c r="N394" s="6"/>
      <c r="O394" s="1" t="str">
        <f>IF(ISBLANK(M394), "", IF(ISBLANK(N394), "Yes", IF(N394 &lt; 'County Names to hide'!$C$2, "No", "Yes")))</f>
        <v/>
      </c>
      <c r="P394" s="6"/>
      <c r="Q394" s="6"/>
      <c r="R394" s="6"/>
      <c r="S394" s="6"/>
      <c r="U394" s="82" t="str">
        <f>IF(Outcomes!M394="","",
   IF(AND(Outcomes!N394&lt;&gt;"",Outcomes!N394&lt;'County Names to hide'!$C$2),0,
      ROUND((MIN(IF(Outcomes!N394="", 'County Names to hide'!$D$2, Outcomes!N394),'County Names to hide'!$D$2)-Outcomes!M393)/30,1)))</f>
        <v/>
      </c>
      <c r="V394" s="82" t="str">
        <f>IF(Outcomes!C394="", "", DATEDIF(Outcomes!C394, 'County Names to hide'!$D$2, "m"))</f>
        <v/>
      </c>
    </row>
    <row r="395" spans="12:22" s="1" customFormat="1" ht="14.5" x14ac:dyDescent="0.35">
      <c r="L395" s="82" t="str">
        <f t="shared" si="6"/>
        <v>Yes</v>
      </c>
      <c r="M395" s="6"/>
      <c r="N395" s="6"/>
      <c r="O395" s="1" t="str">
        <f>IF(ISBLANK(M395), "", IF(ISBLANK(N395), "Yes", IF(N395 &lt; 'County Names to hide'!$C$2, "No", "Yes")))</f>
        <v/>
      </c>
      <c r="P395" s="6"/>
      <c r="Q395" s="6"/>
      <c r="R395" s="6"/>
      <c r="S395" s="6"/>
      <c r="U395" s="82" t="str">
        <f>IF(Outcomes!M395="","",
   IF(AND(Outcomes!N395&lt;&gt;"",Outcomes!N395&lt;'County Names to hide'!$C$2),0,
      ROUND((MIN(IF(Outcomes!N395="", 'County Names to hide'!$D$2, Outcomes!N395),'County Names to hide'!$D$2)-Outcomes!M394)/30,1)))</f>
        <v/>
      </c>
      <c r="V395" s="82" t="str">
        <f>IF(Outcomes!C395="", "", DATEDIF(Outcomes!C395, 'County Names to hide'!$D$2, "m"))</f>
        <v/>
      </c>
    </row>
    <row r="396" spans="12:22" s="1" customFormat="1" ht="14.5" x14ac:dyDescent="0.35">
      <c r="L396" s="82" t="str">
        <f t="shared" si="6"/>
        <v>Yes</v>
      </c>
      <c r="M396" s="6"/>
      <c r="N396" s="6"/>
      <c r="O396" s="1" t="str">
        <f>IF(ISBLANK(M396), "", IF(ISBLANK(N396), "Yes", IF(N396 &lt; 'County Names to hide'!$C$2, "No", "Yes")))</f>
        <v/>
      </c>
      <c r="P396" s="6"/>
      <c r="Q396" s="6"/>
      <c r="R396" s="6"/>
      <c r="S396" s="6"/>
      <c r="U396" s="82" t="str">
        <f>IF(Outcomes!M396="","",
   IF(AND(Outcomes!N396&lt;&gt;"",Outcomes!N396&lt;'County Names to hide'!$C$2),0,
      ROUND((MIN(IF(Outcomes!N396="", 'County Names to hide'!$D$2, Outcomes!N396),'County Names to hide'!$D$2)-Outcomes!M395)/30,1)))</f>
        <v/>
      </c>
      <c r="V396" s="82" t="str">
        <f>IF(Outcomes!C396="", "", DATEDIF(Outcomes!C396, 'County Names to hide'!$D$2, "m"))</f>
        <v/>
      </c>
    </row>
    <row r="397" spans="12:22" s="1" customFormat="1" ht="14.5" x14ac:dyDescent="0.35">
      <c r="L397" s="82" t="str">
        <f t="shared" si="6"/>
        <v>Yes</v>
      </c>
      <c r="M397" s="6"/>
      <c r="N397" s="6"/>
      <c r="O397" s="1" t="str">
        <f>IF(ISBLANK(M397), "", IF(ISBLANK(N397), "Yes", IF(N397 &lt; 'County Names to hide'!$C$2, "No", "Yes")))</f>
        <v/>
      </c>
      <c r="P397" s="6"/>
      <c r="Q397" s="6"/>
      <c r="R397" s="6"/>
      <c r="S397" s="6"/>
      <c r="U397" s="82" t="str">
        <f>IF(Outcomes!M397="","",
   IF(AND(Outcomes!N397&lt;&gt;"",Outcomes!N397&lt;'County Names to hide'!$C$2),0,
      ROUND((MIN(IF(Outcomes!N397="", 'County Names to hide'!$D$2, Outcomes!N397),'County Names to hide'!$D$2)-Outcomes!M396)/30,1)))</f>
        <v/>
      </c>
      <c r="V397" s="82" t="str">
        <f>IF(Outcomes!C397="", "", DATEDIF(Outcomes!C397, 'County Names to hide'!$D$2, "m"))</f>
        <v/>
      </c>
    </row>
    <row r="398" spans="12:22" s="1" customFormat="1" ht="14.5" x14ac:dyDescent="0.35">
      <c r="L398" s="82" t="str">
        <f t="shared" si="6"/>
        <v>Yes</v>
      </c>
      <c r="M398" s="6"/>
      <c r="N398" s="6"/>
      <c r="O398" s="1" t="str">
        <f>IF(ISBLANK(M398), "", IF(ISBLANK(N398), "Yes", IF(N398 &lt; 'County Names to hide'!$C$2, "No", "Yes")))</f>
        <v/>
      </c>
      <c r="P398" s="6"/>
      <c r="Q398" s="6"/>
      <c r="R398" s="6"/>
      <c r="S398" s="6"/>
      <c r="U398" s="82" t="str">
        <f>IF(Outcomes!M398="","",
   IF(AND(Outcomes!N398&lt;&gt;"",Outcomes!N398&lt;'County Names to hide'!$C$2),0,
      ROUND((MIN(IF(Outcomes!N398="", 'County Names to hide'!$D$2, Outcomes!N398),'County Names to hide'!$D$2)-Outcomes!M397)/30,1)))</f>
        <v/>
      </c>
      <c r="V398" s="82" t="str">
        <f>IF(Outcomes!C398="", "", DATEDIF(Outcomes!C398, 'County Names to hide'!$D$2, "m"))</f>
        <v/>
      </c>
    </row>
    <row r="399" spans="12:22" s="1" customFormat="1" ht="14.5" x14ac:dyDescent="0.35">
      <c r="L399" s="82" t="str">
        <f t="shared" si="6"/>
        <v>Yes</v>
      </c>
      <c r="M399" s="6"/>
      <c r="N399" s="6"/>
      <c r="O399" s="1" t="str">
        <f>IF(ISBLANK(M399), "", IF(ISBLANK(N399), "Yes", IF(N399 &lt; 'County Names to hide'!$C$2, "No", "Yes")))</f>
        <v/>
      </c>
      <c r="P399" s="6"/>
      <c r="Q399" s="6"/>
      <c r="R399" s="6"/>
      <c r="S399" s="6"/>
      <c r="U399" s="82" t="str">
        <f>IF(Outcomes!M399="","",
   IF(AND(Outcomes!N399&lt;&gt;"",Outcomes!N399&lt;'County Names to hide'!$C$2),0,
      ROUND((MIN(IF(Outcomes!N399="", 'County Names to hide'!$D$2, Outcomes!N399),'County Names to hide'!$D$2)-Outcomes!M398)/30,1)))</f>
        <v/>
      </c>
      <c r="V399" s="82" t="str">
        <f>IF(Outcomes!C399="", "", DATEDIF(Outcomes!C399, 'County Names to hide'!$D$2, "m"))</f>
        <v/>
      </c>
    </row>
    <row r="400" spans="12:22" s="1" customFormat="1" ht="14.5" x14ac:dyDescent="0.35">
      <c r="L400" s="82" t="str">
        <f t="shared" si="6"/>
        <v>Yes</v>
      </c>
      <c r="M400" s="6"/>
      <c r="N400" s="6"/>
      <c r="O400" s="1" t="str">
        <f>IF(ISBLANK(M400), "", IF(ISBLANK(N400), "Yes", IF(N400 &lt; 'County Names to hide'!$C$2, "No", "Yes")))</f>
        <v/>
      </c>
      <c r="P400" s="6"/>
      <c r="Q400" s="6"/>
      <c r="R400" s="6"/>
      <c r="S400" s="6"/>
      <c r="U400" s="82" t="str">
        <f>IF(Outcomes!M400="","",
   IF(AND(Outcomes!N400&lt;&gt;"",Outcomes!N400&lt;'County Names to hide'!$C$2),0,
      ROUND((MIN(IF(Outcomes!N400="", 'County Names to hide'!$D$2, Outcomes!N400),'County Names to hide'!$D$2)-Outcomes!M399)/30,1)))</f>
        <v/>
      </c>
      <c r="V400" s="82" t="str">
        <f>IF(Outcomes!C400="", "", DATEDIF(Outcomes!C400, 'County Names to hide'!$D$2, "m"))</f>
        <v/>
      </c>
    </row>
    <row r="401" spans="12:22" s="1" customFormat="1" ht="14.5" x14ac:dyDescent="0.35">
      <c r="L401" s="82" t="str">
        <f t="shared" si="6"/>
        <v>Yes</v>
      </c>
      <c r="M401" s="6"/>
      <c r="N401" s="6"/>
      <c r="O401" s="1" t="str">
        <f>IF(ISBLANK(M401), "", IF(ISBLANK(N401), "Yes", IF(N401 &lt; 'County Names to hide'!$C$2, "No", "Yes")))</f>
        <v/>
      </c>
      <c r="P401" s="6"/>
      <c r="Q401" s="6"/>
      <c r="R401" s="6"/>
      <c r="S401" s="6"/>
      <c r="U401" s="82" t="str">
        <f>IF(Outcomes!M401="","",
   IF(AND(Outcomes!N401&lt;&gt;"",Outcomes!N401&lt;'County Names to hide'!$C$2),0,
      ROUND((MIN(IF(Outcomes!N401="", 'County Names to hide'!$D$2, Outcomes!N401),'County Names to hide'!$D$2)-Outcomes!M400)/30,1)))</f>
        <v/>
      </c>
      <c r="V401" s="82" t="str">
        <f>IF(Outcomes!C401="", "", DATEDIF(Outcomes!C401, 'County Names to hide'!$D$2, "m"))</f>
        <v/>
      </c>
    </row>
    <row r="402" spans="12:22" s="1" customFormat="1" ht="14.5" x14ac:dyDescent="0.35">
      <c r="L402" s="82" t="str">
        <f t="shared" si="6"/>
        <v>Yes</v>
      </c>
      <c r="M402" s="6"/>
      <c r="N402" s="6"/>
      <c r="O402" s="1" t="str">
        <f>IF(ISBLANK(M402), "", IF(ISBLANK(N402), "Yes", IF(N402 &lt; 'County Names to hide'!$C$2, "No", "Yes")))</f>
        <v/>
      </c>
      <c r="P402" s="6"/>
      <c r="Q402" s="6"/>
      <c r="R402" s="6"/>
      <c r="S402" s="6"/>
      <c r="U402" s="82" t="str">
        <f>IF(Outcomes!M402="","",
   IF(AND(Outcomes!N402&lt;&gt;"",Outcomes!N402&lt;'County Names to hide'!$C$2),0,
      ROUND((MIN(IF(Outcomes!N402="", 'County Names to hide'!$D$2, Outcomes!N402),'County Names to hide'!$D$2)-Outcomes!M401)/30,1)))</f>
        <v/>
      </c>
      <c r="V402" s="82" t="str">
        <f>IF(Outcomes!C402="", "", DATEDIF(Outcomes!C402, 'County Names to hide'!$D$2, "m"))</f>
        <v/>
      </c>
    </row>
    <row r="403" spans="12:22" s="1" customFormat="1" ht="14.5" x14ac:dyDescent="0.35">
      <c r="L403" s="82" t="str">
        <f t="shared" si="6"/>
        <v>Yes</v>
      </c>
      <c r="M403" s="6"/>
      <c r="N403" s="6"/>
      <c r="O403" s="1" t="str">
        <f>IF(ISBLANK(M403), "", IF(ISBLANK(N403), "Yes", IF(N403 &lt; 'County Names to hide'!$C$2, "No", "Yes")))</f>
        <v/>
      </c>
      <c r="P403" s="6"/>
      <c r="Q403" s="6"/>
      <c r="R403" s="6"/>
      <c r="S403" s="6"/>
      <c r="U403" s="82" t="str">
        <f>IF(Outcomes!M403="","",
   IF(AND(Outcomes!N403&lt;&gt;"",Outcomes!N403&lt;'County Names to hide'!$C$2),0,
      ROUND((MIN(IF(Outcomes!N403="", 'County Names to hide'!$D$2, Outcomes!N403),'County Names to hide'!$D$2)-Outcomes!M402)/30,1)))</f>
        <v/>
      </c>
      <c r="V403" s="82" t="str">
        <f>IF(Outcomes!C403="", "", DATEDIF(Outcomes!C403, 'County Names to hide'!$D$2, "m"))</f>
        <v/>
      </c>
    </row>
    <row r="404" spans="12:22" s="1" customFormat="1" ht="14.5" x14ac:dyDescent="0.35">
      <c r="L404" s="82" t="str">
        <f t="shared" si="6"/>
        <v>Yes</v>
      </c>
      <c r="M404" s="6"/>
      <c r="N404" s="6"/>
      <c r="O404" s="1" t="str">
        <f>IF(ISBLANK(M404), "", IF(ISBLANK(N404), "Yes", IF(N404 &lt; 'County Names to hide'!$C$2, "No", "Yes")))</f>
        <v/>
      </c>
      <c r="P404" s="6"/>
      <c r="Q404" s="6"/>
      <c r="R404" s="6"/>
      <c r="S404" s="6"/>
      <c r="U404" s="82" t="str">
        <f>IF(Outcomes!M404="","",
   IF(AND(Outcomes!N404&lt;&gt;"",Outcomes!N404&lt;'County Names to hide'!$C$2),0,
      ROUND((MIN(IF(Outcomes!N404="", 'County Names to hide'!$D$2, Outcomes!N404),'County Names to hide'!$D$2)-Outcomes!M403)/30,1)))</f>
        <v/>
      </c>
      <c r="V404" s="82" t="str">
        <f>IF(Outcomes!C404="", "", DATEDIF(Outcomes!C404, 'County Names to hide'!$D$2, "m"))</f>
        <v/>
      </c>
    </row>
    <row r="405" spans="12:22" s="1" customFormat="1" ht="14.5" x14ac:dyDescent="0.35">
      <c r="L405" s="82" t="str">
        <f t="shared" si="6"/>
        <v>Yes</v>
      </c>
      <c r="M405" s="6"/>
      <c r="N405" s="6"/>
      <c r="O405" s="1" t="str">
        <f>IF(ISBLANK(M405), "", IF(ISBLANK(N405), "Yes", IF(N405 &lt; 'County Names to hide'!$C$2, "No", "Yes")))</f>
        <v/>
      </c>
      <c r="P405" s="6"/>
      <c r="Q405" s="6"/>
      <c r="R405" s="6"/>
      <c r="S405" s="6"/>
      <c r="U405" s="82" t="str">
        <f>IF(Outcomes!M405="","",
   IF(AND(Outcomes!N405&lt;&gt;"",Outcomes!N405&lt;'County Names to hide'!$C$2),0,
      ROUND((MIN(IF(Outcomes!N405="", 'County Names to hide'!$D$2, Outcomes!N405),'County Names to hide'!$D$2)-Outcomes!M404)/30,1)))</f>
        <v/>
      </c>
      <c r="V405" s="82" t="str">
        <f>IF(Outcomes!C405="", "", DATEDIF(Outcomes!C405, 'County Names to hide'!$D$2, "m"))</f>
        <v/>
      </c>
    </row>
    <row r="406" spans="12:22" s="1" customFormat="1" ht="14.5" x14ac:dyDescent="0.35">
      <c r="L406" s="82" t="str">
        <f t="shared" si="6"/>
        <v>Yes</v>
      </c>
      <c r="M406" s="6"/>
      <c r="N406" s="6"/>
      <c r="O406" s="1" t="str">
        <f>IF(ISBLANK(M406), "", IF(ISBLANK(N406), "Yes", IF(N406 &lt; 'County Names to hide'!$C$2, "No", "Yes")))</f>
        <v/>
      </c>
      <c r="P406" s="6"/>
      <c r="Q406" s="6"/>
      <c r="R406" s="6"/>
      <c r="S406" s="6"/>
      <c r="U406" s="82" t="str">
        <f>IF(Outcomes!M406="","",
   IF(AND(Outcomes!N406&lt;&gt;"",Outcomes!N406&lt;'County Names to hide'!$C$2),0,
      ROUND((MIN(IF(Outcomes!N406="", 'County Names to hide'!$D$2, Outcomes!N406),'County Names to hide'!$D$2)-Outcomes!M405)/30,1)))</f>
        <v/>
      </c>
      <c r="V406" s="82" t="str">
        <f>IF(Outcomes!C406="", "", DATEDIF(Outcomes!C406, 'County Names to hide'!$D$2, "m"))</f>
        <v/>
      </c>
    </row>
    <row r="407" spans="12:22" s="1" customFormat="1" ht="14.5" x14ac:dyDescent="0.35">
      <c r="L407" s="82" t="str">
        <f t="shared" si="6"/>
        <v>Yes</v>
      </c>
      <c r="M407" s="6"/>
      <c r="N407" s="6"/>
      <c r="O407" s="1" t="str">
        <f>IF(ISBLANK(M407), "", IF(ISBLANK(N407), "Yes", IF(N407 &lt; 'County Names to hide'!$C$2, "No", "Yes")))</f>
        <v/>
      </c>
      <c r="P407" s="6"/>
      <c r="Q407" s="6"/>
      <c r="R407" s="6"/>
      <c r="S407" s="6"/>
      <c r="U407" s="82" t="str">
        <f>IF(Outcomes!M407="","",
   IF(AND(Outcomes!N407&lt;&gt;"",Outcomes!N407&lt;'County Names to hide'!$C$2),0,
      ROUND((MIN(IF(Outcomes!N407="", 'County Names to hide'!$D$2, Outcomes!N407),'County Names to hide'!$D$2)-Outcomes!M406)/30,1)))</f>
        <v/>
      </c>
      <c r="V407" s="82" t="str">
        <f>IF(Outcomes!C407="", "", DATEDIF(Outcomes!C407, 'County Names to hide'!$D$2, "m"))</f>
        <v/>
      </c>
    </row>
    <row r="408" spans="12:22" s="1" customFormat="1" ht="14.5" x14ac:dyDescent="0.35">
      <c r="L408" s="82" t="str">
        <f t="shared" si="6"/>
        <v>Yes</v>
      </c>
      <c r="M408" s="6"/>
      <c r="N408" s="6"/>
      <c r="O408" s="1" t="str">
        <f>IF(ISBLANK(M408), "", IF(ISBLANK(N408), "Yes", IF(N408 &lt; 'County Names to hide'!$C$2, "No", "Yes")))</f>
        <v/>
      </c>
      <c r="P408" s="6"/>
      <c r="Q408" s="6"/>
      <c r="R408" s="6"/>
      <c r="S408" s="6"/>
      <c r="U408" s="82" t="str">
        <f>IF(Outcomes!M408="","",
   IF(AND(Outcomes!N408&lt;&gt;"",Outcomes!N408&lt;'County Names to hide'!$C$2),0,
      ROUND((MIN(IF(Outcomes!N408="", 'County Names to hide'!$D$2, Outcomes!N408),'County Names to hide'!$D$2)-Outcomes!M407)/30,1)))</f>
        <v/>
      </c>
      <c r="V408" s="82" t="str">
        <f>IF(Outcomes!C408="", "", DATEDIF(Outcomes!C408, 'County Names to hide'!$D$2, "m"))</f>
        <v/>
      </c>
    </row>
    <row r="409" spans="12:22" s="1" customFormat="1" ht="14.5" x14ac:dyDescent="0.35">
      <c r="L409" s="82" t="str">
        <f t="shared" si="6"/>
        <v>Yes</v>
      </c>
      <c r="M409" s="6"/>
      <c r="N409" s="6"/>
      <c r="O409" s="1" t="str">
        <f>IF(ISBLANK(M409), "", IF(ISBLANK(N409), "Yes", IF(N409 &lt; 'County Names to hide'!$C$2, "No", "Yes")))</f>
        <v/>
      </c>
      <c r="P409" s="6"/>
      <c r="Q409" s="6"/>
      <c r="R409" s="6"/>
      <c r="S409" s="6"/>
      <c r="U409" s="82" t="str">
        <f>IF(Outcomes!M409="","",
   IF(AND(Outcomes!N409&lt;&gt;"",Outcomes!N409&lt;'County Names to hide'!$C$2),0,
      ROUND((MIN(IF(Outcomes!N409="", 'County Names to hide'!$D$2, Outcomes!N409),'County Names to hide'!$D$2)-Outcomes!M408)/30,1)))</f>
        <v/>
      </c>
      <c r="V409" s="82" t="str">
        <f>IF(Outcomes!C409="", "", DATEDIF(Outcomes!C409, 'County Names to hide'!$D$2, "m"))</f>
        <v/>
      </c>
    </row>
    <row r="410" spans="12:22" s="1" customFormat="1" ht="14.5" x14ac:dyDescent="0.35">
      <c r="L410" s="82" t="str">
        <f t="shared" si="6"/>
        <v>Yes</v>
      </c>
      <c r="M410" s="6"/>
      <c r="N410" s="6"/>
      <c r="O410" s="1" t="str">
        <f>IF(ISBLANK(M410), "", IF(ISBLANK(N410), "Yes", IF(N410 &lt; 'County Names to hide'!$C$2, "No", "Yes")))</f>
        <v/>
      </c>
      <c r="P410" s="6"/>
      <c r="Q410" s="6"/>
      <c r="R410" s="6"/>
      <c r="S410" s="6"/>
      <c r="U410" s="82" t="str">
        <f>IF(Outcomes!M410="","",
   IF(AND(Outcomes!N410&lt;&gt;"",Outcomes!N410&lt;'County Names to hide'!$C$2),0,
      ROUND((MIN(IF(Outcomes!N410="", 'County Names to hide'!$D$2, Outcomes!N410),'County Names to hide'!$D$2)-Outcomes!M409)/30,1)))</f>
        <v/>
      </c>
      <c r="V410" s="82" t="str">
        <f>IF(Outcomes!C410="", "", DATEDIF(Outcomes!C410, 'County Names to hide'!$D$2, "m"))</f>
        <v/>
      </c>
    </row>
    <row r="411" spans="12:22" s="1" customFormat="1" ht="14.5" x14ac:dyDescent="0.35">
      <c r="L411" s="82" t="str">
        <f t="shared" si="6"/>
        <v>Yes</v>
      </c>
      <c r="M411" s="6"/>
      <c r="N411" s="6"/>
      <c r="O411" s="1" t="str">
        <f>IF(ISBLANK(M411), "", IF(ISBLANK(N411), "Yes", IF(N411 &lt; 'County Names to hide'!$C$2, "No", "Yes")))</f>
        <v/>
      </c>
      <c r="P411" s="6"/>
      <c r="Q411" s="6"/>
      <c r="R411" s="6"/>
      <c r="S411" s="6"/>
      <c r="U411" s="82" t="str">
        <f>IF(Outcomes!M411="","",
   IF(AND(Outcomes!N411&lt;&gt;"",Outcomes!N411&lt;'County Names to hide'!$C$2),0,
      ROUND((MIN(IF(Outcomes!N411="", 'County Names to hide'!$D$2, Outcomes!N411),'County Names to hide'!$D$2)-Outcomes!M410)/30,1)))</f>
        <v/>
      </c>
      <c r="V411" s="82" t="str">
        <f>IF(Outcomes!C411="", "", DATEDIF(Outcomes!C411, 'County Names to hide'!$D$2, "m"))</f>
        <v/>
      </c>
    </row>
    <row r="412" spans="12:22" s="1" customFormat="1" ht="14.5" x14ac:dyDescent="0.35">
      <c r="L412" s="82" t="str">
        <f t="shared" si="6"/>
        <v>Yes</v>
      </c>
      <c r="M412" s="6"/>
      <c r="N412" s="6"/>
      <c r="O412" s="1" t="str">
        <f>IF(ISBLANK(M412), "", IF(ISBLANK(N412), "Yes", IF(N412 &lt; 'County Names to hide'!$C$2, "No", "Yes")))</f>
        <v/>
      </c>
      <c r="P412" s="6"/>
      <c r="Q412" s="6"/>
      <c r="R412" s="6"/>
      <c r="S412" s="6"/>
      <c r="U412" s="82" t="str">
        <f>IF(Outcomes!M412="","",
   IF(AND(Outcomes!N412&lt;&gt;"",Outcomes!N412&lt;'County Names to hide'!$C$2),0,
      ROUND((MIN(IF(Outcomes!N412="", 'County Names to hide'!$D$2, Outcomes!N412),'County Names to hide'!$D$2)-Outcomes!M411)/30,1)))</f>
        <v/>
      </c>
      <c r="V412" s="82" t="str">
        <f>IF(Outcomes!C412="", "", DATEDIF(Outcomes!C412, 'County Names to hide'!$D$2, "m"))</f>
        <v/>
      </c>
    </row>
    <row r="413" spans="12:22" s="1" customFormat="1" ht="14.5" x14ac:dyDescent="0.35">
      <c r="L413" s="82" t="str">
        <f t="shared" si="6"/>
        <v>Yes</v>
      </c>
      <c r="M413" s="6"/>
      <c r="N413" s="6"/>
      <c r="O413" s="1" t="str">
        <f>IF(ISBLANK(M413), "", IF(ISBLANK(N413), "Yes", IF(N413 &lt; 'County Names to hide'!$C$2, "No", "Yes")))</f>
        <v/>
      </c>
      <c r="P413" s="6"/>
      <c r="Q413" s="6"/>
      <c r="R413" s="6"/>
      <c r="S413" s="6"/>
      <c r="U413" s="82" t="str">
        <f>IF(Outcomes!M413="","",
   IF(AND(Outcomes!N413&lt;&gt;"",Outcomes!N413&lt;'County Names to hide'!$C$2),0,
      ROUND((MIN(IF(Outcomes!N413="", 'County Names to hide'!$D$2, Outcomes!N413),'County Names to hide'!$D$2)-Outcomes!M412)/30,1)))</f>
        <v/>
      </c>
      <c r="V413" s="82" t="str">
        <f>IF(Outcomes!C413="", "", DATEDIF(Outcomes!C413, 'County Names to hide'!$D$2, "m"))</f>
        <v/>
      </c>
    </row>
    <row r="414" spans="12:22" s="1" customFormat="1" ht="14.5" x14ac:dyDescent="0.35">
      <c r="L414" s="82" t="str">
        <f t="shared" si="6"/>
        <v>Yes</v>
      </c>
      <c r="M414" s="6"/>
      <c r="N414" s="6"/>
      <c r="O414" s="1" t="str">
        <f>IF(ISBLANK(M414), "", IF(ISBLANK(N414), "Yes", IF(N414 &lt; 'County Names to hide'!$C$2, "No", "Yes")))</f>
        <v/>
      </c>
      <c r="P414" s="6"/>
      <c r="Q414" s="6"/>
      <c r="R414" s="6"/>
      <c r="S414" s="6"/>
      <c r="U414" s="82" t="str">
        <f>IF(Outcomes!M414="","",
   IF(AND(Outcomes!N414&lt;&gt;"",Outcomes!N414&lt;'County Names to hide'!$C$2),0,
      ROUND((MIN(IF(Outcomes!N414="", 'County Names to hide'!$D$2, Outcomes!N414),'County Names to hide'!$D$2)-Outcomes!M413)/30,1)))</f>
        <v/>
      </c>
      <c r="V414" s="82" t="str">
        <f>IF(Outcomes!C414="", "", DATEDIF(Outcomes!C414, 'County Names to hide'!$D$2, "m"))</f>
        <v/>
      </c>
    </row>
    <row r="415" spans="12:22" s="1" customFormat="1" ht="14.5" x14ac:dyDescent="0.35">
      <c r="L415" s="82" t="str">
        <f t="shared" si="6"/>
        <v>Yes</v>
      </c>
      <c r="M415" s="6"/>
      <c r="N415" s="6"/>
      <c r="O415" s="1" t="str">
        <f>IF(ISBLANK(M415), "", IF(ISBLANK(N415), "Yes", IF(N415 &lt; 'County Names to hide'!$C$2, "No", "Yes")))</f>
        <v/>
      </c>
      <c r="P415" s="6"/>
      <c r="Q415" s="6"/>
      <c r="R415" s="6"/>
      <c r="S415" s="6"/>
      <c r="U415" s="82" t="str">
        <f>IF(Outcomes!M415="","",
   IF(AND(Outcomes!N415&lt;&gt;"",Outcomes!N415&lt;'County Names to hide'!$C$2),0,
      ROUND((MIN(IF(Outcomes!N415="", 'County Names to hide'!$D$2, Outcomes!N415),'County Names to hide'!$D$2)-Outcomes!M414)/30,1)))</f>
        <v/>
      </c>
      <c r="V415" s="82" t="str">
        <f>IF(Outcomes!C415="", "", DATEDIF(Outcomes!C415, 'County Names to hide'!$D$2, "m"))</f>
        <v/>
      </c>
    </row>
    <row r="416" spans="12:22" s="1" customFormat="1" ht="14.5" x14ac:dyDescent="0.35">
      <c r="L416" s="82" t="str">
        <f t="shared" si="6"/>
        <v>Yes</v>
      </c>
      <c r="M416" s="6"/>
      <c r="N416" s="6"/>
      <c r="O416" s="1" t="str">
        <f>IF(ISBLANK(M416), "", IF(ISBLANK(N416), "Yes", IF(N416 &lt; 'County Names to hide'!$C$2, "No", "Yes")))</f>
        <v/>
      </c>
      <c r="P416" s="6"/>
      <c r="Q416" s="6"/>
      <c r="R416" s="6"/>
      <c r="S416" s="6"/>
      <c r="U416" s="82" t="str">
        <f>IF(Outcomes!M416="","",
   IF(AND(Outcomes!N416&lt;&gt;"",Outcomes!N416&lt;'County Names to hide'!$C$2),0,
      ROUND((MIN(IF(Outcomes!N416="", 'County Names to hide'!$D$2, Outcomes!N416),'County Names to hide'!$D$2)-Outcomes!M415)/30,1)))</f>
        <v/>
      </c>
      <c r="V416" s="82" t="str">
        <f>IF(Outcomes!C416="", "", DATEDIF(Outcomes!C416, 'County Names to hide'!$D$2, "m"))</f>
        <v/>
      </c>
    </row>
    <row r="417" spans="12:22" s="1" customFormat="1" ht="14.5" x14ac:dyDescent="0.35">
      <c r="L417" s="82" t="str">
        <f t="shared" si="6"/>
        <v>Yes</v>
      </c>
      <c r="M417" s="6"/>
      <c r="N417" s="6"/>
      <c r="O417" s="1" t="str">
        <f>IF(ISBLANK(M417), "", IF(ISBLANK(N417), "Yes", IF(N417 &lt; 'County Names to hide'!$C$2, "No", "Yes")))</f>
        <v/>
      </c>
      <c r="P417" s="6"/>
      <c r="Q417" s="6"/>
      <c r="R417" s="6"/>
      <c r="S417" s="6"/>
      <c r="U417" s="82" t="str">
        <f>IF(Outcomes!M417="","",
   IF(AND(Outcomes!N417&lt;&gt;"",Outcomes!N417&lt;'County Names to hide'!$C$2),0,
      ROUND((MIN(IF(Outcomes!N417="", 'County Names to hide'!$D$2, Outcomes!N417),'County Names to hide'!$D$2)-Outcomes!M416)/30,1)))</f>
        <v/>
      </c>
      <c r="V417" s="82" t="str">
        <f>IF(Outcomes!C417="", "", DATEDIF(Outcomes!C417, 'County Names to hide'!$D$2, "m"))</f>
        <v/>
      </c>
    </row>
    <row r="418" spans="12:22" s="1" customFormat="1" ht="14.5" x14ac:dyDescent="0.35">
      <c r="L418" s="82" t="str">
        <f t="shared" si="6"/>
        <v>Yes</v>
      </c>
      <c r="M418" s="6"/>
      <c r="N418" s="6"/>
      <c r="O418" s="1" t="str">
        <f>IF(ISBLANK(M418), "", IF(ISBLANK(N418), "Yes", IF(N418 &lt; 'County Names to hide'!$C$2, "No", "Yes")))</f>
        <v/>
      </c>
      <c r="P418" s="6"/>
      <c r="Q418" s="6"/>
      <c r="R418" s="6"/>
      <c r="S418" s="6"/>
      <c r="U418" s="82" t="str">
        <f>IF(Outcomes!M418="","",
   IF(AND(Outcomes!N418&lt;&gt;"",Outcomes!N418&lt;'County Names to hide'!$C$2),0,
      ROUND((MIN(IF(Outcomes!N418="", 'County Names to hide'!$D$2, Outcomes!N418),'County Names to hide'!$D$2)-Outcomes!M417)/30,1)))</f>
        <v/>
      </c>
      <c r="V418" s="82" t="str">
        <f>IF(Outcomes!C418="", "", DATEDIF(Outcomes!C418, 'County Names to hide'!$D$2, "m"))</f>
        <v/>
      </c>
    </row>
    <row r="419" spans="12:22" s="1" customFormat="1" ht="14.5" x14ac:dyDescent="0.35">
      <c r="L419" s="82" t="str">
        <f t="shared" si="6"/>
        <v>Yes</v>
      </c>
      <c r="M419" s="6"/>
      <c r="N419" s="6"/>
      <c r="O419" s="1" t="str">
        <f>IF(ISBLANK(M419), "", IF(ISBLANK(N419), "Yes", IF(N419 &lt; 'County Names to hide'!$C$2, "No", "Yes")))</f>
        <v/>
      </c>
      <c r="P419" s="6"/>
      <c r="Q419" s="6"/>
      <c r="R419" s="6"/>
      <c r="S419" s="6"/>
      <c r="U419" s="82" t="str">
        <f>IF(Outcomes!M419="","",
   IF(AND(Outcomes!N419&lt;&gt;"",Outcomes!N419&lt;'County Names to hide'!$C$2),0,
      ROUND((MIN(IF(Outcomes!N419="", 'County Names to hide'!$D$2, Outcomes!N419),'County Names to hide'!$D$2)-Outcomes!M418)/30,1)))</f>
        <v/>
      </c>
      <c r="V419" s="82" t="str">
        <f>IF(Outcomes!C419="", "", DATEDIF(Outcomes!C419, 'County Names to hide'!$D$2, "m"))</f>
        <v/>
      </c>
    </row>
    <row r="420" spans="12:22" s="1" customFormat="1" ht="14.5" x14ac:dyDescent="0.35">
      <c r="L420" s="82" t="str">
        <f t="shared" si="6"/>
        <v>Yes</v>
      </c>
      <c r="M420" s="6"/>
      <c r="N420" s="6"/>
      <c r="O420" s="1" t="str">
        <f>IF(ISBLANK(M420), "", IF(ISBLANK(N420), "Yes", IF(N420 &lt; 'County Names to hide'!$C$2, "No", "Yes")))</f>
        <v/>
      </c>
      <c r="P420" s="6"/>
      <c r="Q420" s="6"/>
      <c r="R420" s="6"/>
      <c r="S420" s="6"/>
      <c r="U420" s="82" t="str">
        <f>IF(Outcomes!M420="","",
   IF(AND(Outcomes!N420&lt;&gt;"",Outcomes!N420&lt;'County Names to hide'!$C$2),0,
      ROUND((MIN(IF(Outcomes!N420="", 'County Names to hide'!$D$2, Outcomes!N420),'County Names to hide'!$D$2)-Outcomes!M419)/30,1)))</f>
        <v/>
      </c>
      <c r="V420" s="82" t="str">
        <f>IF(Outcomes!C420="", "", DATEDIF(Outcomes!C420, 'County Names to hide'!$D$2, "m"))</f>
        <v/>
      </c>
    </row>
    <row r="421" spans="12:22" s="1" customFormat="1" ht="14.5" x14ac:dyDescent="0.35">
      <c r="L421" s="82" t="str">
        <f t="shared" si="6"/>
        <v>Yes</v>
      </c>
      <c r="M421" s="6"/>
      <c r="N421" s="6"/>
      <c r="O421" s="1" t="str">
        <f>IF(ISBLANK(M421), "", IF(ISBLANK(N421), "Yes", IF(N421 &lt; 'County Names to hide'!$C$2, "No", "Yes")))</f>
        <v/>
      </c>
      <c r="P421" s="6"/>
      <c r="Q421" s="6"/>
      <c r="R421" s="6"/>
      <c r="S421" s="6"/>
      <c r="U421" s="82" t="str">
        <f>IF(Outcomes!M421="","",
   IF(AND(Outcomes!N421&lt;&gt;"",Outcomes!N421&lt;'County Names to hide'!$C$2),0,
      ROUND((MIN(IF(Outcomes!N421="", 'County Names to hide'!$D$2, Outcomes!N421),'County Names to hide'!$D$2)-Outcomes!M420)/30,1)))</f>
        <v/>
      </c>
      <c r="V421" s="82" t="str">
        <f>IF(Outcomes!C421="", "", DATEDIF(Outcomes!C421, 'County Names to hide'!$D$2, "m"))</f>
        <v/>
      </c>
    </row>
    <row r="422" spans="12:22" s="1" customFormat="1" ht="14.5" x14ac:dyDescent="0.35">
      <c r="L422" s="82" t="str">
        <f t="shared" si="6"/>
        <v>Yes</v>
      </c>
      <c r="M422" s="6"/>
      <c r="N422" s="6"/>
      <c r="O422" s="1" t="str">
        <f>IF(ISBLANK(M422), "", IF(ISBLANK(N422), "Yes", IF(N422 &lt; 'County Names to hide'!$C$2, "No", "Yes")))</f>
        <v/>
      </c>
      <c r="P422" s="6"/>
      <c r="Q422" s="6"/>
      <c r="R422" s="6"/>
      <c r="S422" s="6"/>
      <c r="U422" s="82" t="str">
        <f>IF(Outcomes!M422="","",
   IF(AND(Outcomes!N422&lt;&gt;"",Outcomes!N422&lt;'County Names to hide'!$C$2),0,
      ROUND((MIN(IF(Outcomes!N422="", 'County Names to hide'!$D$2, Outcomes!N422),'County Names to hide'!$D$2)-Outcomes!M421)/30,1)))</f>
        <v/>
      </c>
      <c r="V422" s="82" t="str">
        <f>IF(Outcomes!C422="", "", DATEDIF(Outcomes!C422, 'County Names to hide'!$D$2, "m"))</f>
        <v/>
      </c>
    </row>
    <row r="423" spans="12:22" s="1" customFormat="1" ht="14.5" x14ac:dyDescent="0.35">
      <c r="L423" s="82" t="str">
        <f t="shared" si="6"/>
        <v>Yes</v>
      </c>
      <c r="M423" s="6"/>
      <c r="N423" s="6"/>
      <c r="O423" s="1" t="str">
        <f>IF(ISBLANK(M423), "", IF(ISBLANK(N423), "Yes", IF(N423 &lt; 'County Names to hide'!$C$2, "No", "Yes")))</f>
        <v/>
      </c>
      <c r="P423" s="6"/>
      <c r="Q423" s="6"/>
      <c r="R423" s="6"/>
      <c r="S423" s="6"/>
      <c r="U423" s="82" t="str">
        <f>IF(Outcomes!M423="","",
   IF(AND(Outcomes!N423&lt;&gt;"",Outcomes!N423&lt;'County Names to hide'!$C$2),0,
      ROUND((MIN(IF(Outcomes!N423="", 'County Names to hide'!$D$2, Outcomes!N423),'County Names to hide'!$D$2)-Outcomes!M422)/30,1)))</f>
        <v/>
      </c>
      <c r="V423" s="82" t="str">
        <f>IF(Outcomes!C423="", "", DATEDIF(Outcomes!C423, 'County Names to hide'!$D$2, "m"))</f>
        <v/>
      </c>
    </row>
    <row r="424" spans="12:22" s="1" customFormat="1" ht="14.5" x14ac:dyDescent="0.35">
      <c r="L424" s="82" t="str">
        <f t="shared" si="6"/>
        <v>Yes</v>
      </c>
      <c r="M424" s="6"/>
      <c r="N424" s="6"/>
      <c r="O424" s="1" t="str">
        <f>IF(ISBLANK(M424), "", IF(ISBLANK(N424), "Yes", IF(N424 &lt; 'County Names to hide'!$C$2, "No", "Yes")))</f>
        <v/>
      </c>
      <c r="P424" s="6"/>
      <c r="Q424" s="6"/>
      <c r="R424" s="6"/>
      <c r="S424" s="6"/>
      <c r="U424" s="82" t="str">
        <f>IF(Outcomes!M424="","",
   IF(AND(Outcomes!N424&lt;&gt;"",Outcomes!N424&lt;'County Names to hide'!$C$2),0,
      ROUND((MIN(IF(Outcomes!N424="", 'County Names to hide'!$D$2, Outcomes!N424),'County Names to hide'!$D$2)-Outcomes!M423)/30,1)))</f>
        <v/>
      </c>
      <c r="V424" s="82" t="str">
        <f>IF(Outcomes!C424="", "", DATEDIF(Outcomes!C424, 'County Names to hide'!$D$2, "m"))</f>
        <v/>
      </c>
    </row>
    <row r="425" spans="12:22" s="1" customFormat="1" ht="14.5" x14ac:dyDescent="0.35">
      <c r="L425" s="82" t="str">
        <f t="shared" si="6"/>
        <v>Yes</v>
      </c>
      <c r="M425" s="6"/>
      <c r="N425" s="6"/>
      <c r="O425" s="1" t="str">
        <f>IF(ISBLANK(M425), "", IF(ISBLANK(N425), "Yes", IF(N425 &lt; 'County Names to hide'!$C$2, "No", "Yes")))</f>
        <v/>
      </c>
      <c r="P425" s="6"/>
      <c r="Q425" s="6"/>
      <c r="R425" s="6"/>
      <c r="S425" s="6"/>
      <c r="U425" s="82" t="str">
        <f>IF(Outcomes!M425="","",
   IF(AND(Outcomes!N425&lt;&gt;"",Outcomes!N425&lt;'County Names to hide'!$C$2),0,
      ROUND((MIN(IF(Outcomes!N425="", 'County Names to hide'!$D$2, Outcomes!N425),'County Names to hide'!$D$2)-Outcomes!M424)/30,1)))</f>
        <v/>
      </c>
      <c r="V425" s="82" t="str">
        <f>IF(Outcomes!C425="", "", DATEDIF(Outcomes!C425, 'County Names to hide'!$D$2, "m"))</f>
        <v/>
      </c>
    </row>
    <row r="426" spans="12:22" s="1" customFormat="1" ht="14.5" x14ac:dyDescent="0.35">
      <c r="L426" s="82" t="str">
        <f t="shared" si="6"/>
        <v>Yes</v>
      </c>
      <c r="M426" s="6"/>
      <c r="N426" s="6"/>
      <c r="O426" s="1" t="str">
        <f>IF(ISBLANK(M426), "", IF(ISBLANK(N426), "Yes", IF(N426 &lt; 'County Names to hide'!$C$2, "No", "Yes")))</f>
        <v/>
      </c>
      <c r="P426" s="6"/>
      <c r="Q426" s="6"/>
      <c r="R426" s="6"/>
      <c r="S426" s="6"/>
      <c r="U426" s="82" t="str">
        <f>IF(Outcomes!M426="","",
   IF(AND(Outcomes!N426&lt;&gt;"",Outcomes!N426&lt;'County Names to hide'!$C$2),0,
      ROUND((MIN(IF(Outcomes!N426="", 'County Names to hide'!$D$2, Outcomes!N426),'County Names to hide'!$D$2)-Outcomes!M425)/30,1)))</f>
        <v/>
      </c>
      <c r="V426" s="82" t="str">
        <f>IF(Outcomes!C426="", "", DATEDIF(Outcomes!C426, 'County Names to hide'!$D$2, "m"))</f>
        <v/>
      </c>
    </row>
    <row r="427" spans="12:22" s="1" customFormat="1" ht="14.5" x14ac:dyDescent="0.35">
      <c r="L427" s="82" t="str">
        <f t="shared" si="6"/>
        <v>Yes</v>
      </c>
      <c r="M427" s="6"/>
      <c r="N427" s="6"/>
      <c r="O427" s="1" t="str">
        <f>IF(ISBLANK(M427), "", IF(ISBLANK(N427), "Yes", IF(N427 &lt; 'County Names to hide'!$C$2, "No", "Yes")))</f>
        <v/>
      </c>
      <c r="P427" s="6"/>
      <c r="Q427" s="6"/>
      <c r="R427" s="6"/>
      <c r="S427" s="6"/>
      <c r="U427" s="82" t="str">
        <f>IF(Outcomes!M427="","",
   IF(AND(Outcomes!N427&lt;&gt;"",Outcomes!N427&lt;'County Names to hide'!$C$2),0,
      ROUND((MIN(IF(Outcomes!N427="", 'County Names to hide'!$D$2, Outcomes!N427),'County Names to hide'!$D$2)-Outcomes!M426)/30,1)))</f>
        <v/>
      </c>
      <c r="V427" s="82" t="str">
        <f>IF(Outcomes!C427="", "", DATEDIF(Outcomes!C427, 'County Names to hide'!$D$2, "m"))</f>
        <v/>
      </c>
    </row>
    <row r="428" spans="12:22" s="1" customFormat="1" ht="14.5" x14ac:dyDescent="0.35">
      <c r="L428" s="82" t="str">
        <f t="shared" si="6"/>
        <v>Yes</v>
      </c>
      <c r="M428" s="6"/>
      <c r="N428" s="6"/>
      <c r="O428" s="1" t="str">
        <f>IF(ISBLANK(M428), "", IF(ISBLANK(N428), "Yes", IF(N428 &lt; 'County Names to hide'!$C$2, "No", "Yes")))</f>
        <v/>
      </c>
      <c r="P428" s="6"/>
      <c r="Q428" s="6"/>
      <c r="R428" s="6"/>
      <c r="S428" s="6"/>
      <c r="U428" s="82" t="str">
        <f>IF(Outcomes!M428="","",
   IF(AND(Outcomes!N428&lt;&gt;"",Outcomes!N428&lt;'County Names to hide'!$C$2),0,
      ROUND((MIN(IF(Outcomes!N428="", 'County Names to hide'!$D$2, Outcomes!N428),'County Names to hide'!$D$2)-Outcomes!M427)/30,1)))</f>
        <v/>
      </c>
      <c r="V428" s="82" t="str">
        <f>IF(Outcomes!C428="", "", DATEDIF(Outcomes!C428, 'County Names to hide'!$D$2, "m"))</f>
        <v/>
      </c>
    </row>
    <row r="429" spans="12:22" s="1" customFormat="1" ht="14.5" x14ac:dyDescent="0.35">
      <c r="L429" s="82" t="str">
        <f t="shared" si="6"/>
        <v>Yes</v>
      </c>
      <c r="M429" s="6"/>
      <c r="N429" s="6"/>
      <c r="O429" s="1" t="str">
        <f>IF(ISBLANK(M429), "", IF(ISBLANK(N429), "Yes", IF(N429 &lt; 'County Names to hide'!$C$2, "No", "Yes")))</f>
        <v/>
      </c>
      <c r="P429" s="6"/>
      <c r="Q429" s="6"/>
      <c r="R429" s="6"/>
      <c r="S429" s="6"/>
      <c r="U429" s="82" t="str">
        <f>IF(Outcomes!M429="","",
   IF(AND(Outcomes!N429&lt;&gt;"",Outcomes!N429&lt;'County Names to hide'!$C$2),0,
      ROUND((MIN(IF(Outcomes!N429="", 'County Names to hide'!$D$2, Outcomes!N429),'County Names to hide'!$D$2)-Outcomes!M428)/30,1)))</f>
        <v/>
      </c>
      <c r="V429" s="82" t="str">
        <f>IF(Outcomes!C429="", "", DATEDIF(Outcomes!C429, 'County Names to hide'!$D$2, "m"))</f>
        <v/>
      </c>
    </row>
    <row r="430" spans="12:22" s="1" customFormat="1" ht="14.5" x14ac:dyDescent="0.35">
      <c r="L430" s="82" t="str">
        <f t="shared" si="6"/>
        <v>Yes</v>
      </c>
      <c r="M430" s="6"/>
      <c r="N430" s="6"/>
      <c r="O430" s="1" t="str">
        <f>IF(ISBLANK(M430), "", IF(ISBLANK(N430), "Yes", IF(N430 &lt; 'County Names to hide'!$C$2, "No", "Yes")))</f>
        <v/>
      </c>
      <c r="P430" s="6"/>
      <c r="Q430" s="6"/>
      <c r="R430" s="6"/>
      <c r="S430" s="6"/>
      <c r="U430" s="82" t="str">
        <f>IF(Outcomes!M430="","",
   IF(AND(Outcomes!N430&lt;&gt;"",Outcomes!N430&lt;'County Names to hide'!$C$2),0,
      ROUND((MIN(IF(Outcomes!N430="", 'County Names to hide'!$D$2, Outcomes!N430),'County Names to hide'!$D$2)-Outcomes!M429)/30,1)))</f>
        <v/>
      </c>
      <c r="V430" s="82" t="str">
        <f>IF(Outcomes!C430="", "", DATEDIF(Outcomes!C430, 'County Names to hide'!$D$2, "m"))</f>
        <v/>
      </c>
    </row>
    <row r="431" spans="12:22" s="1" customFormat="1" ht="14.5" x14ac:dyDescent="0.35">
      <c r="L431" s="82" t="str">
        <f t="shared" si="6"/>
        <v>Yes</v>
      </c>
      <c r="M431" s="6"/>
      <c r="N431" s="6"/>
      <c r="O431" s="1" t="str">
        <f>IF(ISBLANK(M431), "", IF(ISBLANK(N431), "Yes", IF(N431 &lt; 'County Names to hide'!$C$2, "No", "Yes")))</f>
        <v/>
      </c>
      <c r="P431" s="6"/>
      <c r="Q431" s="6"/>
      <c r="R431" s="6"/>
      <c r="S431" s="6"/>
      <c r="U431" s="82" t="str">
        <f>IF(Outcomes!M431="","",
   IF(AND(Outcomes!N431&lt;&gt;"",Outcomes!N431&lt;'County Names to hide'!$C$2),0,
      ROUND((MIN(IF(Outcomes!N431="", 'County Names to hide'!$D$2, Outcomes!N431),'County Names to hide'!$D$2)-Outcomes!M430)/30,1)))</f>
        <v/>
      </c>
      <c r="V431" s="82" t="str">
        <f>IF(Outcomes!C431="", "", DATEDIF(Outcomes!C431, 'County Names to hide'!$D$2, "m"))</f>
        <v/>
      </c>
    </row>
    <row r="432" spans="12:22" s="1" customFormat="1" ht="14.5" x14ac:dyDescent="0.35">
      <c r="L432" s="82" t="str">
        <f t="shared" si="6"/>
        <v>Yes</v>
      </c>
      <c r="M432" s="6"/>
      <c r="N432" s="6"/>
      <c r="O432" s="1" t="str">
        <f>IF(ISBLANK(M432), "", IF(ISBLANK(N432), "Yes", IF(N432 &lt; 'County Names to hide'!$C$2, "No", "Yes")))</f>
        <v/>
      </c>
      <c r="P432" s="6"/>
      <c r="Q432" s="6"/>
      <c r="R432" s="6"/>
      <c r="S432" s="6"/>
      <c r="U432" s="82" t="str">
        <f>IF(Outcomes!M432="","",
   IF(AND(Outcomes!N432&lt;&gt;"",Outcomes!N432&lt;'County Names to hide'!$C$2),0,
      ROUND((MIN(IF(Outcomes!N432="", 'County Names to hide'!$D$2, Outcomes!N432),'County Names to hide'!$D$2)-Outcomes!M431)/30,1)))</f>
        <v/>
      </c>
      <c r="V432" s="82" t="str">
        <f>IF(Outcomes!C432="", "", DATEDIF(Outcomes!C432, 'County Names to hide'!$D$2, "m"))</f>
        <v/>
      </c>
    </row>
    <row r="433" spans="12:22" s="1" customFormat="1" ht="14.5" x14ac:dyDescent="0.35">
      <c r="L433" s="82" t="str">
        <f t="shared" si="6"/>
        <v>Yes</v>
      </c>
      <c r="M433" s="6"/>
      <c r="N433" s="6"/>
      <c r="O433" s="1" t="str">
        <f>IF(ISBLANK(M433), "", IF(ISBLANK(N433), "Yes", IF(N433 &lt; 'County Names to hide'!$C$2, "No", "Yes")))</f>
        <v/>
      </c>
      <c r="P433" s="6"/>
      <c r="Q433" s="6"/>
      <c r="R433" s="6"/>
      <c r="S433" s="6"/>
      <c r="U433" s="82" t="str">
        <f>IF(Outcomes!M433="","",
   IF(AND(Outcomes!N433&lt;&gt;"",Outcomes!N433&lt;'County Names to hide'!$C$2),0,
      ROUND((MIN(IF(Outcomes!N433="", 'County Names to hide'!$D$2, Outcomes!N433),'County Names to hide'!$D$2)-Outcomes!M432)/30,1)))</f>
        <v/>
      </c>
      <c r="V433" s="82" t="str">
        <f>IF(Outcomes!C433="", "", DATEDIF(Outcomes!C433, 'County Names to hide'!$D$2, "m"))</f>
        <v/>
      </c>
    </row>
    <row r="434" spans="12:22" s="1" customFormat="1" ht="14.5" x14ac:dyDescent="0.35">
      <c r="L434" s="82" t="str">
        <f t="shared" si="6"/>
        <v>Yes</v>
      </c>
      <c r="M434" s="6"/>
      <c r="N434" s="6"/>
      <c r="O434" s="1" t="str">
        <f>IF(ISBLANK(M434), "", IF(ISBLANK(N434), "Yes", IF(N434 &lt; 'County Names to hide'!$C$2, "No", "Yes")))</f>
        <v/>
      </c>
      <c r="P434" s="6"/>
      <c r="Q434" s="6"/>
      <c r="R434" s="6"/>
      <c r="S434" s="6"/>
      <c r="U434" s="82" t="str">
        <f>IF(Outcomes!M434="","",
   IF(AND(Outcomes!N434&lt;&gt;"",Outcomes!N434&lt;'County Names to hide'!$C$2),0,
      ROUND((MIN(IF(Outcomes!N434="", 'County Names to hide'!$D$2, Outcomes!N434),'County Names to hide'!$D$2)-Outcomes!M433)/30,1)))</f>
        <v/>
      </c>
      <c r="V434" s="82" t="str">
        <f>IF(Outcomes!C434="", "", DATEDIF(Outcomes!C434, 'County Names to hide'!$D$2, "m"))</f>
        <v/>
      </c>
    </row>
    <row r="435" spans="12:22" s="1" customFormat="1" ht="14.5" x14ac:dyDescent="0.35">
      <c r="L435" s="82" t="str">
        <f t="shared" si="6"/>
        <v>Yes</v>
      </c>
      <c r="M435" s="6"/>
      <c r="N435" s="6"/>
      <c r="O435" s="1" t="str">
        <f>IF(ISBLANK(M435), "", IF(ISBLANK(N435), "Yes", IF(N435 &lt; 'County Names to hide'!$C$2, "No", "Yes")))</f>
        <v/>
      </c>
      <c r="P435" s="6"/>
      <c r="Q435" s="6"/>
      <c r="R435" s="6"/>
      <c r="S435" s="6"/>
      <c r="U435" s="82" t="str">
        <f>IF(Outcomes!M435="","",
   IF(AND(Outcomes!N435&lt;&gt;"",Outcomes!N435&lt;'County Names to hide'!$C$2),0,
      ROUND((MIN(IF(Outcomes!N435="", 'County Names to hide'!$D$2, Outcomes!N435),'County Names to hide'!$D$2)-Outcomes!M434)/30,1)))</f>
        <v/>
      </c>
      <c r="V435" s="82" t="str">
        <f>IF(Outcomes!C435="", "", DATEDIF(Outcomes!C435, 'County Names to hide'!$D$2, "m"))</f>
        <v/>
      </c>
    </row>
    <row r="436" spans="12:22" s="1" customFormat="1" ht="14.5" x14ac:dyDescent="0.35">
      <c r="L436" s="82" t="str">
        <f t="shared" si="6"/>
        <v>Yes</v>
      </c>
      <c r="M436" s="6"/>
      <c r="N436" s="6"/>
      <c r="O436" s="1" t="str">
        <f>IF(ISBLANK(M436), "", IF(ISBLANK(N436), "Yes", IF(N436 &lt; 'County Names to hide'!$C$2, "No", "Yes")))</f>
        <v/>
      </c>
      <c r="P436" s="6"/>
      <c r="Q436" s="6"/>
      <c r="R436" s="6"/>
      <c r="S436" s="6"/>
      <c r="U436" s="82" t="str">
        <f>IF(Outcomes!M436="","",
   IF(AND(Outcomes!N436&lt;&gt;"",Outcomes!N436&lt;'County Names to hide'!$C$2),0,
      ROUND((MIN(IF(Outcomes!N436="", 'County Names to hide'!$D$2, Outcomes!N436),'County Names to hide'!$D$2)-Outcomes!M435)/30,1)))</f>
        <v/>
      </c>
      <c r="V436" s="82" t="str">
        <f>IF(Outcomes!C436="", "", DATEDIF(Outcomes!C436, 'County Names to hide'!$D$2, "m"))</f>
        <v/>
      </c>
    </row>
    <row r="437" spans="12:22" s="1" customFormat="1" ht="14.5" x14ac:dyDescent="0.35">
      <c r="L437" s="82" t="str">
        <f t="shared" si="6"/>
        <v>Yes</v>
      </c>
      <c r="M437" s="6"/>
      <c r="N437" s="6"/>
      <c r="O437" s="1" t="str">
        <f>IF(ISBLANK(M437), "", IF(ISBLANK(N437), "Yes", IF(N437 &lt; 'County Names to hide'!$C$2, "No", "Yes")))</f>
        <v/>
      </c>
      <c r="P437" s="6"/>
      <c r="Q437" s="6"/>
      <c r="R437" s="6"/>
      <c r="S437" s="6"/>
      <c r="U437" s="82" t="str">
        <f>IF(Outcomes!M437="","",
   IF(AND(Outcomes!N437&lt;&gt;"",Outcomes!N437&lt;'County Names to hide'!$C$2),0,
      ROUND((MIN(IF(Outcomes!N437="", 'County Names to hide'!$D$2, Outcomes!N437),'County Names to hide'!$D$2)-Outcomes!M436)/30,1)))</f>
        <v/>
      </c>
      <c r="V437" s="82" t="str">
        <f>IF(Outcomes!C437="", "", DATEDIF(Outcomes!C437, 'County Names to hide'!$D$2, "m"))</f>
        <v/>
      </c>
    </row>
    <row r="438" spans="12:22" s="1" customFormat="1" ht="14.5" x14ac:dyDescent="0.35">
      <c r="L438" s="82" t="str">
        <f t="shared" si="6"/>
        <v>Yes</v>
      </c>
      <c r="M438" s="6"/>
      <c r="N438" s="6"/>
      <c r="O438" s="1" t="str">
        <f>IF(ISBLANK(M438), "", IF(ISBLANK(N438), "Yes", IF(N438 &lt; 'County Names to hide'!$C$2, "No", "Yes")))</f>
        <v/>
      </c>
      <c r="P438" s="6"/>
      <c r="Q438" s="6"/>
      <c r="R438" s="6"/>
      <c r="S438" s="6"/>
      <c r="U438" s="82" t="str">
        <f>IF(Outcomes!M438="","",
   IF(AND(Outcomes!N438&lt;&gt;"",Outcomes!N438&lt;'County Names to hide'!$C$2),0,
      ROUND((MIN(IF(Outcomes!N438="", 'County Names to hide'!$D$2, Outcomes!N438),'County Names to hide'!$D$2)-Outcomes!M437)/30,1)))</f>
        <v/>
      </c>
      <c r="V438" s="82" t="str">
        <f>IF(Outcomes!C438="", "", DATEDIF(Outcomes!C438, 'County Names to hide'!$D$2, "m"))</f>
        <v/>
      </c>
    </row>
    <row r="439" spans="12:22" s="1" customFormat="1" ht="14.5" x14ac:dyDescent="0.35">
      <c r="L439" s="82" t="str">
        <f t="shared" si="6"/>
        <v>Yes</v>
      </c>
      <c r="M439" s="6"/>
      <c r="N439" s="6"/>
      <c r="O439" s="1" t="str">
        <f>IF(ISBLANK(M439), "", IF(ISBLANK(N439), "Yes", IF(N439 &lt; 'County Names to hide'!$C$2, "No", "Yes")))</f>
        <v/>
      </c>
      <c r="P439" s="6"/>
      <c r="Q439" s="6"/>
      <c r="R439" s="6"/>
      <c r="S439" s="6"/>
      <c r="U439" s="82" t="str">
        <f>IF(Outcomes!M439="","",
   IF(AND(Outcomes!N439&lt;&gt;"",Outcomes!N439&lt;'County Names to hide'!$C$2),0,
      ROUND((MIN(IF(Outcomes!N439="", 'County Names to hide'!$D$2, Outcomes!N439),'County Names to hide'!$D$2)-Outcomes!M438)/30,1)))</f>
        <v/>
      </c>
      <c r="V439" s="82" t="str">
        <f>IF(Outcomes!C439="", "", DATEDIF(Outcomes!C439, 'County Names to hide'!$D$2, "m"))</f>
        <v/>
      </c>
    </row>
    <row r="440" spans="12:22" s="1" customFormat="1" ht="14.5" x14ac:dyDescent="0.35">
      <c r="L440" s="82" t="str">
        <f t="shared" si="6"/>
        <v>Yes</v>
      </c>
      <c r="M440" s="6"/>
      <c r="N440" s="6"/>
      <c r="O440" s="1" t="str">
        <f>IF(ISBLANK(M440), "", IF(ISBLANK(N440), "Yes", IF(N440 &lt; 'County Names to hide'!$C$2, "No", "Yes")))</f>
        <v/>
      </c>
      <c r="P440" s="6"/>
      <c r="Q440" s="6"/>
      <c r="R440" s="6"/>
      <c r="S440" s="6"/>
      <c r="U440" s="82" t="str">
        <f>IF(Outcomes!M440="","",
   IF(AND(Outcomes!N440&lt;&gt;"",Outcomes!N440&lt;'County Names to hide'!$C$2),0,
      ROUND((MIN(IF(Outcomes!N440="", 'County Names to hide'!$D$2, Outcomes!N440),'County Names to hide'!$D$2)-Outcomes!M439)/30,1)))</f>
        <v/>
      </c>
      <c r="V440" s="82" t="str">
        <f>IF(Outcomes!C440="", "", DATEDIF(Outcomes!C440, 'County Names to hide'!$D$2, "m"))</f>
        <v/>
      </c>
    </row>
    <row r="441" spans="12:22" s="1" customFormat="1" ht="14.5" x14ac:dyDescent="0.35">
      <c r="L441" s="82" t="str">
        <f t="shared" si="6"/>
        <v>Yes</v>
      </c>
      <c r="M441" s="6"/>
      <c r="N441" s="6"/>
      <c r="O441" s="1" t="str">
        <f>IF(ISBLANK(M441), "", IF(ISBLANK(N441), "Yes", IF(N441 &lt; 'County Names to hide'!$C$2, "No", "Yes")))</f>
        <v/>
      </c>
      <c r="P441" s="6"/>
      <c r="Q441" s="6"/>
      <c r="R441" s="6"/>
      <c r="S441" s="6"/>
      <c r="U441" s="82" t="str">
        <f>IF(Outcomes!M441="","",
   IF(AND(Outcomes!N441&lt;&gt;"",Outcomes!N441&lt;'County Names to hide'!$C$2),0,
      ROUND((MIN(IF(Outcomes!N441="", 'County Names to hide'!$D$2, Outcomes!N441),'County Names to hide'!$D$2)-Outcomes!M440)/30,1)))</f>
        <v/>
      </c>
      <c r="V441" s="82" t="str">
        <f>IF(Outcomes!C441="", "", DATEDIF(Outcomes!C441, 'County Names to hide'!$D$2, "m"))</f>
        <v/>
      </c>
    </row>
    <row r="442" spans="12:22" s="1" customFormat="1" ht="14.5" x14ac:dyDescent="0.35">
      <c r="L442" s="82" t="str">
        <f t="shared" si="6"/>
        <v>Yes</v>
      </c>
      <c r="M442" s="6"/>
      <c r="N442" s="6"/>
      <c r="O442" s="1" t="str">
        <f>IF(ISBLANK(M442), "", IF(ISBLANK(N442), "Yes", IF(N442 &lt; 'County Names to hide'!$C$2, "No", "Yes")))</f>
        <v/>
      </c>
      <c r="P442" s="6"/>
      <c r="Q442" s="6"/>
      <c r="R442" s="6"/>
      <c r="S442" s="6"/>
      <c r="U442" s="82" t="str">
        <f>IF(Outcomes!M442="","",
   IF(AND(Outcomes!N442&lt;&gt;"",Outcomes!N442&lt;'County Names to hide'!$C$2),0,
      ROUND((MIN(IF(Outcomes!N442="", 'County Names to hide'!$D$2, Outcomes!N442),'County Names to hide'!$D$2)-Outcomes!M441)/30,1)))</f>
        <v/>
      </c>
      <c r="V442" s="82" t="str">
        <f>IF(Outcomes!C442="", "", DATEDIF(Outcomes!C442, 'County Names to hide'!$D$2, "m"))</f>
        <v/>
      </c>
    </row>
    <row r="443" spans="12:22" s="1" customFormat="1" ht="14.5" x14ac:dyDescent="0.35">
      <c r="L443" s="82" t="str">
        <f t="shared" si="6"/>
        <v>Yes</v>
      </c>
      <c r="M443" s="6"/>
      <c r="N443" s="6"/>
      <c r="O443" s="1" t="str">
        <f>IF(ISBLANK(M443), "", IF(ISBLANK(N443), "Yes", IF(N443 &lt; 'County Names to hide'!$C$2, "No", "Yes")))</f>
        <v/>
      </c>
      <c r="P443" s="6"/>
      <c r="Q443" s="6"/>
      <c r="R443" s="6"/>
      <c r="S443" s="6"/>
      <c r="U443" s="82" t="str">
        <f>IF(Outcomes!M443="","",
   IF(AND(Outcomes!N443&lt;&gt;"",Outcomes!N443&lt;'County Names to hide'!$C$2),0,
      ROUND((MIN(IF(Outcomes!N443="", 'County Names to hide'!$D$2, Outcomes!N443),'County Names to hide'!$D$2)-Outcomes!M442)/30,1)))</f>
        <v/>
      </c>
      <c r="V443" s="82" t="str">
        <f>IF(Outcomes!C443="", "", DATEDIF(Outcomes!C443, 'County Names to hide'!$D$2, "m"))</f>
        <v/>
      </c>
    </row>
    <row r="444" spans="12:22" s="1" customFormat="1" ht="14.5" x14ac:dyDescent="0.35">
      <c r="L444" s="82" t="str">
        <f t="shared" si="6"/>
        <v>Yes</v>
      </c>
      <c r="M444" s="6"/>
      <c r="N444" s="6"/>
      <c r="O444" s="1" t="str">
        <f>IF(ISBLANK(M444), "", IF(ISBLANK(N444), "Yes", IF(N444 &lt; 'County Names to hide'!$C$2, "No", "Yes")))</f>
        <v/>
      </c>
      <c r="P444" s="6"/>
      <c r="Q444" s="6"/>
      <c r="R444" s="6"/>
      <c r="S444" s="6"/>
      <c r="U444" s="82" t="str">
        <f>IF(Outcomes!M444="","",
   IF(AND(Outcomes!N444&lt;&gt;"",Outcomes!N444&lt;'County Names to hide'!$C$2),0,
      ROUND((MIN(IF(Outcomes!N444="", 'County Names to hide'!$D$2, Outcomes!N444),'County Names to hide'!$D$2)-Outcomes!M443)/30,1)))</f>
        <v/>
      </c>
      <c r="V444" s="82" t="str">
        <f>IF(Outcomes!C444="", "", DATEDIF(Outcomes!C444, 'County Names to hide'!$D$2, "m"))</f>
        <v/>
      </c>
    </row>
    <row r="445" spans="12:22" s="1" customFormat="1" ht="14.5" x14ac:dyDescent="0.35">
      <c r="L445" s="82" t="str">
        <f t="shared" si="6"/>
        <v>Yes</v>
      </c>
      <c r="M445" s="6"/>
      <c r="N445" s="6"/>
      <c r="O445" s="1" t="str">
        <f>IF(ISBLANK(M445), "", IF(ISBLANK(N445), "Yes", IF(N445 &lt; 'County Names to hide'!$C$2, "No", "Yes")))</f>
        <v/>
      </c>
      <c r="P445" s="6"/>
      <c r="Q445" s="6"/>
      <c r="R445" s="6"/>
      <c r="S445" s="6"/>
      <c r="U445" s="82" t="str">
        <f>IF(Outcomes!M445="","",
   IF(AND(Outcomes!N445&lt;&gt;"",Outcomes!N445&lt;'County Names to hide'!$C$2),0,
      ROUND((MIN(IF(Outcomes!N445="", 'County Names to hide'!$D$2, Outcomes!N445),'County Names to hide'!$D$2)-Outcomes!M444)/30,1)))</f>
        <v/>
      </c>
      <c r="V445" s="82" t="str">
        <f>IF(Outcomes!C445="", "", DATEDIF(Outcomes!C445, 'County Names to hide'!$D$2, "m"))</f>
        <v/>
      </c>
    </row>
    <row r="446" spans="12:22" s="1" customFormat="1" ht="14.5" x14ac:dyDescent="0.35">
      <c r="L446" s="82" t="str">
        <f t="shared" si="6"/>
        <v>Yes</v>
      </c>
      <c r="M446" s="6"/>
      <c r="N446" s="6"/>
      <c r="O446" s="1" t="str">
        <f>IF(ISBLANK(M446), "", IF(ISBLANK(N446), "Yes", IF(N446 &lt; 'County Names to hide'!$C$2, "No", "Yes")))</f>
        <v/>
      </c>
      <c r="P446" s="6"/>
      <c r="Q446" s="6"/>
      <c r="R446" s="6"/>
      <c r="S446" s="6"/>
      <c r="U446" s="82" t="str">
        <f>IF(Outcomes!M446="","",
   IF(AND(Outcomes!N446&lt;&gt;"",Outcomes!N446&lt;'County Names to hide'!$C$2),0,
      ROUND((MIN(IF(Outcomes!N446="", 'County Names to hide'!$D$2, Outcomes!N446),'County Names to hide'!$D$2)-Outcomes!M445)/30,1)))</f>
        <v/>
      </c>
      <c r="V446" s="82" t="str">
        <f>IF(Outcomes!C446="", "", DATEDIF(Outcomes!C446, 'County Names to hide'!$D$2, "m"))</f>
        <v/>
      </c>
    </row>
    <row r="447" spans="12:22" s="1" customFormat="1" ht="14.5" x14ac:dyDescent="0.35">
      <c r="L447" s="82" t="str">
        <f t="shared" si="6"/>
        <v>Yes</v>
      </c>
      <c r="M447" s="6"/>
      <c r="N447" s="6"/>
      <c r="O447" s="1" t="str">
        <f>IF(ISBLANK(M447), "", IF(ISBLANK(N447), "Yes", IF(N447 &lt; 'County Names to hide'!$C$2, "No", "Yes")))</f>
        <v/>
      </c>
      <c r="P447" s="6"/>
      <c r="Q447" s="6"/>
      <c r="R447" s="6"/>
      <c r="S447" s="6"/>
      <c r="U447" s="82" t="str">
        <f>IF(Outcomes!M447="","",
   IF(AND(Outcomes!N447&lt;&gt;"",Outcomes!N447&lt;'County Names to hide'!$C$2),0,
      ROUND((MIN(IF(Outcomes!N447="", 'County Names to hide'!$D$2, Outcomes!N447),'County Names to hide'!$D$2)-Outcomes!M446)/30,1)))</f>
        <v/>
      </c>
      <c r="V447" s="82" t="str">
        <f>IF(Outcomes!C447="", "", DATEDIF(Outcomes!C447, 'County Names to hide'!$D$2, "m"))</f>
        <v/>
      </c>
    </row>
    <row r="448" spans="12:22" s="1" customFormat="1" ht="14.5" x14ac:dyDescent="0.35">
      <c r="L448" s="82" t="str">
        <f t="shared" si="6"/>
        <v>Yes</v>
      </c>
      <c r="M448" s="6"/>
      <c r="N448" s="6"/>
      <c r="O448" s="1" t="str">
        <f>IF(ISBLANK(M448), "", IF(ISBLANK(N448), "Yes", IF(N448 &lt; 'County Names to hide'!$C$2, "No", "Yes")))</f>
        <v/>
      </c>
      <c r="P448" s="6"/>
      <c r="Q448" s="6"/>
      <c r="R448" s="6"/>
      <c r="S448" s="6"/>
      <c r="U448" s="82" t="str">
        <f>IF(Outcomes!M448="","",
   IF(AND(Outcomes!N448&lt;&gt;"",Outcomes!N448&lt;'County Names to hide'!$C$2),0,
      ROUND((MIN(IF(Outcomes!N448="", 'County Names to hide'!$D$2, Outcomes!N448),'County Names to hide'!$D$2)-Outcomes!M447)/30,1)))</f>
        <v/>
      </c>
      <c r="V448" s="82" t="str">
        <f>IF(Outcomes!C448="", "", DATEDIF(Outcomes!C448, 'County Names to hide'!$D$2, "m"))</f>
        <v/>
      </c>
    </row>
    <row r="449" spans="12:22" s="1" customFormat="1" ht="14.5" x14ac:dyDescent="0.35">
      <c r="L449" s="82" t="str">
        <f t="shared" si="6"/>
        <v>Yes</v>
      </c>
      <c r="M449" s="6"/>
      <c r="N449" s="6"/>
      <c r="O449" s="1" t="str">
        <f>IF(ISBLANK(M449), "", IF(ISBLANK(N449), "Yes", IF(N449 &lt; 'County Names to hide'!$C$2, "No", "Yes")))</f>
        <v/>
      </c>
      <c r="P449" s="6"/>
      <c r="Q449" s="6"/>
      <c r="R449" s="6"/>
      <c r="S449" s="6"/>
      <c r="U449" s="82" t="str">
        <f>IF(Outcomes!M449="","",
   IF(AND(Outcomes!N449&lt;&gt;"",Outcomes!N449&lt;'County Names to hide'!$C$2),0,
      ROUND((MIN(IF(Outcomes!N449="", 'County Names to hide'!$D$2, Outcomes!N449),'County Names to hide'!$D$2)-Outcomes!M448)/30,1)))</f>
        <v/>
      </c>
      <c r="V449" s="82" t="str">
        <f>IF(Outcomes!C449="", "", DATEDIF(Outcomes!C449, 'County Names to hide'!$D$2, "m"))</f>
        <v/>
      </c>
    </row>
    <row r="450" spans="12:22" s="1" customFormat="1" ht="14.5" x14ac:dyDescent="0.35">
      <c r="L450" s="82" t="str">
        <f t="shared" si="6"/>
        <v>Yes</v>
      </c>
      <c r="M450" s="6"/>
      <c r="N450" s="6"/>
      <c r="O450" s="1" t="str">
        <f>IF(ISBLANK(M450), "", IF(ISBLANK(N450), "Yes", IF(N450 &lt; 'County Names to hide'!$C$2, "No", "Yes")))</f>
        <v/>
      </c>
      <c r="P450" s="6"/>
      <c r="Q450" s="6"/>
      <c r="R450" s="6"/>
      <c r="S450" s="6"/>
      <c r="U450" s="82" t="str">
        <f>IF(Outcomes!M450="","",
   IF(AND(Outcomes!N450&lt;&gt;"",Outcomes!N450&lt;'County Names to hide'!$C$2),0,
      ROUND((MIN(IF(Outcomes!N450="", 'County Names to hide'!$D$2, Outcomes!N450),'County Names to hide'!$D$2)-Outcomes!M449)/30,1)))</f>
        <v/>
      </c>
      <c r="V450" s="82" t="str">
        <f>IF(Outcomes!C450="", "", DATEDIF(Outcomes!C450, 'County Names to hide'!$D$2, "m"))</f>
        <v/>
      </c>
    </row>
    <row r="451" spans="12:22" s="1" customFormat="1" ht="14.5" x14ac:dyDescent="0.35">
      <c r="L451" s="82" t="str">
        <f t="shared" si="6"/>
        <v>Yes</v>
      </c>
      <c r="M451" s="6"/>
      <c r="N451" s="6"/>
      <c r="O451" s="1" t="str">
        <f>IF(ISBLANK(M451), "", IF(ISBLANK(N451), "Yes", IF(N451 &lt; 'County Names to hide'!$C$2, "No", "Yes")))</f>
        <v/>
      </c>
      <c r="P451" s="6"/>
      <c r="Q451" s="6"/>
      <c r="R451" s="6"/>
      <c r="S451" s="6"/>
      <c r="U451" s="82" t="str">
        <f>IF(Outcomes!M451="","",
   IF(AND(Outcomes!N451&lt;&gt;"",Outcomes!N451&lt;'County Names to hide'!$C$2),0,
      ROUND((MIN(IF(Outcomes!N451="", 'County Names to hide'!$D$2, Outcomes!N451),'County Names to hide'!$D$2)-Outcomes!M450)/30,1)))</f>
        <v/>
      </c>
      <c r="V451" s="82" t="str">
        <f>IF(Outcomes!C451="", "", DATEDIF(Outcomes!C451, 'County Names to hide'!$D$2, "m"))</f>
        <v/>
      </c>
    </row>
    <row r="452" spans="12:22" s="1" customFormat="1" ht="14.5" x14ac:dyDescent="0.35">
      <c r="L452" s="82" t="str">
        <f t="shared" si="6"/>
        <v>Yes</v>
      </c>
      <c r="M452" s="6"/>
      <c r="N452" s="6"/>
      <c r="O452" s="1" t="str">
        <f>IF(ISBLANK(M452), "", IF(ISBLANK(N452), "Yes", IF(N452 &lt; 'County Names to hide'!$C$2, "No", "Yes")))</f>
        <v/>
      </c>
      <c r="P452" s="6"/>
      <c r="Q452" s="6"/>
      <c r="R452" s="6"/>
      <c r="S452" s="6"/>
      <c r="U452" s="82" t="str">
        <f>IF(Outcomes!M452="","",
   IF(AND(Outcomes!N452&lt;&gt;"",Outcomes!N452&lt;'County Names to hide'!$C$2),0,
      ROUND((MIN(IF(Outcomes!N452="", 'County Names to hide'!$D$2, Outcomes!N452),'County Names to hide'!$D$2)-Outcomes!M451)/30,1)))</f>
        <v/>
      </c>
      <c r="V452" s="82" t="str">
        <f>IF(Outcomes!C452="", "", DATEDIF(Outcomes!C452, 'County Names to hide'!$D$2, "m"))</f>
        <v/>
      </c>
    </row>
    <row r="453" spans="12:22" s="1" customFormat="1" ht="14.5" x14ac:dyDescent="0.35">
      <c r="L453" s="82" t="str">
        <f t="shared" si="6"/>
        <v>Yes</v>
      </c>
      <c r="M453" s="6"/>
      <c r="N453" s="6"/>
      <c r="O453" s="1" t="str">
        <f>IF(ISBLANK(M453), "", IF(ISBLANK(N453), "Yes", IF(N453 &lt; 'County Names to hide'!$C$2, "No", "Yes")))</f>
        <v/>
      </c>
      <c r="P453" s="6"/>
      <c r="Q453" s="6"/>
      <c r="R453" s="6"/>
      <c r="S453" s="6"/>
      <c r="U453" s="82" t="str">
        <f>IF(Outcomes!M453="","",
   IF(AND(Outcomes!N453&lt;&gt;"",Outcomes!N453&lt;'County Names to hide'!$C$2),0,
      ROUND((MIN(IF(Outcomes!N453="", 'County Names to hide'!$D$2, Outcomes!N453),'County Names to hide'!$D$2)-Outcomes!M452)/30,1)))</f>
        <v/>
      </c>
      <c r="V453" s="82" t="str">
        <f>IF(Outcomes!C453="", "", DATEDIF(Outcomes!C453, 'County Names to hide'!$D$2, "m"))</f>
        <v/>
      </c>
    </row>
    <row r="454" spans="12:22" s="1" customFormat="1" ht="14.5" x14ac:dyDescent="0.35">
      <c r="L454" s="82" t="str">
        <f t="shared" si="6"/>
        <v>Yes</v>
      </c>
      <c r="M454" s="6"/>
      <c r="N454" s="6"/>
      <c r="O454" s="1" t="str">
        <f>IF(ISBLANK(M454), "", IF(ISBLANK(N454), "Yes", IF(N454 &lt; 'County Names to hide'!$C$2, "No", "Yes")))</f>
        <v/>
      </c>
      <c r="P454" s="6"/>
      <c r="Q454" s="6"/>
      <c r="R454" s="6"/>
      <c r="S454" s="6"/>
      <c r="U454" s="82" t="str">
        <f>IF(Outcomes!M454="","",
   IF(AND(Outcomes!N454&lt;&gt;"",Outcomes!N454&lt;'County Names to hide'!$C$2),0,
      ROUND((MIN(IF(Outcomes!N454="", 'County Names to hide'!$D$2, Outcomes!N454),'County Names to hide'!$D$2)-Outcomes!M453)/30,1)))</f>
        <v/>
      </c>
      <c r="V454" s="82" t="str">
        <f>IF(Outcomes!C454="", "", DATEDIF(Outcomes!C454, 'County Names to hide'!$D$2, "m"))</f>
        <v/>
      </c>
    </row>
    <row r="455" spans="12:22" s="1" customFormat="1" ht="14.5" x14ac:dyDescent="0.35">
      <c r="L455" s="82" t="str">
        <f t="shared" ref="L455:L500" si="7">IF(COUNTIF(F455:K455, "Yes")&gt;0, "No", "Yes")</f>
        <v>Yes</v>
      </c>
      <c r="M455" s="6"/>
      <c r="N455" s="6"/>
      <c r="O455" s="1" t="str">
        <f>IF(ISBLANK(M455), "", IF(ISBLANK(N455), "Yes", IF(N455 &lt; 'County Names to hide'!$C$2, "No", "Yes")))</f>
        <v/>
      </c>
      <c r="P455" s="6"/>
      <c r="Q455" s="6"/>
      <c r="R455" s="6"/>
      <c r="S455" s="6"/>
      <c r="U455" s="82" t="str">
        <f>IF(Outcomes!M455="","",
   IF(AND(Outcomes!N455&lt;&gt;"",Outcomes!N455&lt;'County Names to hide'!$C$2),0,
      ROUND((MIN(IF(Outcomes!N455="", 'County Names to hide'!$D$2, Outcomes!N455),'County Names to hide'!$D$2)-Outcomes!M454)/30,1)))</f>
        <v/>
      </c>
      <c r="V455" s="82" t="str">
        <f>IF(Outcomes!C455="", "", DATEDIF(Outcomes!C455, 'County Names to hide'!$D$2, "m"))</f>
        <v/>
      </c>
    </row>
    <row r="456" spans="12:22" s="1" customFormat="1" ht="14.5" x14ac:dyDescent="0.35">
      <c r="L456" s="82" t="str">
        <f t="shared" si="7"/>
        <v>Yes</v>
      </c>
      <c r="M456" s="6"/>
      <c r="N456" s="6"/>
      <c r="O456" s="1" t="str">
        <f>IF(ISBLANK(M456), "", IF(ISBLANK(N456), "Yes", IF(N456 &lt; 'County Names to hide'!$C$2, "No", "Yes")))</f>
        <v/>
      </c>
      <c r="P456" s="6"/>
      <c r="Q456" s="6"/>
      <c r="R456" s="6"/>
      <c r="S456" s="6"/>
      <c r="U456" s="82" t="str">
        <f>IF(Outcomes!M456="","",
   IF(AND(Outcomes!N456&lt;&gt;"",Outcomes!N456&lt;'County Names to hide'!$C$2),0,
      ROUND((MIN(IF(Outcomes!N456="", 'County Names to hide'!$D$2, Outcomes!N456),'County Names to hide'!$D$2)-Outcomes!M455)/30,1)))</f>
        <v/>
      </c>
      <c r="V456" s="82" t="str">
        <f>IF(Outcomes!C456="", "", DATEDIF(Outcomes!C456, 'County Names to hide'!$D$2, "m"))</f>
        <v/>
      </c>
    </row>
    <row r="457" spans="12:22" s="1" customFormat="1" ht="14.5" x14ac:dyDescent="0.35">
      <c r="L457" s="82" t="str">
        <f t="shared" si="7"/>
        <v>Yes</v>
      </c>
      <c r="M457" s="6"/>
      <c r="N457" s="6"/>
      <c r="O457" s="1" t="str">
        <f>IF(ISBLANK(M457), "", IF(ISBLANK(N457), "Yes", IF(N457 &lt; 'County Names to hide'!$C$2, "No", "Yes")))</f>
        <v/>
      </c>
      <c r="P457" s="6"/>
      <c r="Q457" s="6"/>
      <c r="R457" s="6"/>
      <c r="S457" s="6"/>
      <c r="U457" s="82" t="str">
        <f>IF(Outcomes!M457="","",
   IF(AND(Outcomes!N457&lt;&gt;"",Outcomes!N457&lt;'County Names to hide'!$C$2),0,
      ROUND((MIN(IF(Outcomes!N457="", 'County Names to hide'!$D$2, Outcomes!N457),'County Names to hide'!$D$2)-Outcomes!M456)/30,1)))</f>
        <v/>
      </c>
      <c r="V457" s="82" t="str">
        <f>IF(Outcomes!C457="", "", DATEDIF(Outcomes!C457, 'County Names to hide'!$D$2, "m"))</f>
        <v/>
      </c>
    </row>
    <row r="458" spans="12:22" s="1" customFormat="1" ht="14.5" x14ac:dyDescent="0.35">
      <c r="L458" s="82" t="str">
        <f t="shared" si="7"/>
        <v>Yes</v>
      </c>
      <c r="M458" s="6"/>
      <c r="N458" s="6"/>
      <c r="O458" s="1" t="str">
        <f>IF(ISBLANK(M458), "", IF(ISBLANK(N458), "Yes", IF(N458 &lt; 'County Names to hide'!$C$2, "No", "Yes")))</f>
        <v/>
      </c>
      <c r="P458" s="6"/>
      <c r="Q458" s="6"/>
      <c r="R458" s="6"/>
      <c r="S458" s="6"/>
      <c r="U458" s="82" t="str">
        <f>IF(Outcomes!M458="","",
   IF(AND(Outcomes!N458&lt;&gt;"",Outcomes!N458&lt;'County Names to hide'!$C$2),0,
      ROUND((MIN(IF(Outcomes!N458="", 'County Names to hide'!$D$2, Outcomes!N458),'County Names to hide'!$D$2)-Outcomes!M457)/30,1)))</f>
        <v/>
      </c>
      <c r="V458" s="82" t="str">
        <f>IF(Outcomes!C458="", "", DATEDIF(Outcomes!C458, 'County Names to hide'!$D$2, "m"))</f>
        <v/>
      </c>
    </row>
    <row r="459" spans="12:22" s="1" customFormat="1" ht="14.5" x14ac:dyDescent="0.35">
      <c r="L459" s="82" t="str">
        <f t="shared" si="7"/>
        <v>Yes</v>
      </c>
      <c r="M459" s="6"/>
      <c r="N459" s="6"/>
      <c r="O459" s="1" t="str">
        <f>IF(ISBLANK(M459), "", IF(ISBLANK(N459), "Yes", IF(N459 &lt; 'County Names to hide'!$C$2, "No", "Yes")))</f>
        <v/>
      </c>
      <c r="P459" s="6"/>
      <c r="Q459" s="6"/>
      <c r="R459" s="6"/>
      <c r="S459" s="6"/>
      <c r="U459" s="82" t="str">
        <f>IF(Outcomes!M459="","",
   IF(AND(Outcomes!N459&lt;&gt;"",Outcomes!N459&lt;'County Names to hide'!$C$2),0,
      ROUND((MIN(IF(Outcomes!N459="", 'County Names to hide'!$D$2, Outcomes!N459),'County Names to hide'!$D$2)-Outcomes!M458)/30,1)))</f>
        <v/>
      </c>
      <c r="V459" s="82" t="str">
        <f>IF(Outcomes!C459="", "", DATEDIF(Outcomes!C459, 'County Names to hide'!$D$2, "m"))</f>
        <v/>
      </c>
    </row>
    <row r="460" spans="12:22" s="1" customFormat="1" ht="14.5" x14ac:dyDescent="0.35">
      <c r="L460" s="82" t="str">
        <f t="shared" si="7"/>
        <v>Yes</v>
      </c>
      <c r="M460" s="6"/>
      <c r="N460" s="6"/>
      <c r="O460" s="1" t="str">
        <f>IF(ISBLANK(M460), "", IF(ISBLANK(N460), "Yes", IF(N460 &lt; 'County Names to hide'!$C$2, "No", "Yes")))</f>
        <v/>
      </c>
      <c r="P460" s="6"/>
      <c r="Q460" s="6"/>
      <c r="R460" s="6"/>
      <c r="S460" s="6"/>
      <c r="U460" s="82" t="str">
        <f>IF(Outcomes!M460="","",
   IF(AND(Outcomes!N460&lt;&gt;"",Outcomes!N460&lt;'County Names to hide'!$C$2),0,
      ROUND((MIN(IF(Outcomes!N460="", 'County Names to hide'!$D$2, Outcomes!N460),'County Names to hide'!$D$2)-Outcomes!M459)/30,1)))</f>
        <v/>
      </c>
      <c r="V460" s="82" t="str">
        <f>IF(Outcomes!C460="", "", DATEDIF(Outcomes!C460, 'County Names to hide'!$D$2, "m"))</f>
        <v/>
      </c>
    </row>
    <row r="461" spans="12:22" s="1" customFormat="1" ht="14.5" x14ac:dyDescent="0.35">
      <c r="L461" s="82" t="str">
        <f t="shared" si="7"/>
        <v>Yes</v>
      </c>
      <c r="M461" s="6"/>
      <c r="N461" s="6"/>
      <c r="O461" s="1" t="str">
        <f>IF(ISBLANK(M461), "", IF(ISBLANK(N461), "Yes", IF(N461 &lt; 'County Names to hide'!$C$2, "No", "Yes")))</f>
        <v/>
      </c>
      <c r="P461" s="6"/>
      <c r="Q461" s="6"/>
      <c r="R461" s="6"/>
      <c r="S461" s="6"/>
      <c r="U461" s="82" t="str">
        <f>IF(Outcomes!M461="","",
   IF(AND(Outcomes!N461&lt;&gt;"",Outcomes!N461&lt;'County Names to hide'!$C$2),0,
      ROUND((MIN(IF(Outcomes!N461="", 'County Names to hide'!$D$2, Outcomes!N461),'County Names to hide'!$D$2)-Outcomes!M460)/30,1)))</f>
        <v/>
      </c>
      <c r="V461" s="82" t="str">
        <f>IF(Outcomes!C461="", "", DATEDIF(Outcomes!C461, 'County Names to hide'!$D$2, "m"))</f>
        <v/>
      </c>
    </row>
    <row r="462" spans="12:22" s="1" customFormat="1" ht="14.5" x14ac:dyDescent="0.35">
      <c r="L462" s="82" t="str">
        <f t="shared" si="7"/>
        <v>Yes</v>
      </c>
      <c r="M462" s="6"/>
      <c r="N462" s="6"/>
      <c r="O462" s="1" t="str">
        <f>IF(ISBLANK(M462), "", IF(ISBLANK(N462), "Yes", IF(N462 &lt; 'County Names to hide'!$C$2, "No", "Yes")))</f>
        <v/>
      </c>
      <c r="P462" s="6"/>
      <c r="Q462" s="6"/>
      <c r="R462" s="6"/>
      <c r="S462" s="6"/>
      <c r="U462" s="82" t="str">
        <f>IF(Outcomes!M462="","",
   IF(AND(Outcomes!N462&lt;&gt;"",Outcomes!N462&lt;'County Names to hide'!$C$2),0,
      ROUND((MIN(IF(Outcomes!N462="", 'County Names to hide'!$D$2, Outcomes!N462),'County Names to hide'!$D$2)-Outcomes!M461)/30,1)))</f>
        <v/>
      </c>
      <c r="V462" s="82" t="str">
        <f>IF(Outcomes!C462="", "", DATEDIF(Outcomes!C462, 'County Names to hide'!$D$2, "m"))</f>
        <v/>
      </c>
    </row>
    <row r="463" spans="12:22" s="1" customFormat="1" ht="14.5" x14ac:dyDescent="0.35">
      <c r="L463" s="82" t="str">
        <f t="shared" si="7"/>
        <v>Yes</v>
      </c>
      <c r="M463" s="6"/>
      <c r="N463" s="6"/>
      <c r="O463" s="1" t="str">
        <f>IF(ISBLANK(M463), "", IF(ISBLANK(N463), "Yes", IF(N463 &lt; 'County Names to hide'!$C$2, "No", "Yes")))</f>
        <v/>
      </c>
      <c r="P463" s="6"/>
      <c r="Q463" s="6"/>
      <c r="R463" s="6"/>
      <c r="S463" s="6"/>
      <c r="U463" s="82" t="str">
        <f>IF(Outcomes!M463="","",
   IF(AND(Outcomes!N463&lt;&gt;"",Outcomes!N463&lt;'County Names to hide'!$C$2),0,
      ROUND((MIN(IF(Outcomes!N463="", 'County Names to hide'!$D$2, Outcomes!N463),'County Names to hide'!$D$2)-Outcomes!M462)/30,1)))</f>
        <v/>
      </c>
      <c r="V463" s="82" t="str">
        <f>IF(Outcomes!C463="", "", DATEDIF(Outcomes!C463, 'County Names to hide'!$D$2, "m"))</f>
        <v/>
      </c>
    </row>
    <row r="464" spans="12:22" s="1" customFormat="1" ht="14.5" x14ac:dyDescent="0.35">
      <c r="L464" s="82" t="str">
        <f t="shared" si="7"/>
        <v>Yes</v>
      </c>
      <c r="M464" s="6"/>
      <c r="N464" s="6"/>
      <c r="O464" s="1" t="str">
        <f>IF(ISBLANK(M464), "", IF(ISBLANK(N464), "Yes", IF(N464 &lt; 'County Names to hide'!$C$2, "No", "Yes")))</f>
        <v/>
      </c>
      <c r="P464" s="6"/>
      <c r="Q464" s="6"/>
      <c r="R464" s="6"/>
      <c r="S464" s="6"/>
      <c r="U464" s="82" t="str">
        <f>IF(Outcomes!M464="","",
   IF(AND(Outcomes!N464&lt;&gt;"",Outcomes!N464&lt;'County Names to hide'!$C$2),0,
      ROUND((MIN(IF(Outcomes!N464="", 'County Names to hide'!$D$2, Outcomes!N464),'County Names to hide'!$D$2)-Outcomes!M463)/30,1)))</f>
        <v/>
      </c>
      <c r="V464" s="82" t="str">
        <f>IF(Outcomes!C464="", "", DATEDIF(Outcomes!C464, 'County Names to hide'!$D$2, "m"))</f>
        <v/>
      </c>
    </row>
    <row r="465" spans="12:22" s="1" customFormat="1" ht="14.5" x14ac:dyDescent="0.35">
      <c r="L465" s="82" t="str">
        <f t="shared" si="7"/>
        <v>Yes</v>
      </c>
      <c r="M465" s="6"/>
      <c r="N465" s="6"/>
      <c r="O465" s="1" t="str">
        <f>IF(ISBLANK(M465), "", IF(ISBLANK(N465), "Yes", IF(N465 &lt; 'County Names to hide'!$C$2, "No", "Yes")))</f>
        <v/>
      </c>
      <c r="P465" s="6"/>
      <c r="Q465" s="6"/>
      <c r="R465" s="6"/>
      <c r="S465" s="6"/>
      <c r="U465" s="82" t="str">
        <f>IF(Outcomes!M465="","",
   IF(AND(Outcomes!N465&lt;&gt;"",Outcomes!N465&lt;'County Names to hide'!$C$2),0,
      ROUND((MIN(IF(Outcomes!N465="", 'County Names to hide'!$D$2, Outcomes!N465),'County Names to hide'!$D$2)-Outcomes!M464)/30,1)))</f>
        <v/>
      </c>
      <c r="V465" s="82" t="str">
        <f>IF(Outcomes!C465="", "", DATEDIF(Outcomes!C465, 'County Names to hide'!$D$2, "m"))</f>
        <v/>
      </c>
    </row>
    <row r="466" spans="12:22" s="1" customFormat="1" ht="14.5" x14ac:dyDescent="0.35">
      <c r="L466" s="82" t="str">
        <f t="shared" si="7"/>
        <v>Yes</v>
      </c>
      <c r="M466" s="6"/>
      <c r="N466" s="6"/>
      <c r="O466" s="1" t="str">
        <f>IF(ISBLANK(M466), "", IF(ISBLANK(N466), "Yes", IF(N466 &lt; 'County Names to hide'!$C$2, "No", "Yes")))</f>
        <v/>
      </c>
      <c r="P466" s="6"/>
      <c r="Q466" s="6"/>
      <c r="R466" s="6"/>
      <c r="S466" s="6"/>
      <c r="U466" s="82" t="str">
        <f>IF(Outcomes!M466="","",
   IF(AND(Outcomes!N466&lt;&gt;"",Outcomes!N466&lt;'County Names to hide'!$C$2),0,
      ROUND((MIN(IF(Outcomes!N466="", 'County Names to hide'!$D$2, Outcomes!N466),'County Names to hide'!$D$2)-Outcomes!M465)/30,1)))</f>
        <v/>
      </c>
      <c r="V466" s="82" t="str">
        <f>IF(Outcomes!C466="", "", DATEDIF(Outcomes!C466, 'County Names to hide'!$D$2, "m"))</f>
        <v/>
      </c>
    </row>
    <row r="467" spans="12:22" s="1" customFormat="1" ht="14.5" x14ac:dyDescent="0.35">
      <c r="L467" s="82" t="str">
        <f t="shared" si="7"/>
        <v>Yes</v>
      </c>
      <c r="M467" s="6"/>
      <c r="N467" s="6"/>
      <c r="O467" s="1" t="str">
        <f>IF(ISBLANK(M467), "", IF(ISBLANK(N467), "Yes", IF(N467 &lt; 'County Names to hide'!$C$2, "No", "Yes")))</f>
        <v/>
      </c>
      <c r="P467" s="6"/>
      <c r="Q467" s="6"/>
      <c r="R467" s="6"/>
      <c r="S467" s="6"/>
      <c r="U467" s="82" t="str">
        <f>IF(Outcomes!M467="","",
   IF(AND(Outcomes!N467&lt;&gt;"",Outcomes!N467&lt;'County Names to hide'!$C$2),0,
      ROUND((MIN(IF(Outcomes!N467="", 'County Names to hide'!$D$2, Outcomes!N467),'County Names to hide'!$D$2)-Outcomes!M466)/30,1)))</f>
        <v/>
      </c>
      <c r="V467" s="82" t="str">
        <f>IF(Outcomes!C467="", "", DATEDIF(Outcomes!C467, 'County Names to hide'!$D$2, "m"))</f>
        <v/>
      </c>
    </row>
    <row r="468" spans="12:22" s="1" customFormat="1" ht="14.5" x14ac:dyDescent="0.35">
      <c r="L468" s="82" t="str">
        <f t="shared" si="7"/>
        <v>Yes</v>
      </c>
      <c r="M468" s="6"/>
      <c r="N468" s="6"/>
      <c r="O468" s="1" t="str">
        <f>IF(ISBLANK(M468), "", IF(ISBLANK(N468), "Yes", IF(N468 &lt; 'County Names to hide'!$C$2, "No", "Yes")))</f>
        <v/>
      </c>
      <c r="P468" s="6"/>
      <c r="Q468" s="6"/>
      <c r="R468" s="6"/>
      <c r="S468" s="6"/>
      <c r="U468" s="82" t="str">
        <f>IF(Outcomes!M468="","",
   IF(AND(Outcomes!N468&lt;&gt;"",Outcomes!N468&lt;'County Names to hide'!$C$2),0,
      ROUND((MIN(IF(Outcomes!N468="", 'County Names to hide'!$D$2, Outcomes!N468),'County Names to hide'!$D$2)-Outcomes!M467)/30,1)))</f>
        <v/>
      </c>
      <c r="V468" s="82" t="str">
        <f>IF(Outcomes!C468="", "", DATEDIF(Outcomes!C468, 'County Names to hide'!$D$2, "m"))</f>
        <v/>
      </c>
    </row>
    <row r="469" spans="12:22" s="1" customFormat="1" ht="14.5" x14ac:dyDescent="0.35">
      <c r="L469" s="82" t="str">
        <f t="shared" si="7"/>
        <v>Yes</v>
      </c>
      <c r="M469" s="6"/>
      <c r="N469" s="6"/>
      <c r="O469" s="1" t="str">
        <f>IF(ISBLANK(M469), "", IF(ISBLANK(N469), "Yes", IF(N469 &lt; 'County Names to hide'!$C$2, "No", "Yes")))</f>
        <v/>
      </c>
      <c r="P469" s="6"/>
      <c r="Q469" s="6"/>
      <c r="R469" s="6"/>
      <c r="S469" s="6"/>
      <c r="U469" s="82" t="str">
        <f>IF(Outcomes!M469="","",
   IF(AND(Outcomes!N469&lt;&gt;"",Outcomes!N469&lt;'County Names to hide'!$C$2),0,
      ROUND((MIN(IF(Outcomes!N469="", 'County Names to hide'!$D$2, Outcomes!N469),'County Names to hide'!$D$2)-Outcomes!M468)/30,1)))</f>
        <v/>
      </c>
      <c r="V469" s="82" t="str">
        <f>IF(Outcomes!C469="", "", DATEDIF(Outcomes!C469, 'County Names to hide'!$D$2, "m"))</f>
        <v/>
      </c>
    </row>
    <row r="470" spans="12:22" s="1" customFormat="1" ht="14.5" x14ac:dyDescent="0.35">
      <c r="L470" s="82" t="str">
        <f t="shared" si="7"/>
        <v>Yes</v>
      </c>
      <c r="M470" s="6"/>
      <c r="N470" s="6"/>
      <c r="O470" s="1" t="str">
        <f>IF(ISBLANK(M470), "", IF(ISBLANK(N470), "Yes", IF(N470 &lt; 'County Names to hide'!$C$2, "No", "Yes")))</f>
        <v/>
      </c>
      <c r="P470" s="6"/>
      <c r="Q470" s="6"/>
      <c r="R470" s="6"/>
      <c r="S470" s="6"/>
      <c r="U470" s="82" t="str">
        <f>IF(Outcomes!M470="","",
   IF(AND(Outcomes!N470&lt;&gt;"",Outcomes!N470&lt;'County Names to hide'!$C$2),0,
      ROUND((MIN(IF(Outcomes!N470="", 'County Names to hide'!$D$2, Outcomes!N470),'County Names to hide'!$D$2)-Outcomes!M469)/30,1)))</f>
        <v/>
      </c>
      <c r="V470" s="82" t="str">
        <f>IF(Outcomes!C470="", "", DATEDIF(Outcomes!C470, 'County Names to hide'!$D$2, "m"))</f>
        <v/>
      </c>
    </row>
    <row r="471" spans="12:22" s="1" customFormat="1" ht="14.5" x14ac:dyDescent="0.35">
      <c r="L471" s="82" t="str">
        <f t="shared" si="7"/>
        <v>Yes</v>
      </c>
      <c r="M471" s="6"/>
      <c r="N471" s="6"/>
      <c r="O471" s="1" t="str">
        <f>IF(ISBLANK(M471), "", IF(ISBLANK(N471), "Yes", IF(N471 &lt; 'County Names to hide'!$C$2, "No", "Yes")))</f>
        <v/>
      </c>
      <c r="P471" s="6"/>
      <c r="Q471" s="6"/>
      <c r="R471" s="6"/>
      <c r="S471" s="6"/>
      <c r="U471" s="82" t="str">
        <f>IF(Outcomes!M471="","",
   IF(AND(Outcomes!N471&lt;&gt;"",Outcomes!N471&lt;'County Names to hide'!$C$2),0,
      ROUND((MIN(IF(Outcomes!N471="", 'County Names to hide'!$D$2, Outcomes!N471),'County Names to hide'!$D$2)-Outcomes!M470)/30,1)))</f>
        <v/>
      </c>
      <c r="V471" s="82" t="str">
        <f>IF(Outcomes!C471="", "", DATEDIF(Outcomes!C471, 'County Names to hide'!$D$2, "m"))</f>
        <v/>
      </c>
    </row>
    <row r="472" spans="12:22" s="1" customFormat="1" ht="14.5" x14ac:dyDescent="0.35">
      <c r="L472" s="82" t="str">
        <f t="shared" si="7"/>
        <v>Yes</v>
      </c>
      <c r="M472" s="6"/>
      <c r="N472" s="6"/>
      <c r="O472" s="1" t="str">
        <f>IF(ISBLANK(M472), "", IF(ISBLANK(N472), "Yes", IF(N472 &lt; 'County Names to hide'!$C$2, "No", "Yes")))</f>
        <v/>
      </c>
      <c r="P472" s="6"/>
      <c r="Q472" s="6"/>
      <c r="R472" s="6"/>
      <c r="S472" s="6"/>
      <c r="U472" s="82" t="str">
        <f>IF(Outcomes!M472="","",
   IF(AND(Outcomes!N472&lt;&gt;"",Outcomes!N472&lt;'County Names to hide'!$C$2),0,
      ROUND((MIN(IF(Outcomes!N472="", 'County Names to hide'!$D$2, Outcomes!N472),'County Names to hide'!$D$2)-Outcomes!M471)/30,1)))</f>
        <v/>
      </c>
      <c r="V472" s="82" t="str">
        <f>IF(Outcomes!C472="", "", DATEDIF(Outcomes!C472, 'County Names to hide'!$D$2, "m"))</f>
        <v/>
      </c>
    </row>
    <row r="473" spans="12:22" s="1" customFormat="1" ht="14.5" x14ac:dyDescent="0.35">
      <c r="L473" s="82" t="str">
        <f t="shared" si="7"/>
        <v>Yes</v>
      </c>
      <c r="M473" s="6"/>
      <c r="N473" s="6"/>
      <c r="O473" s="1" t="str">
        <f>IF(ISBLANK(M473), "", IF(ISBLANK(N473), "Yes", IF(N473 &lt; 'County Names to hide'!$C$2, "No", "Yes")))</f>
        <v/>
      </c>
      <c r="P473" s="6"/>
      <c r="Q473" s="6"/>
      <c r="R473" s="6"/>
      <c r="S473" s="6"/>
      <c r="U473" s="82" t="str">
        <f>IF(Outcomes!M473="","",
   IF(AND(Outcomes!N473&lt;&gt;"",Outcomes!N473&lt;'County Names to hide'!$C$2),0,
      ROUND((MIN(IF(Outcomes!N473="", 'County Names to hide'!$D$2, Outcomes!N473),'County Names to hide'!$D$2)-Outcomes!M472)/30,1)))</f>
        <v/>
      </c>
      <c r="V473" s="82" t="str">
        <f>IF(Outcomes!C473="", "", DATEDIF(Outcomes!C473, 'County Names to hide'!$D$2, "m"))</f>
        <v/>
      </c>
    </row>
    <row r="474" spans="12:22" s="1" customFormat="1" ht="14.5" x14ac:dyDescent="0.35">
      <c r="L474" s="82" t="str">
        <f t="shared" si="7"/>
        <v>Yes</v>
      </c>
      <c r="M474" s="6"/>
      <c r="N474" s="6"/>
      <c r="O474" s="1" t="str">
        <f>IF(ISBLANK(M474), "", IF(ISBLANK(N474), "Yes", IF(N474 &lt; 'County Names to hide'!$C$2, "No", "Yes")))</f>
        <v/>
      </c>
      <c r="P474" s="6"/>
      <c r="Q474" s="6"/>
      <c r="R474" s="6"/>
      <c r="S474" s="6"/>
      <c r="U474" s="82" t="str">
        <f>IF(Outcomes!M474="","",
   IF(AND(Outcomes!N474&lt;&gt;"",Outcomes!N474&lt;'County Names to hide'!$C$2),0,
      ROUND((MIN(IF(Outcomes!N474="", 'County Names to hide'!$D$2, Outcomes!N474),'County Names to hide'!$D$2)-Outcomes!M473)/30,1)))</f>
        <v/>
      </c>
      <c r="V474" s="82" t="str">
        <f>IF(Outcomes!C474="", "", DATEDIF(Outcomes!C474, 'County Names to hide'!$D$2, "m"))</f>
        <v/>
      </c>
    </row>
    <row r="475" spans="12:22" s="1" customFormat="1" ht="14.5" x14ac:dyDescent="0.35">
      <c r="L475" s="82" t="str">
        <f t="shared" si="7"/>
        <v>Yes</v>
      </c>
      <c r="M475" s="6"/>
      <c r="N475" s="6"/>
      <c r="O475" s="1" t="str">
        <f>IF(ISBLANK(M475), "", IF(ISBLANK(N475), "Yes", IF(N475 &lt; 'County Names to hide'!$C$2, "No", "Yes")))</f>
        <v/>
      </c>
      <c r="P475" s="6"/>
      <c r="Q475" s="6"/>
      <c r="R475" s="6"/>
      <c r="S475" s="6"/>
      <c r="U475" s="82" t="str">
        <f>IF(Outcomes!M475="","",
   IF(AND(Outcomes!N475&lt;&gt;"",Outcomes!N475&lt;'County Names to hide'!$C$2),0,
      ROUND((MIN(IF(Outcomes!N475="", 'County Names to hide'!$D$2, Outcomes!N475),'County Names to hide'!$D$2)-Outcomes!M474)/30,1)))</f>
        <v/>
      </c>
      <c r="V475" s="82" t="str">
        <f>IF(Outcomes!C475="", "", DATEDIF(Outcomes!C475, 'County Names to hide'!$D$2, "m"))</f>
        <v/>
      </c>
    </row>
    <row r="476" spans="12:22" s="1" customFormat="1" ht="14.5" x14ac:dyDescent="0.35">
      <c r="L476" s="82" t="str">
        <f t="shared" si="7"/>
        <v>Yes</v>
      </c>
      <c r="M476" s="6"/>
      <c r="N476" s="6"/>
      <c r="O476" s="1" t="str">
        <f>IF(ISBLANK(M476), "", IF(ISBLANK(N476), "Yes", IF(N476 &lt; 'County Names to hide'!$C$2, "No", "Yes")))</f>
        <v/>
      </c>
      <c r="P476" s="6"/>
      <c r="Q476" s="6"/>
      <c r="R476" s="6"/>
      <c r="S476" s="6"/>
      <c r="U476" s="82" t="str">
        <f>IF(Outcomes!M476="","",
   IF(AND(Outcomes!N476&lt;&gt;"",Outcomes!N476&lt;'County Names to hide'!$C$2),0,
      ROUND((MIN(IF(Outcomes!N476="", 'County Names to hide'!$D$2, Outcomes!N476),'County Names to hide'!$D$2)-Outcomes!M475)/30,1)))</f>
        <v/>
      </c>
      <c r="V476" s="82" t="str">
        <f>IF(Outcomes!C476="", "", DATEDIF(Outcomes!C476, 'County Names to hide'!$D$2, "m"))</f>
        <v/>
      </c>
    </row>
    <row r="477" spans="12:22" s="1" customFormat="1" ht="14.5" x14ac:dyDescent="0.35">
      <c r="L477" s="82" t="str">
        <f t="shared" si="7"/>
        <v>Yes</v>
      </c>
      <c r="M477" s="6"/>
      <c r="N477" s="6"/>
      <c r="O477" s="1" t="str">
        <f>IF(ISBLANK(M477), "", IF(ISBLANK(N477), "Yes", IF(N477 &lt; 'County Names to hide'!$C$2, "No", "Yes")))</f>
        <v/>
      </c>
      <c r="P477" s="6"/>
      <c r="Q477" s="6"/>
      <c r="R477" s="6"/>
      <c r="S477" s="6"/>
      <c r="U477" s="82" t="str">
        <f>IF(Outcomes!M477="","",
   IF(AND(Outcomes!N477&lt;&gt;"",Outcomes!N477&lt;'County Names to hide'!$C$2),0,
      ROUND((MIN(IF(Outcomes!N477="", 'County Names to hide'!$D$2, Outcomes!N477),'County Names to hide'!$D$2)-Outcomes!M476)/30,1)))</f>
        <v/>
      </c>
      <c r="V477" s="82" t="str">
        <f>IF(Outcomes!C477="", "", DATEDIF(Outcomes!C477, 'County Names to hide'!$D$2, "m"))</f>
        <v/>
      </c>
    </row>
    <row r="478" spans="12:22" s="1" customFormat="1" ht="14.5" x14ac:dyDescent="0.35">
      <c r="L478" s="82" t="str">
        <f t="shared" si="7"/>
        <v>Yes</v>
      </c>
      <c r="M478" s="6"/>
      <c r="N478" s="6"/>
      <c r="O478" s="1" t="str">
        <f>IF(ISBLANK(M478), "", IF(ISBLANK(N478), "Yes", IF(N478 &lt; 'County Names to hide'!$C$2, "No", "Yes")))</f>
        <v/>
      </c>
      <c r="P478" s="6"/>
      <c r="Q478" s="6"/>
      <c r="R478" s="6"/>
      <c r="S478" s="6"/>
      <c r="U478" s="82" t="str">
        <f>IF(Outcomes!M478="","",
   IF(AND(Outcomes!N478&lt;&gt;"",Outcomes!N478&lt;'County Names to hide'!$C$2),0,
      ROUND((MIN(IF(Outcomes!N478="", 'County Names to hide'!$D$2, Outcomes!N478),'County Names to hide'!$D$2)-Outcomes!M477)/30,1)))</f>
        <v/>
      </c>
      <c r="V478" s="82" t="str">
        <f>IF(Outcomes!C478="", "", DATEDIF(Outcomes!C478, 'County Names to hide'!$D$2, "m"))</f>
        <v/>
      </c>
    </row>
    <row r="479" spans="12:22" s="1" customFormat="1" ht="14.5" x14ac:dyDescent="0.35">
      <c r="L479" s="82" t="str">
        <f t="shared" si="7"/>
        <v>Yes</v>
      </c>
      <c r="M479" s="6"/>
      <c r="N479" s="6"/>
      <c r="O479" s="1" t="str">
        <f>IF(ISBLANK(M479), "", IF(ISBLANK(N479), "Yes", IF(N479 &lt; 'County Names to hide'!$C$2, "No", "Yes")))</f>
        <v/>
      </c>
      <c r="P479" s="6"/>
      <c r="Q479" s="6"/>
      <c r="R479" s="6"/>
      <c r="S479" s="6"/>
      <c r="U479" s="82" t="str">
        <f>IF(Outcomes!M479="","",
   IF(AND(Outcomes!N479&lt;&gt;"",Outcomes!N479&lt;'County Names to hide'!$C$2),0,
      ROUND((MIN(IF(Outcomes!N479="", 'County Names to hide'!$D$2, Outcomes!N479),'County Names to hide'!$D$2)-Outcomes!M478)/30,1)))</f>
        <v/>
      </c>
      <c r="V479" s="82" t="str">
        <f>IF(Outcomes!C479="", "", DATEDIF(Outcomes!C479, 'County Names to hide'!$D$2, "m"))</f>
        <v/>
      </c>
    </row>
    <row r="480" spans="12:22" s="1" customFormat="1" ht="14.5" x14ac:dyDescent="0.35">
      <c r="L480" s="82" t="str">
        <f t="shared" si="7"/>
        <v>Yes</v>
      </c>
      <c r="M480" s="6"/>
      <c r="N480" s="6"/>
      <c r="O480" s="1" t="str">
        <f>IF(ISBLANK(M480), "", IF(ISBLANK(N480), "Yes", IF(N480 &lt; 'County Names to hide'!$C$2, "No", "Yes")))</f>
        <v/>
      </c>
      <c r="P480" s="6"/>
      <c r="Q480" s="6"/>
      <c r="R480" s="6"/>
      <c r="S480" s="6"/>
      <c r="U480" s="82" t="str">
        <f>IF(Outcomes!M480="","",
   IF(AND(Outcomes!N480&lt;&gt;"",Outcomes!N480&lt;'County Names to hide'!$C$2),0,
      ROUND((MIN(IF(Outcomes!N480="", 'County Names to hide'!$D$2, Outcomes!N480),'County Names to hide'!$D$2)-Outcomes!M479)/30,1)))</f>
        <v/>
      </c>
      <c r="V480" s="82" t="str">
        <f>IF(Outcomes!C480="", "", DATEDIF(Outcomes!C480, 'County Names to hide'!$D$2, "m"))</f>
        <v/>
      </c>
    </row>
    <row r="481" spans="12:22" s="1" customFormat="1" ht="14.5" x14ac:dyDescent="0.35">
      <c r="L481" s="82" t="str">
        <f t="shared" si="7"/>
        <v>Yes</v>
      </c>
      <c r="M481" s="6"/>
      <c r="N481" s="6"/>
      <c r="O481" s="1" t="str">
        <f>IF(ISBLANK(M481), "", IF(ISBLANK(N481), "Yes", IF(N481 &lt; 'County Names to hide'!$C$2, "No", "Yes")))</f>
        <v/>
      </c>
      <c r="P481" s="6"/>
      <c r="Q481" s="6"/>
      <c r="R481" s="6"/>
      <c r="S481" s="6"/>
      <c r="U481" s="82" t="str">
        <f>IF(Outcomes!M481="","",
   IF(AND(Outcomes!N481&lt;&gt;"",Outcomes!N481&lt;'County Names to hide'!$C$2),0,
      ROUND((MIN(IF(Outcomes!N481="", 'County Names to hide'!$D$2, Outcomes!N481),'County Names to hide'!$D$2)-Outcomes!M480)/30,1)))</f>
        <v/>
      </c>
      <c r="V481" s="82" t="str">
        <f>IF(Outcomes!C481="", "", DATEDIF(Outcomes!C481, 'County Names to hide'!$D$2, "m"))</f>
        <v/>
      </c>
    </row>
    <row r="482" spans="12:22" s="1" customFormat="1" ht="14.5" x14ac:dyDescent="0.35">
      <c r="L482" s="82" t="str">
        <f t="shared" si="7"/>
        <v>Yes</v>
      </c>
      <c r="M482" s="6"/>
      <c r="N482" s="6"/>
      <c r="O482" s="1" t="str">
        <f>IF(ISBLANK(M482), "", IF(ISBLANK(N482), "Yes", IF(N482 &lt; 'County Names to hide'!$C$2, "No", "Yes")))</f>
        <v/>
      </c>
      <c r="P482" s="6"/>
      <c r="Q482" s="6"/>
      <c r="R482" s="6"/>
      <c r="S482" s="6"/>
      <c r="U482" s="82" t="str">
        <f>IF(Outcomes!M482="","",
   IF(AND(Outcomes!N482&lt;&gt;"",Outcomes!N482&lt;'County Names to hide'!$C$2),0,
      ROUND((MIN(IF(Outcomes!N482="", 'County Names to hide'!$D$2, Outcomes!N482),'County Names to hide'!$D$2)-Outcomes!M481)/30,1)))</f>
        <v/>
      </c>
      <c r="V482" s="82" t="str">
        <f>IF(Outcomes!C482="", "", DATEDIF(Outcomes!C482, 'County Names to hide'!$D$2, "m"))</f>
        <v/>
      </c>
    </row>
    <row r="483" spans="12:22" s="1" customFormat="1" ht="14.5" x14ac:dyDescent="0.35">
      <c r="L483" s="82" t="str">
        <f t="shared" si="7"/>
        <v>Yes</v>
      </c>
      <c r="M483" s="6"/>
      <c r="N483" s="6"/>
      <c r="O483" s="1" t="str">
        <f>IF(ISBLANK(M483), "", IF(ISBLANK(N483), "Yes", IF(N483 &lt; 'County Names to hide'!$C$2, "No", "Yes")))</f>
        <v/>
      </c>
      <c r="P483" s="6"/>
      <c r="Q483" s="6"/>
      <c r="R483" s="6"/>
      <c r="S483" s="6"/>
      <c r="U483" s="82" t="str">
        <f>IF(Outcomes!M483="","",
   IF(AND(Outcomes!N483&lt;&gt;"",Outcomes!N483&lt;'County Names to hide'!$C$2),0,
      ROUND((MIN(IF(Outcomes!N483="", 'County Names to hide'!$D$2, Outcomes!N483),'County Names to hide'!$D$2)-Outcomes!M482)/30,1)))</f>
        <v/>
      </c>
      <c r="V483" s="82" t="str">
        <f>IF(Outcomes!C483="", "", DATEDIF(Outcomes!C483, 'County Names to hide'!$D$2, "m"))</f>
        <v/>
      </c>
    </row>
    <row r="484" spans="12:22" s="1" customFormat="1" ht="14.5" x14ac:dyDescent="0.35">
      <c r="L484" s="82" t="str">
        <f t="shared" si="7"/>
        <v>Yes</v>
      </c>
      <c r="M484" s="6"/>
      <c r="N484" s="6"/>
      <c r="O484" s="1" t="str">
        <f>IF(ISBLANK(M484), "", IF(ISBLANK(N484), "Yes", IF(N484 &lt; 'County Names to hide'!$C$2, "No", "Yes")))</f>
        <v/>
      </c>
      <c r="P484" s="6"/>
      <c r="Q484" s="6"/>
      <c r="R484" s="6"/>
      <c r="S484" s="6"/>
      <c r="U484" s="82" t="str">
        <f>IF(Outcomes!M484="","",
   IF(AND(Outcomes!N484&lt;&gt;"",Outcomes!N484&lt;'County Names to hide'!$C$2),0,
      ROUND((MIN(IF(Outcomes!N484="", 'County Names to hide'!$D$2, Outcomes!N484),'County Names to hide'!$D$2)-Outcomes!M483)/30,1)))</f>
        <v/>
      </c>
      <c r="V484" s="82" t="str">
        <f>IF(Outcomes!C484="", "", DATEDIF(Outcomes!C484, 'County Names to hide'!$D$2, "m"))</f>
        <v/>
      </c>
    </row>
    <row r="485" spans="12:22" s="1" customFormat="1" ht="14.5" x14ac:dyDescent="0.35">
      <c r="L485" s="82" t="str">
        <f t="shared" si="7"/>
        <v>Yes</v>
      </c>
      <c r="M485" s="6"/>
      <c r="N485" s="6"/>
      <c r="O485" s="1" t="str">
        <f>IF(ISBLANK(M485), "", IF(ISBLANK(N485), "Yes", IF(N485 &lt; 'County Names to hide'!$C$2, "No", "Yes")))</f>
        <v/>
      </c>
      <c r="P485" s="6"/>
      <c r="Q485" s="6"/>
      <c r="R485" s="6"/>
      <c r="S485" s="6"/>
      <c r="U485" s="82" t="str">
        <f>IF(Outcomes!M485="","",
   IF(AND(Outcomes!N485&lt;&gt;"",Outcomes!N485&lt;'County Names to hide'!$C$2),0,
      ROUND((MIN(IF(Outcomes!N485="", 'County Names to hide'!$D$2, Outcomes!N485),'County Names to hide'!$D$2)-Outcomes!M484)/30,1)))</f>
        <v/>
      </c>
      <c r="V485" s="82" t="str">
        <f>IF(Outcomes!C485="", "", DATEDIF(Outcomes!C485, 'County Names to hide'!$D$2, "m"))</f>
        <v/>
      </c>
    </row>
    <row r="486" spans="12:22" s="1" customFormat="1" ht="14.5" x14ac:dyDescent="0.35">
      <c r="L486" s="82" t="str">
        <f t="shared" si="7"/>
        <v>Yes</v>
      </c>
      <c r="M486" s="6"/>
      <c r="N486" s="6"/>
      <c r="O486" s="1" t="str">
        <f>IF(ISBLANK(M486), "", IF(ISBLANK(N486), "Yes", IF(N486 &lt; 'County Names to hide'!$C$2, "No", "Yes")))</f>
        <v/>
      </c>
      <c r="P486" s="6"/>
      <c r="Q486" s="6"/>
      <c r="R486" s="6"/>
      <c r="S486" s="6"/>
      <c r="U486" s="82" t="str">
        <f>IF(Outcomes!M486="","",
   IF(AND(Outcomes!N486&lt;&gt;"",Outcomes!N486&lt;'County Names to hide'!$C$2),0,
      ROUND((MIN(IF(Outcomes!N486="", 'County Names to hide'!$D$2, Outcomes!N486),'County Names to hide'!$D$2)-Outcomes!M485)/30,1)))</f>
        <v/>
      </c>
      <c r="V486" s="82" t="str">
        <f>IF(Outcomes!C486="", "", DATEDIF(Outcomes!C486, 'County Names to hide'!$D$2, "m"))</f>
        <v/>
      </c>
    </row>
    <row r="487" spans="12:22" s="1" customFormat="1" ht="14.5" x14ac:dyDescent="0.35">
      <c r="L487" s="82" t="str">
        <f t="shared" si="7"/>
        <v>Yes</v>
      </c>
      <c r="M487" s="6"/>
      <c r="N487" s="6"/>
      <c r="O487" s="1" t="str">
        <f>IF(ISBLANK(M487), "", IF(ISBLANK(N487), "Yes", IF(N487 &lt; 'County Names to hide'!$C$2, "No", "Yes")))</f>
        <v/>
      </c>
      <c r="P487" s="6"/>
      <c r="Q487" s="6"/>
      <c r="R487" s="6"/>
      <c r="S487" s="6"/>
      <c r="U487" s="82" t="str">
        <f>IF(Outcomes!M487="","",
   IF(AND(Outcomes!N487&lt;&gt;"",Outcomes!N487&lt;'County Names to hide'!$C$2),0,
      ROUND((MIN(IF(Outcomes!N487="", 'County Names to hide'!$D$2, Outcomes!N487),'County Names to hide'!$D$2)-Outcomes!M486)/30,1)))</f>
        <v/>
      </c>
      <c r="V487" s="82" t="str">
        <f>IF(Outcomes!C487="", "", DATEDIF(Outcomes!C487, 'County Names to hide'!$D$2, "m"))</f>
        <v/>
      </c>
    </row>
    <row r="488" spans="12:22" s="1" customFormat="1" ht="14.5" x14ac:dyDescent="0.35">
      <c r="L488" s="82" t="str">
        <f t="shared" si="7"/>
        <v>Yes</v>
      </c>
      <c r="M488" s="6"/>
      <c r="N488" s="6"/>
      <c r="O488" s="1" t="str">
        <f>IF(ISBLANK(M488), "", IF(ISBLANK(N488), "Yes", IF(N488 &lt; 'County Names to hide'!$C$2, "No", "Yes")))</f>
        <v/>
      </c>
      <c r="P488" s="6"/>
      <c r="Q488" s="6"/>
      <c r="R488" s="6"/>
      <c r="S488" s="6"/>
      <c r="U488" s="82" t="str">
        <f>IF(Outcomes!M488="","",
   IF(AND(Outcomes!N488&lt;&gt;"",Outcomes!N488&lt;'County Names to hide'!$C$2),0,
      ROUND((MIN(IF(Outcomes!N488="", 'County Names to hide'!$D$2, Outcomes!N488),'County Names to hide'!$D$2)-Outcomes!M487)/30,1)))</f>
        <v/>
      </c>
      <c r="V488" s="82" t="str">
        <f>IF(Outcomes!C488="", "", DATEDIF(Outcomes!C488, 'County Names to hide'!$D$2, "m"))</f>
        <v/>
      </c>
    </row>
    <row r="489" spans="12:22" s="1" customFormat="1" ht="14.5" x14ac:dyDescent="0.35">
      <c r="L489" s="82" t="str">
        <f t="shared" si="7"/>
        <v>Yes</v>
      </c>
      <c r="M489" s="6"/>
      <c r="N489" s="6"/>
      <c r="O489" s="1" t="str">
        <f>IF(ISBLANK(M489), "", IF(ISBLANK(N489), "Yes", IF(N489 &lt; 'County Names to hide'!$C$2, "No", "Yes")))</f>
        <v/>
      </c>
      <c r="P489" s="6"/>
      <c r="Q489" s="6"/>
      <c r="R489" s="6"/>
      <c r="S489" s="6"/>
      <c r="U489" s="82" t="str">
        <f>IF(Outcomes!M489="","",
   IF(AND(Outcomes!N489&lt;&gt;"",Outcomes!N489&lt;'County Names to hide'!$C$2),0,
      ROUND((MIN(IF(Outcomes!N489="", 'County Names to hide'!$D$2, Outcomes!N489),'County Names to hide'!$D$2)-Outcomes!M488)/30,1)))</f>
        <v/>
      </c>
      <c r="V489" s="82" t="str">
        <f>IF(Outcomes!C489="", "", DATEDIF(Outcomes!C489, 'County Names to hide'!$D$2, "m"))</f>
        <v/>
      </c>
    </row>
    <row r="490" spans="12:22" s="1" customFormat="1" ht="14.5" x14ac:dyDescent="0.35">
      <c r="L490" s="82" t="str">
        <f t="shared" si="7"/>
        <v>Yes</v>
      </c>
      <c r="M490" s="6"/>
      <c r="N490" s="6"/>
      <c r="O490" s="1" t="str">
        <f>IF(ISBLANK(M490), "", IF(ISBLANK(N490), "Yes", IF(N490 &lt; 'County Names to hide'!$C$2, "No", "Yes")))</f>
        <v/>
      </c>
      <c r="P490" s="6"/>
      <c r="Q490" s="6"/>
      <c r="R490" s="6"/>
      <c r="S490" s="6"/>
      <c r="U490" s="82" t="str">
        <f>IF(Outcomes!M490="","",
   IF(AND(Outcomes!N490&lt;&gt;"",Outcomes!N490&lt;'County Names to hide'!$C$2),0,
      ROUND((MIN(IF(Outcomes!N490="", 'County Names to hide'!$D$2, Outcomes!N490),'County Names to hide'!$D$2)-Outcomes!M489)/30,1)))</f>
        <v/>
      </c>
      <c r="V490" s="82" t="str">
        <f>IF(Outcomes!C490="", "", DATEDIF(Outcomes!C490, 'County Names to hide'!$D$2, "m"))</f>
        <v/>
      </c>
    </row>
    <row r="491" spans="12:22" s="1" customFormat="1" ht="14.5" x14ac:dyDescent="0.35">
      <c r="L491" s="82" t="str">
        <f t="shared" si="7"/>
        <v>Yes</v>
      </c>
      <c r="M491" s="6"/>
      <c r="N491" s="6"/>
      <c r="O491" s="1" t="str">
        <f>IF(ISBLANK(M491), "", IF(ISBLANK(N491), "Yes", IF(N491 &lt; 'County Names to hide'!$C$2, "No", "Yes")))</f>
        <v/>
      </c>
      <c r="P491" s="6"/>
      <c r="Q491" s="6"/>
      <c r="R491" s="6"/>
      <c r="S491" s="6"/>
      <c r="U491" s="82" t="str">
        <f>IF(Outcomes!M491="","",
   IF(AND(Outcomes!N491&lt;&gt;"",Outcomes!N491&lt;'County Names to hide'!$C$2),0,
      ROUND((MIN(IF(Outcomes!N491="", 'County Names to hide'!$D$2, Outcomes!N491),'County Names to hide'!$D$2)-Outcomes!M490)/30,1)))</f>
        <v/>
      </c>
      <c r="V491" s="82" t="str">
        <f>IF(Outcomes!C491="", "", DATEDIF(Outcomes!C491, 'County Names to hide'!$D$2, "m"))</f>
        <v/>
      </c>
    </row>
    <row r="492" spans="12:22" s="1" customFormat="1" ht="14.5" x14ac:dyDescent="0.35">
      <c r="L492" s="82" t="str">
        <f t="shared" si="7"/>
        <v>Yes</v>
      </c>
      <c r="M492" s="6"/>
      <c r="N492" s="6"/>
      <c r="O492" s="1" t="str">
        <f>IF(ISBLANK(M492), "", IF(ISBLANK(N492), "Yes", IF(N492 &lt; 'County Names to hide'!$C$2, "No", "Yes")))</f>
        <v/>
      </c>
      <c r="P492" s="6"/>
      <c r="Q492" s="6"/>
      <c r="R492" s="6"/>
      <c r="S492" s="6"/>
      <c r="U492" s="82" t="str">
        <f>IF(Outcomes!M492="","",
   IF(AND(Outcomes!N492&lt;&gt;"",Outcomes!N492&lt;'County Names to hide'!$C$2),0,
      ROUND((MIN(IF(Outcomes!N492="", 'County Names to hide'!$D$2, Outcomes!N492),'County Names to hide'!$D$2)-Outcomes!M491)/30,1)))</f>
        <v/>
      </c>
      <c r="V492" s="82" t="str">
        <f>IF(Outcomes!C492="", "", DATEDIF(Outcomes!C492, 'County Names to hide'!$D$2, "m"))</f>
        <v/>
      </c>
    </row>
    <row r="493" spans="12:22" s="1" customFormat="1" ht="14.5" x14ac:dyDescent="0.35">
      <c r="L493" s="82" t="str">
        <f t="shared" si="7"/>
        <v>Yes</v>
      </c>
      <c r="M493" s="6"/>
      <c r="N493" s="6"/>
      <c r="O493" s="1" t="str">
        <f>IF(ISBLANK(M493), "", IF(ISBLANK(N493), "Yes", IF(N493 &lt; 'County Names to hide'!$C$2, "No", "Yes")))</f>
        <v/>
      </c>
      <c r="P493" s="6"/>
      <c r="Q493" s="6"/>
      <c r="R493" s="6"/>
      <c r="S493" s="6"/>
      <c r="U493" s="82" t="str">
        <f>IF(Outcomes!M493="","",
   IF(AND(Outcomes!N493&lt;&gt;"",Outcomes!N493&lt;'County Names to hide'!$C$2),0,
      ROUND((MIN(IF(Outcomes!N493="", 'County Names to hide'!$D$2, Outcomes!N493),'County Names to hide'!$D$2)-Outcomes!M492)/30,1)))</f>
        <v/>
      </c>
      <c r="V493" s="82" t="str">
        <f>IF(Outcomes!C493="", "", DATEDIF(Outcomes!C493, 'County Names to hide'!$D$2, "m"))</f>
        <v/>
      </c>
    </row>
    <row r="494" spans="12:22" s="1" customFormat="1" ht="14.5" x14ac:dyDescent="0.35">
      <c r="L494" s="82" t="str">
        <f t="shared" si="7"/>
        <v>Yes</v>
      </c>
      <c r="M494" s="6"/>
      <c r="N494" s="6"/>
      <c r="O494" s="1" t="str">
        <f>IF(ISBLANK(M494), "", IF(ISBLANK(N494), "Yes", IF(N494 &lt; 'County Names to hide'!$C$2, "No", "Yes")))</f>
        <v/>
      </c>
      <c r="P494" s="6"/>
      <c r="Q494" s="6"/>
      <c r="R494" s="6"/>
      <c r="S494" s="6"/>
      <c r="U494" s="82" t="str">
        <f>IF(Outcomes!M494="","",
   IF(AND(Outcomes!N494&lt;&gt;"",Outcomes!N494&lt;'County Names to hide'!$C$2),0,
      ROUND((MIN(IF(Outcomes!N494="", 'County Names to hide'!$D$2, Outcomes!N494),'County Names to hide'!$D$2)-Outcomes!M493)/30,1)))</f>
        <v/>
      </c>
      <c r="V494" s="82" t="str">
        <f>IF(Outcomes!C494="", "", DATEDIF(Outcomes!C494, 'County Names to hide'!$D$2, "m"))</f>
        <v/>
      </c>
    </row>
    <row r="495" spans="12:22" s="1" customFormat="1" ht="14.5" x14ac:dyDescent="0.35">
      <c r="L495" s="82" t="str">
        <f t="shared" si="7"/>
        <v>Yes</v>
      </c>
      <c r="M495" s="6"/>
      <c r="N495" s="6"/>
      <c r="O495" s="1" t="str">
        <f>IF(ISBLANK(M495), "", IF(ISBLANK(N495), "Yes", IF(N495 &lt; 'County Names to hide'!$C$2, "No", "Yes")))</f>
        <v/>
      </c>
      <c r="P495" s="6"/>
      <c r="Q495" s="6"/>
      <c r="R495" s="6"/>
      <c r="S495" s="6"/>
      <c r="U495" s="82" t="str">
        <f>IF(Outcomes!M495="","",
   IF(AND(Outcomes!N495&lt;&gt;"",Outcomes!N495&lt;'County Names to hide'!$C$2),0,
      ROUND((MIN(IF(Outcomes!N495="", 'County Names to hide'!$D$2, Outcomes!N495),'County Names to hide'!$D$2)-Outcomes!M494)/30,1)))</f>
        <v/>
      </c>
      <c r="V495" s="82" t="str">
        <f>IF(Outcomes!C495="", "", DATEDIF(Outcomes!C495, 'County Names to hide'!$D$2, "m"))</f>
        <v/>
      </c>
    </row>
    <row r="496" spans="12:22" s="1" customFormat="1" ht="14.5" x14ac:dyDescent="0.35">
      <c r="L496" s="82" t="str">
        <f t="shared" si="7"/>
        <v>Yes</v>
      </c>
      <c r="M496" s="6"/>
      <c r="N496" s="6"/>
      <c r="O496" s="1" t="str">
        <f>IF(ISBLANK(M496), "", IF(ISBLANK(N496), "Yes", IF(N496 &lt; 'County Names to hide'!$C$2, "No", "Yes")))</f>
        <v/>
      </c>
      <c r="P496" s="6"/>
      <c r="Q496" s="6"/>
      <c r="R496" s="6"/>
      <c r="S496" s="6"/>
      <c r="U496" s="82" t="str">
        <f>IF(Outcomes!M496="","",
   IF(AND(Outcomes!N496&lt;&gt;"",Outcomes!N496&lt;'County Names to hide'!$C$2),0,
      ROUND((MIN(IF(Outcomes!N496="", 'County Names to hide'!$D$2, Outcomes!N496),'County Names to hide'!$D$2)-Outcomes!M495)/30,1)))</f>
        <v/>
      </c>
      <c r="V496" s="82" t="str">
        <f>IF(Outcomes!C496="", "", DATEDIF(Outcomes!C496, 'County Names to hide'!$D$2, "m"))</f>
        <v/>
      </c>
    </row>
    <row r="497" spans="12:22" s="1" customFormat="1" ht="14.5" x14ac:dyDescent="0.35">
      <c r="L497" s="82" t="str">
        <f t="shared" si="7"/>
        <v>Yes</v>
      </c>
      <c r="M497" s="6"/>
      <c r="N497" s="6"/>
      <c r="O497" s="1" t="str">
        <f>IF(ISBLANK(M497), "", IF(ISBLANK(N497), "Yes", IF(N497 &lt; 'County Names to hide'!$C$2, "No", "Yes")))</f>
        <v/>
      </c>
      <c r="P497" s="6"/>
      <c r="Q497" s="6"/>
      <c r="R497" s="6"/>
      <c r="S497" s="6"/>
      <c r="U497" s="82" t="str">
        <f>IF(Outcomes!M497="","",
   IF(AND(Outcomes!N497&lt;&gt;"",Outcomes!N497&lt;'County Names to hide'!$C$2),0,
      ROUND((MIN(IF(Outcomes!N497="", 'County Names to hide'!$D$2, Outcomes!N497),'County Names to hide'!$D$2)-Outcomes!M496)/30,1)))</f>
        <v/>
      </c>
      <c r="V497" s="82" t="str">
        <f>IF(Outcomes!C497="", "", DATEDIF(Outcomes!C497, 'County Names to hide'!$D$2, "m"))</f>
        <v/>
      </c>
    </row>
    <row r="498" spans="12:22" s="1" customFormat="1" ht="14.5" x14ac:dyDescent="0.35">
      <c r="L498" s="82" t="str">
        <f t="shared" si="7"/>
        <v>Yes</v>
      </c>
      <c r="M498" s="6"/>
      <c r="N498" s="6"/>
      <c r="O498" s="1" t="str">
        <f>IF(ISBLANK(M498), "", IF(ISBLANK(N498), "Yes", IF(N498 &lt; 'County Names to hide'!$C$2, "No", "Yes")))</f>
        <v/>
      </c>
      <c r="P498" s="6"/>
      <c r="Q498" s="6"/>
      <c r="R498" s="6"/>
      <c r="S498" s="6"/>
      <c r="U498" s="82" t="str">
        <f>IF(Outcomes!M498="","",
   IF(AND(Outcomes!N498&lt;&gt;"",Outcomes!N498&lt;'County Names to hide'!$C$2),0,
      ROUND((MIN(IF(Outcomes!N498="", 'County Names to hide'!$D$2, Outcomes!N498),'County Names to hide'!$D$2)-Outcomes!M497)/30,1)))</f>
        <v/>
      </c>
      <c r="V498" s="82" t="str">
        <f>IF(Outcomes!C498="", "", DATEDIF(Outcomes!C498, 'County Names to hide'!$D$2, "m"))</f>
        <v/>
      </c>
    </row>
    <row r="499" spans="12:22" s="1" customFormat="1" ht="14.5" x14ac:dyDescent="0.35">
      <c r="L499" s="82" t="str">
        <f t="shared" si="7"/>
        <v>Yes</v>
      </c>
      <c r="M499" s="6"/>
      <c r="N499" s="6"/>
      <c r="O499" s="1" t="str">
        <f>IF(ISBLANK(M499), "", IF(ISBLANK(N499), "Yes", IF(N499 &lt; 'County Names to hide'!$C$2, "No", "Yes")))</f>
        <v/>
      </c>
      <c r="P499" s="6"/>
      <c r="Q499" s="6"/>
      <c r="R499" s="6"/>
      <c r="S499" s="6"/>
      <c r="U499" s="82" t="str">
        <f>IF(Outcomes!M499="","",
   IF(AND(Outcomes!N499&lt;&gt;"",Outcomes!N499&lt;'County Names to hide'!$C$2),0,
      ROUND((MIN(IF(Outcomes!N499="", 'County Names to hide'!$D$2, Outcomes!N499),'County Names to hide'!$D$2)-Outcomes!M498)/30,1)))</f>
        <v/>
      </c>
      <c r="V499" s="82" t="str">
        <f>IF(Outcomes!C499="", "", DATEDIF(Outcomes!C499, 'County Names to hide'!$D$2, "m"))</f>
        <v/>
      </c>
    </row>
    <row r="500" spans="12:22" s="1" customFormat="1" ht="14.5" x14ac:dyDescent="0.35">
      <c r="L500" s="82" t="str">
        <f t="shared" si="7"/>
        <v>Yes</v>
      </c>
      <c r="M500" s="6"/>
      <c r="N500" s="6"/>
      <c r="O500" s="1" t="str">
        <f>IF(ISBLANK(M500), "", IF(ISBLANK(N500), "Yes", IF(N500 &lt; 'County Names to hide'!$C$2, "No", "Yes")))</f>
        <v/>
      </c>
      <c r="P500" s="6"/>
      <c r="Q500" s="6"/>
      <c r="R500" s="6"/>
      <c r="S500" s="6"/>
      <c r="U500" s="82" t="str">
        <f>IF(Outcomes!M500="","",
   IF(AND(Outcomes!N500&lt;&gt;"",Outcomes!N500&lt;'County Names to hide'!$C$2),0,
      ROUND((MIN(IF(Outcomes!N500="", 'County Names to hide'!$D$2, Outcomes!N500),'County Names to hide'!$D$2)-Outcomes!M499)/30,1)))</f>
        <v/>
      </c>
      <c r="V500" s="82" t="str">
        <f>IF(Outcomes!C500="", "", DATEDIF(Outcomes!C500, 'County Names to hide'!$D$2, "m"))</f>
        <v/>
      </c>
    </row>
  </sheetData>
  <sheetProtection algorithmName="SHA-512" hashValue="OgbE+BuGikVfrjkmMCP9VH6CXz9Kf1zKu5Z54HF6VNaObgLR6uVm5jgMa6RCXOFLlK9FbeMaFzcMWrGUNbvDew==" saltValue="nLq6j4R235uw56qzjtq4Qg==" spinCount="100000" sheet="1" objects="1" scenarios="1" selectLockedCells="1" sort="0"/>
  <mergeCells count="6">
    <mergeCell ref="AC4:AE4"/>
    <mergeCell ref="AF4:AI4"/>
    <mergeCell ref="M4:S4"/>
    <mergeCell ref="A3:B3"/>
    <mergeCell ref="A1:F2"/>
    <mergeCell ref="AA4:AB4"/>
  </mergeCells>
  <dataValidations count="2">
    <dataValidation type="list" allowBlank="1" showInputMessage="1" showErrorMessage="1" sqref="E6:K1048576 X6:X1048576 Z6:AI1048576" xr:uid="{23F9D2A4-9429-4E47-ABEA-019AC057FEB3}">
      <formula1>"Yes, No"</formula1>
    </dataValidation>
    <dataValidation type="list" allowBlank="1" showInputMessage="1" showErrorMessage="1" sqref="D6:D1048576" xr:uid="{5D900593-2403-4D07-A110-FDDE25D4A751}">
      <formula1>"Male, Female"</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FC327-3086-4574-975A-AF49BDB548CB}">
  <sheetPr codeName="Sheet4"/>
  <dimension ref="A1:E12"/>
  <sheetViews>
    <sheetView topLeftCell="B1" zoomScaleNormal="100" workbookViewId="0">
      <selection activeCell="C17" sqref="C17"/>
    </sheetView>
  </sheetViews>
  <sheetFormatPr defaultRowHeight="14.5" x14ac:dyDescent="0.35"/>
  <cols>
    <col min="1" max="1" width="49" customWidth="1"/>
    <col min="2" max="2" width="110.453125" customWidth="1"/>
    <col min="3" max="3" width="30.7265625" customWidth="1"/>
  </cols>
  <sheetData>
    <row r="1" spans="1:5" ht="57" customHeight="1" x14ac:dyDescent="0.35">
      <c r="A1" s="97" t="s">
        <v>72</v>
      </c>
      <c r="B1" s="97"/>
      <c r="C1" s="97"/>
      <c r="D1" s="97"/>
      <c r="E1" s="97"/>
    </row>
    <row r="2" spans="1:5" ht="24" customHeight="1" x14ac:dyDescent="0.35">
      <c r="A2" s="98" t="s">
        <v>73</v>
      </c>
      <c r="B2" s="98"/>
      <c r="C2" s="98"/>
      <c r="D2" s="98"/>
      <c r="E2" s="98"/>
    </row>
    <row r="3" spans="1:5" x14ac:dyDescent="0.35">
      <c r="A3" s="33" t="s">
        <v>74</v>
      </c>
      <c r="B3" s="33" t="s">
        <v>75</v>
      </c>
      <c r="C3" s="63" t="s">
        <v>76</v>
      </c>
      <c r="D3" s="63" t="s">
        <v>77</v>
      </c>
      <c r="E3" s="63" t="s">
        <v>78</v>
      </c>
    </row>
    <row r="4" spans="1:5" ht="29" x14ac:dyDescent="0.35">
      <c r="A4" s="96" t="s">
        <v>13</v>
      </c>
      <c r="B4" s="65" t="s">
        <v>79</v>
      </c>
      <c r="C4" s="64">
        <v>1</v>
      </c>
      <c r="D4" s="29">
        <f>COUNTIFS(Table3[Was this staff member employed during the report quarter?], "Yes", Table3[How many months has this staff member been employed by this agency by the end of this quarter? ], "&gt;6")</f>
        <v>0</v>
      </c>
      <c r="E4" s="29" t="str">
        <f>IFERROR(COUNTIFS(Table3[Was this staff member employed during the report quarter?], "Yes",
Table3[How many months has this staff member been employed by this agency by the end of this quarter? ], "&gt;6",
Table3[Did the staff member receive intensive HFA core foundations training by an HFA-certified trainer within 6 months of hire? ], "Yes")/
COUNTIFS(Table3[Was this staff member employed during the report quarter?], "Yes",
Table3[How many months has this staff member been employed by this agency by the end of this quarter? ], "&gt;6"), "NA")</f>
        <v>NA</v>
      </c>
    </row>
    <row r="5" spans="1:5" ht="29" x14ac:dyDescent="0.35">
      <c r="A5" s="96"/>
      <c r="B5" s="65" t="s">
        <v>80</v>
      </c>
      <c r="C5" s="64">
        <v>1</v>
      </c>
      <c r="D5" s="29">
        <f>COUNTIFS(Table3[Was this staff member employed during the report quarter?], "Yes", Table3[How many months has this staff member been employed by this agency by the end of this quarter? ], "&gt;12")</f>
        <v>0</v>
      </c>
      <c r="E5" s="29" t="str">
        <f>IFERROR(COUNTIFS(Table3[Was this staff member employed during the report quarter?], "Yes",
Table3[How many months has this staff member been employed by this agency by the end of this quarter? ], "&gt;12",
Table3[If the staff member was hired more than 12 months ago, have they received ongoing, annual training? ], "Yes")/
COUNTIFS(Table3[Was this staff member employed during the report quarter?], "Yes",
Table3[How many months has this staff member been employed by this agency by the end of this quarter? ], "&gt;12"), "NA")</f>
        <v>NA</v>
      </c>
    </row>
    <row r="6" spans="1:5" x14ac:dyDescent="0.35">
      <c r="A6" s="96" t="s">
        <v>81</v>
      </c>
      <c r="B6" s="65" t="s">
        <v>82</v>
      </c>
      <c r="C6" s="64">
        <v>1</v>
      </c>
      <c r="D6" s="29">
        <f>COUNTIFS(Table3[Was this staff member employed during the report quarter?], "Yes",
Table3[Select the role of the home visiting staff member], "Program Manager")</f>
        <v>0</v>
      </c>
      <c r="E6" s="29" t="str">
        <f>IFERROR(COUNTIFS(Table3[Was this staff member employed during the report quarter?], "Yes",
Table3[Select the role of the home visiting staff member], "Program Manager",
Table3[Does this staff member have the required qualifications? ], "Yes")/
COUNTIFS(Table3[Was this staff member employed during the report quarter?], "Yes",
Table3[Select the role of the home visiting staff member], "Program Manager"), "NA")</f>
        <v>NA</v>
      </c>
    </row>
    <row r="7" spans="1:5" x14ac:dyDescent="0.35">
      <c r="A7" s="96"/>
      <c r="B7" s="65" t="s">
        <v>83</v>
      </c>
      <c r="C7" s="64">
        <v>1</v>
      </c>
      <c r="D7" s="29">
        <f>COUNTIFS(Table3[Was this staff member employed during the report quarter?], "Yes",
Table3[Select the role of the home visiting staff member], "Supervisor")</f>
        <v>0</v>
      </c>
      <c r="E7" s="29" t="str">
        <f>IFERROR(COUNTIFS(Table3[Was this staff member employed during the report quarter?], "Yes",
Table3[Select the role of the home visiting staff member], "Supervisor",
Table3[Does this staff member have the required qualifications? ], "Yes")/
COUNTIFS(Table3[Was this staff member employed during the report quarter?], "Yes",
Table3[Select the role of the home visiting staff member], "Supervisor"), "NA")</f>
        <v>NA</v>
      </c>
    </row>
    <row r="8" spans="1:5" x14ac:dyDescent="0.35">
      <c r="A8" s="96"/>
      <c r="B8" s="65" t="s">
        <v>84</v>
      </c>
      <c r="C8" s="64">
        <v>1</v>
      </c>
      <c r="D8" s="29">
        <f>COUNTIFS(Table3[Was this staff member employed during the report quarter?], "Yes",
Table3[Select the role of the home visiting staff member], "Direct Service Staff")</f>
        <v>0</v>
      </c>
      <c r="E8" s="29" t="str">
        <f>IFERROR(COUNTIFS(Table3[Was this staff member employed during the report quarter?], "Yes",
Table3[Select the role of the home visiting staff member], "Direct Service Staff",
Table3[Does this staff member have the required qualifications? ], "Yes")/
COUNTIFS(Table3[Was this staff member employed during the report quarter?], "Yes",
Table3[Select the role of the home visiting staff member], "Direct Service Staff"), "NA")</f>
        <v>NA</v>
      </c>
    </row>
    <row r="9" spans="1:5" x14ac:dyDescent="0.35">
      <c r="A9" s="96" t="s">
        <v>85</v>
      </c>
      <c r="B9" s="65" t="s">
        <v>86</v>
      </c>
      <c r="C9" s="64">
        <v>1</v>
      </c>
      <c r="D9" s="29">
        <f>COUNTIFS(Table3[Was this staff member employed during the report quarter?], "Yes",
Table3[Select the role of the home visiting staff member], "Direct Service Staff")</f>
        <v>0</v>
      </c>
      <c r="E9" s="29" t="str">
        <f>IFERROR(COUNTIFS(Table3[Was this staff member employed during the report quarter?], "Yes",
Table3[Select the role of the home visiting staff member], "Direct Service Staff",
Table3[Does the Direct Service Staff receive weekly supervision? ], "Yes")/
COUNTIFS(Table3[Was this staff member employed during the report quarter?], "Yes",
Table3[Select the role of the home visiting staff member], "Direct Service Staff"), "NA")</f>
        <v>NA</v>
      </c>
    </row>
    <row r="10" spans="1:5" x14ac:dyDescent="0.35">
      <c r="A10" s="96"/>
      <c r="B10" s="65" t="s">
        <v>87</v>
      </c>
      <c r="C10" s="29" t="s">
        <v>174</v>
      </c>
      <c r="D10" s="79" t="s">
        <v>88</v>
      </c>
      <c r="E10" s="29" t="str">
        <f>IFERROR(
    IF(ROUND('County Names to hide'!$E$2,4) &gt;= 0.1667, "YES", "No"),
    "NA"
)</f>
        <v>NA</v>
      </c>
    </row>
    <row r="11" spans="1:5" x14ac:dyDescent="0.35">
      <c r="A11" s="96" t="s">
        <v>16</v>
      </c>
      <c r="B11" s="65" t="s">
        <v>89</v>
      </c>
      <c r="C11" s="64">
        <v>0.8</v>
      </c>
      <c r="D11" s="29">
        <f>COUNTIF(Table3[Did the family use the HFA Standard Model?], "Yes")</f>
        <v>0</v>
      </c>
      <c r="E11" s="29" t="str">
        <f>IFERROR(COUNTIFS(Table3[Did the family use the HFA Standard Model?], "Yes", Table3[If "Yes," did the family receive their first home visit within 3 months after the birth of their baby?], "Yes")/
COUNTIF(Table3[Did the family use the HFA Standard Model?], "Yes"), "NA")</f>
        <v>NA</v>
      </c>
    </row>
    <row r="12" spans="1:5" ht="29" x14ac:dyDescent="0.35">
      <c r="A12" s="96"/>
      <c r="B12" s="65" t="s">
        <v>90</v>
      </c>
      <c r="C12" s="64">
        <v>0.8</v>
      </c>
      <c r="D12" s="29">
        <f>COUNTIF(Table3[Was the family referred by child welfare using the Child Welfare Protocol?], "Yes")</f>
        <v>0</v>
      </c>
      <c r="E12" s="29" t="str">
        <f>IFERROR(COUNTIFS(Table3[Was the family referred by child welfare using the Child Welfare Protocol?], "Yes", Table3[If "Yes," did the family receive their first home visit by the time their child was 24 months of age?], "Yes")/
COUNTIF(Table3[Was the family referred by child welfare using the Child Welfare Protocol?], "Yes"), "NA")</f>
        <v>NA</v>
      </c>
    </row>
  </sheetData>
  <sheetProtection algorithmName="SHA-512" hashValue="B6JUkVdht02k3ULsYDZTQJSwwyiQF6z/pzCxyPBGJlmZDIy62FC8oAz6uDgKVstsvyj2/8K6lCxXVHoK1+S4Ng==" saltValue="LLaq/vHJUuoZHgVDo2mPsw==" spinCount="100000" sheet="1" objects="1" scenarios="1" selectLockedCells="1" selectUnlockedCells="1"/>
  <mergeCells count="6">
    <mergeCell ref="A11:A12"/>
    <mergeCell ref="A1:E1"/>
    <mergeCell ref="A2:E2"/>
    <mergeCell ref="A4:A5"/>
    <mergeCell ref="A6:A8"/>
    <mergeCell ref="A9:A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A83E1-8A28-4738-B5D6-B6B7EACCD602}">
  <dimension ref="A1:Q10"/>
  <sheetViews>
    <sheetView tabSelected="1" workbookViewId="0">
      <selection activeCell="E8" sqref="E8"/>
    </sheetView>
  </sheetViews>
  <sheetFormatPr defaultRowHeight="14.5" x14ac:dyDescent="0.35"/>
  <cols>
    <col min="1" max="1" width="27" customWidth="1"/>
    <col min="2" max="2" width="53.1796875" customWidth="1"/>
    <col min="3" max="5" width="14.1796875" customWidth="1"/>
    <col min="6" max="6" width="10.1796875" customWidth="1"/>
    <col min="8" max="8" width="11.26953125" customWidth="1"/>
    <col min="9" max="9" width="10.7265625" customWidth="1"/>
    <col min="10" max="10" width="17.26953125" customWidth="1"/>
    <col min="11" max="11" width="12.81640625" customWidth="1"/>
    <col min="12" max="12" width="9.81640625" customWidth="1"/>
    <col min="13" max="13" width="9.26953125" customWidth="1"/>
    <col min="14" max="14" width="14.54296875" customWidth="1"/>
    <col min="15" max="15" width="31" customWidth="1"/>
    <col min="16" max="16" width="14.81640625" customWidth="1"/>
    <col min="17" max="17" width="18.54296875" customWidth="1"/>
  </cols>
  <sheetData>
    <row r="1" spans="1:17" ht="56.15" customHeight="1" x14ac:dyDescent="0.35">
      <c r="A1" s="102" t="s">
        <v>91</v>
      </c>
      <c r="B1" s="102"/>
      <c r="C1" s="102"/>
      <c r="D1" s="102"/>
      <c r="E1" s="102"/>
      <c r="F1" s="102"/>
      <c r="G1" s="102"/>
      <c r="H1" s="102"/>
      <c r="I1" s="102"/>
      <c r="J1" s="34"/>
      <c r="K1" s="34"/>
      <c r="L1" s="34"/>
      <c r="M1" s="34"/>
      <c r="N1" s="34"/>
      <c r="O1" s="34"/>
      <c r="P1" s="34"/>
      <c r="Q1" s="34"/>
    </row>
    <row r="2" spans="1:17" ht="18.5" x14ac:dyDescent="0.45">
      <c r="A2" s="103" t="s">
        <v>92</v>
      </c>
      <c r="B2" s="104"/>
      <c r="C2" s="104"/>
      <c r="D2" s="104"/>
      <c r="E2" s="104"/>
      <c r="F2" s="104"/>
      <c r="G2" s="104"/>
      <c r="H2" s="104"/>
      <c r="I2" s="104"/>
      <c r="J2" s="104"/>
      <c r="K2" s="104"/>
      <c r="L2" s="104"/>
      <c r="M2" s="104"/>
      <c r="N2" s="104"/>
      <c r="O2" s="104"/>
      <c r="P2" s="104"/>
      <c r="Q2" s="104"/>
    </row>
    <row r="3" spans="1:17" x14ac:dyDescent="0.35">
      <c r="A3" s="105" t="s">
        <v>74</v>
      </c>
      <c r="B3" s="105" t="s">
        <v>75</v>
      </c>
      <c r="C3" s="106" t="s">
        <v>76</v>
      </c>
      <c r="D3" s="106" t="s">
        <v>93</v>
      </c>
      <c r="E3" s="106"/>
      <c r="F3" s="107" t="s">
        <v>94</v>
      </c>
      <c r="G3" s="107"/>
      <c r="H3" s="108" t="s">
        <v>95</v>
      </c>
      <c r="I3" s="108"/>
      <c r="J3" s="109" t="s">
        <v>96</v>
      </c>
      <c r="K3" s="109"/>
      <c r="L3" s="110" t="s">
        <v>97</v>
      </c>
      <c r="M3" s="110"/>
      <c r="N3" s="100" t="s">
        <v>98</v>
      </c>
      <c r="O3" s="100"/>
      <c r="P3" s="101" t="s">
        <v>99</v>
      </c>
      <c r="Q3" s="101"/>
    </row>
    <row r="4" spans="1:17" x14ac:dyDescent="0.35">
      <c r="A4" s="105"/>
      <c r="B4" s="105"/>
      <c r="C4" s="106"/>
      <c r="D4" s="25" t="s">
        <v>77</v>
      </c>
      <c r="E4" s="25" t="s">
        <v>100</v>
      </c>
      <c r="F4" s="36" t="s">
        <v>77</v>
      </c>
      <c r="G4" s="36" t="s">
        <v>100</v>
      </c>
      <c r="H4" s="37" t="s">
        <v>77</v>
      </c>
      <c r="I4" s="37" t="s">
        <v>100</v>
      </c>
      <c r="J4" s="55" t="s">
        <v>77</v>
      </c>
      <c r="K4" s="55" t="s">
        <v>100</v>
      </c>
      <c r="L4" s="59" t="s">
        <v>77</v>
      </c>
      <c r="M4" s="59" t="s">
        <v>100</v>
      </c>
      <c r="N4" s="38" t="s">
        <v>77</v>
      </c>
      <c r="O4" s="38" t="s">
        <v>100</v>
      </c>
      <c r="P4" s="39" t="s">
        <v>77</v>
      </c>
      <c r="Q4" s="39" t="s">
        <v>100</v>
      </c>
    </row>
    <row r="5" spans="1:17" ht="43.5" x14ac:dyDescent="0.35">
      <c r="A5" s="51" t="s">
        <v>34</v>
      </c>
      <c r="B5" s="52" t="s">
        <v>101</v>
      </c>
      <c r="C5" s="35">
        <v>0.9</v>
      </c>
      <c r="D5" s="66">
        <f>COUNTIF(Table2[Was this child engaged in services during the report quarter?], "Yes")</f>
        <v>0</v>
      </c>
      <c r="E5" s="67" t="str">
        <f>IFERROR(COUNTIFS(Table2[Was this child engaged in services during the report quarter?], "Yes",
Table2[Was the caregiver-child interaction assessed using a validated tool?], "Yes")/COUNTIF(Table2[Was this child engaged in services during the report quarter?], "Yes"), "NA")</f>
        <v>NA</v>
      </c>
      <c r="F5" s="68">
        <f>COUNTIFS(Table2[Was this child engaged in services during the report quarter?], "Yes",
Table2[Child Hispanic or Latino Ethnicity], "Yes")</f>
        <v>0</v>
      </c>
      <c r="G5" s="40" t="str">
        <f>IFERROR(COUNTIFS(Table2[Was this child engaged in services during the report quarter?], "Yes",
Table2[Child Hispanic or Latino Ethnicity], "Yes",
Table2[Was the caregiver-child interaction assessed using a validated tool?], "Yes")/
COUNTIFS(Table2[Was this child engaged in services during the report quarter?], "Yes",
Table2[Child Hispanic or Latino Ethnicity], "Yes"), "NA")</f>
        <v>NA</v>
      </c>
      <c r="H5" s="41">
        <f>COUNTIFS(Table2[Was this child engaged in services during the report quarter?], "Yes",
Table2[Child Race: White], "Yes")</f>
        <v>0</v>
      </c>
      <c r="I5" s="42" t="str">
        <f>IFERROR(COUNTIFS(Table2[Was this child engaged in services during the report quarter?], "Yes",
Table2[Child Race: White], "Yes",
Table2[Was the caregiver-child interaction assessed using a validated tool?], "Yes")/
COUNTIFS(Table2[Was this child engaged in services during the report quarter?], "Yes",
Table2[Child Race: White], "Yes"), "NA")</f>
        <v>NA</v>
      </c>
      <c r="J5" s="56">
        <f>COUNTIFS(Table2[Was this child engaged in services during the report quarter?], "Yes",
Table2[Child Race: Black or African American], "Yes")</f>
        <v>0</v>
      </c>
      <c r="K5" s="57" t="str">
        <f>IFERROR(COUNTIFS(Table2[Was this child engaged in services during the report quarter?], "Yes",
Table2[Child Race: Black or African American], "Yes",
Table2[Was the caregiver-child interaction assessed using a validated tool?], "Yes")/
COUNTIFS(Table2[Was this child engaged in services during the report quarter?], "Yes",
Table2[Child Race: Black or African American], "Yes"), "NA")</f>
        <v>NA</v>
      </c>
      <c r="L5" s="60">
        <f>COUNTIFS(Table2[Was this child engaged in services during the report quarter?], "Yes",
Table2[Child Race: Asian], "Yes")</f>
        <v>0</v>
      </c>
      <c r="M5" s="61" t="str">
        <f>IFERROR(COUNTIFS(Table2[Was this child engaged in services during the report quarter?], "Yes",
Table2[Child Race: Asian], "Yes",
Table2[Was the caregiver-child interaction assessed using a validated tool?], "Yes")/
COUNTIFS(Table2[Was this child engaged in services during the report quarter?], "Yes",
Table2[Child Race: Asian], "Yes"), "NA")</f>
        <v>NA</v>
      </c>
      <c r="N5" s="43">
        <f>COUNTIFS(Table2[Was this child engaged in services during the report quarter?], "Yes",
Table2[Child Race: Native Hawaiian or Other Pacific Islander], "Yes")</f>
        <v>0</v>
      </c>
      <c r="O5" s="44" t="str">
        <f>IFERROR(COUNTIFS(Table2[Was this child engaged in services during the report quarter?], "Yes",
Table2[Child Race: Native Hawaiian or Other Pacific Islander], "Yes",
Table2[Was the caregiver-child interaction assessed using a validated tool?], "Yes")/
COUNTIFS(Table2[Was this child engaged in services during the report quarter?], "Yes",
Table2[Child Race: Native Hawaiian or Other Pacific Islander], "Yes"), "NA")</f>
        <v>NA</v>
      </c>
      <c r="P5" s="45">
        <f>COUNTIFS(Table2[Was this child engaged in services during the report quarter?], "Yes",
Table2[Child Race: American Indian or Alaska Native], "Yes")</f>
        <v>0</v>
      </c>
      <c r="Q5" s="46" t="str">
        <f>IFERROR(COUNTIFS(Table2[Was this child engaged in services during the report quarter?], "Yes",
Table2[Child Race: American Indian or Alaska Native], "Yes",
Table2[Was the caregiver-child interaction assessed using a validated tool?], "Yes")/
COUNTIFS(Table2[Was this child engaged in services during the report quarter?], "Yes",
Table2[Child Race: American Indian or Alaska Native], "Yes"), "NA")</f>
        <v>NA</v>
      </c>
    </row>
    <row r="6" spans="1:17" ht="43.5" x14ac:dyDescent="0.35">
      <c r="A6" s="51" t="s">
        <v>35</v>
      </c>
      <c r="B6" s="52" t="s">
        <v>102</v>
      </c>
      <c r="C6" s="47" t="s">
        <v>103</v>
      </c>
      <c r="D6" s="66">
        <f>COUNTIFS(Table2[Was this child engaged in services during the report quarter?], "Yes",
Table2[Was the child''s mother enrolled in the home visiting program prenatally before 37 weeks? ], "Yes")</f>
        <v>0</v>
      </c>
      <c r="E6" s="67" t="str">
        <f>IFERROR(COUNTIFS(
  Table2[Was this child engaged in services during the report quarter?], "Yes",
  Table2[Was the child''s mother enrolled in the home visiting program prenatally before 37 weeks? ], "Yes",
  Table2[If "Yes," was the child born preterm following enrollment in the home visiting program?], "Yes") /
COUNTIFS(
  Table2[Was this child engaged in services during the report quarter?], "Yes",
  Table2[Was the child''s mother enrolled in the home visiting program prenatally before 37 weeks? ], "Yes"
),"NA")</f>
        <v>NA</v>
      </c>
      <c r="F6" s="69">
        <f>COUNTIFS(Table2[Was this child engaged in services during the report quarter?], "Yes",
Table2[Child Hispanic or Latino Ethnicity], "Yes",
Table2[Was the child''s mother enrolled in the home visiting program prenatally before 37 weeks? ], "Yes")</f>
        <v>0</v>
      </c>
      <c r="G6" s="40" t="str">
        <f>IFERROR(COUNTIFS(
  Table2[Was this child engaged in services during the report quarter?], "Yes",
  Table2[Child Hispanic or Latino Ethnicity], "Yes",
  Table2[Was the child''s mother enrolled in the home visiting program prenatally before 37 weeks? ], "Yes",
  Table2[If "Yes," was the child born preterm following enrollment in the home visiting program?], "Yes") /
COUNTIFS(
  Table2[Child Hispanic or Latino Ethnicity], "Yes",
  Table2[Was this child engaged in services during the report quarter?], "Yes",
  Table2[Was the child''s mother enrolled in the home visiting program prenatally before 37 weeks? ], "Yes"
),"NA")</f>
        <v>NA</v>
      </c>
      <c r="H6" s="48">
        <f>COUNTIFS(Table2[Was this child engaged in services during the report quarter?], "Yes",
Table2[Child Race: White], "Yes",
Table2[Was the child''s mother enrolled in the home visiting program prenatally before 37 weeks? ], "Yes")</f>
        <v>0</v>
      </c>
      <c r="I6" s="42" t="str">
        <f>IFERROR(COUNTIFS(
  Table2[Was this child engaged in services during the report quarter?], "Yes",
  Table2[Child Race: White], "Yes",
  Table2[Was the child''s mother enrolled in the home visiting program prenatally before 37 weeks? ], "Yes",
  Table2[If "Yes," was the child born preterm following enrollment in the home visiting program?], "Yes") /
COUNTIFS(
  Table2[Child Race: White], "Yes",
  Table2[Was this child engaged in services during the report quarter?], "Yes",
  Table2[Was the child''s mother enrolled in the home visiting program prenatally before 37 weeks? ], "Yes"
),"NA")</f>
        <v>NA</v>
      </c>
      <c r="J6" s="58">
        <f>COUNTIFS(Table2[Was this child engaged in services during the report quarter?], "Yes",
Table2[Child Race: Black or African American], "Yes",
Table2[Was the child''s mother enrolled in the home visiting program prenatally before 37 weeks? ], "Yes")</f>
        <v>0</v>
      </c>
      <c r="K6" s="57" t="str">
        <f>IFERROR(COUNTIFS(
  Table2[Was this child engaged in services during the report quarter?], "Yes",
  Table2[Child Race: Black or African American], "Yes",
  Table2[Was the child''s mother enrolled in the home visiting program prenatally before 37 weeks? ], "Yes",
  Table2[If "Yes," was the child born preterm following enrollment in the home visiting program?], "Yes") /
COUNTIFS(
  Table2[Child Race: Black or African American], "Yes",
  Table2[Was this child engaged in services during the report quarter?], "Yes",
  Table2[Was the child''s mother enrolled in the home visiting program prenatally before 37 weeks? ], "Yes"
),"NA")</f>
        <v>NA</v>
      </c>
      <c r="L6" s="62">
        <f>COUNTIFS(Table2[Was this child engaged in services during the report quarter?], "Yes",
Table2[Child Race: Asian], "Yes",
Table2[Was the child''s mother enrolled in the home visiting program prenatally before 37 weeks? ], "Yes")</f>
        <v>0</v>
      </c>
      <c r="M6" s="61" t="str">
        <f>IFERROR(COUNTIFS(
  Table2[Was this child engaged in services during the report quarter?], "Yes",
  Table2[Child Race: Asian], "Yes",
  Table2[Was the child''s mother enrolled in the home visiting program prenatally before 37 weeks? ], "Yes",
  Table2[If "Yes," was the child born preterm following enrollment in the home visiting program?], "Yes") /
COUNTIFS(
  Table2[Child Race: Asian], "Yes",
  Table2[Was this child engaged in services during the report quarter?], "Yes",
  Table2[Was the child''s mother enrolled in the home visiting program prenatally before 37 weeks? ], "Yes"
),"NA")</f>
        <v>NA</v>
      </c>
      <c r="N6" s="49">
        <f>COUNTIFS(Table2[Was this child engaged in services during the report quarter?], "Yes",
Table2[Child Race: Native Hawaiian or Other Pacific Islander], "Yes",
Table2[Was the child''s mother enrolled in the home visiting program prenatally before 37 weeks? ], "Yes")</f>
        <v>0</v>
      </c>
      <c r="O6" s="43" t="str">
        <f>IFERROR(COUNTIFS(
  Table2[Was this child engaged in services during the report quarter?], "Yes",
  Table2[Child Race: Native Hawaiian or Other Pacific Islander], "Yes",
  Table2[Was the child''s mother enrolled in the home visiting program prenatally before 37 weeks? ], "Yes",
  Table2[If "Yes," was the child born preterm following enrollment in the home visiting program?], "Yes") /
COUNTIFS(
  Table2[Child Race: Native Hawaiian or Other Pacific Islander], "Yes",
  Table2[Was this child engaged in services during the report quarter?], "Yes",
  Table2[Was the child''s mother enrolled in the home visiting program prenatally before 37 weeks? ], "Yes"
),"NA")</f>
        <v>NA</v>
      </c>
      <c r="P6" s="50">
        <f>COUNTIFS(Table2[Was this child engaged in services during the report quarter?], "Yes",
Table2[Child Race: American Indian or Alaska Native], "Yes",
Table2[Was the child''s mother enrolled in the home visiting program prenatally before 37 weeks? ], "Yes")</f>
        <v>0</v>
      </c>
      <c r="Q6" s="46" t="str">
        <f>IFERROR(COUNTIFS(
  Table2[Was this child engaged in services during the report quarter?], "Yes",
  Table2[Child Race: American Indian or Alaska Native], "Yes",
  Table2[Was the child''s mother enrolled in the home visiting program prenatally before 37 weeks? ], "Yes",
  Table2[If "Yes," was the child born preterm following enrollment in the home visiting program?], "Yes") /
COUNTIFS(
  Table2[Child Race: American Indian or Alaska Native], "Yes",
  Table2[Was this child engaged in services during the report quarter?], "Yes",
  Table2[Was the child''s mother enrolled in the home visiting program prenatally before 37 weeks? ], "Yes"
),"NA")</f>
        <v>NA</v>
      </c>
    </row>
    <row r="7" spans="1:17" ht="63.75" customHeight="1" x14ac:dyDescent="0.35">
      <c r="A7" s="99" t="s">
        <v>104</v>
      </c>
      <c r="B7" s="53" t="s">
        <v>105</v>
      </c>
      <c r="C7" s="35">
        <v>0.9</v>
      </c>
      <c r="D7" s="29">
        <f>COUNTIF(Table2[Was this child engaged in services during the report quarter?], "Yes")</f>
        <v>0</v>
      </c>
      <c r="E7" s="28" t="str">
        <f>IFERROR(COUNTIFS(Table2[Was this child engaged in services during the report quarter?],"Yes", Table2[Did the child receive a timely screen for developmental delays using the Ages &amp; Stages (ASQ-3) at least twice annually (if age birth to 3), or once annually (if older than 3)?],"Yes")/COUNTIF(Table2[Was this child engaged in services during the report quarter?],"Yes"),"NA")</f>
        <v>NA</v>
      </c>
      <c r="F7" s="70">
        <f>COUNTIFS(Table2[Was this child engaged in services during the report quarter?],"Yes",Table2[Child Hispanic or Latino Ethnicity],"Yes")</f>
        <v>0</v>
      </c>
      <c r="G7" s="70"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Hispanic or Latino Ethnicity],"Yes")/COUNTIFS(Table2[Was this child engaged in services during the report quarter?],"Yes",Table2[Child Hispanic or Latino Ethnicity],"Yes"),"NA")</f>
        <v>NA</v>
      </c>
      <c r="H7" s="71">
        <f>COUNTIFS(Table2[Was this child engaged in services during the report quarter?],"Yes",Table2[Child Race: White],"Yes")</f>
        <v>0</v>
      </c>
      <c r="I7" s="71"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Race: White],"Yes")/COUNTIFS(Table2[Was this child engaged in services during the report quarter?],"Yes",Table2[Child Race: White],"Yes"),"NA")</f>
        <v>NA</v>
      </c>
      <c r="J7" s="72">
        <f>COUNTIFS(Table2[Was this child engaged in services during the report quarter?],"Yes",Table2[Child Race: Black or African American],"Yes")</f>
        <v>0</v>
      </c>
      <c r="K7" s="72"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Race: Black or African American],"Yes")/COUNTIFS(Table2[Was this child engaged in services during the report quarter?],"Yes",Table2[Child Race: Black or African American],"Yes"),"NA")</f>
        <v>NA</v>
      </c>
      <c r="L7" s="73">
        <f>COUNTIFS(Table2[Was this child engaged in services during the report quarter?],"Yes",Table2[Child Race: Asian],"Yes")</f>
        <v>0</v>
      </c>
      <c r="M7" s="73"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Race: Asian],"Yes")/COUNTIFS(Table2[Was this child engaged in services during the report quarter?],"Yes",Table2[Child Race: Asian],"Yes"),"NA")</f>
        <v>NA</v>
      </c>
      <c r="N7" s="74">
        <f>COUNTIFS(Table2[Was this child engaged in services during the report quarter?],"Yes",Table2[Child Race: Native Hawaiian or Other Pacific Islander],"Yes")</f>
        <v>0</v>
      </c>
      <c r="O7" s="74"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Race: Native Hawaiian or Other Pacific Islander],"Yes")/COUNTIFS(Table2[Was this child engaged in services during the report quarter?],"Yes",Table2[Child Race: Native Hawaiian or Other Pacific Islander],"Yes"),"NA")</f>
        <v>NA</v>
      </c>
      <c r="P7" s="75">
        <f>COUNTIFS(Table2[Was this child engaged in services during the report quarter?],"Yes",Table2[Child Race: American Indian or Alaska Native],"Yes")</f>
        <v>0</v>
      </c>
      <c r="Q7" s="75" t="str">
        <f>IFERROR(COUNTIFS(Table2[Was this child engaged in services during the report quarter?],"Yes",Table2[Did the child receive a timely screen for developmental delays using the Ages &amp; Stages (ASQ-3) at least twice annually (if age birth to 3), or once annually (if older than 3)?],"Yes",Table2[Child Race: American Indian or Alaska Native],"Yes")/COUNTIFS(Table2[Was this child engaged in services during the report quarter?],"Yes",Table2[Child Race: American Indian or Alaska Native],"Yes"),"NA")</f>
        <v>NA</v>
      </c>
    </row>
    <row r="8" spans="1:17" ht="67.5" customHeight="1" x14ac:dyDescent="0.35">
      <c r="A8" s="99"/>
      <c r="B8" s="54" t="s">
        <v>106</v>
      </c>
      <c r="C8" s="35">
        <v>0.9</v>
      </c>
      <c r="D8" s="28">
        <f>COUNTIFS(Table2[Was this child engaged in services during the report quarter?],"Yes", Table2[Did the child have a positive screen for developmental delays?],"Yes")</f>
        <v>0</v>
      </c>
      <c r="E8" s="28" t="str">
        <f>IFERROR(COUNTIFS(Table2[Was this child engaged in services during the report quarter?],"Yes",Table2[Did the child have a positive screen for developmental delays?],"Yes",Table2[If "Yes,  did the child receive services in a timely manner following the screen?],"Yes")/COUNTIFS(Table2[Was this child engaged in services during the report quarter?],"Yes",Table2[Did the child have a positive screen for developmental delays?],"Yes"),"NA")</f>
        <v>NA</v>
      </c>
      <c r="F8" s="70">
        <f>COUNTIFS(Table2[Was this child engaged in services during the report quarter?],"Yes",Table2[Did the child have a positive screen for developmental delays?],"Yes",Table2[Child Hispanic or Latino Ethnicity],"Yes")</f>
        <v>0</v>
      </c>
      <c r="G8" s="70" t="str">
        <f>IFERROR(COUNTIFS(Table2[Was this child engaged in services during the report quarter?],"Yes",Table2[Did the child have a positive screen for developmental delays?],"Yes",Table2[If "Yes,  did the child receive services in a timely manner following the screen?],"Yes", Table2[Child Hispanic or Latino Ethnicity],"Yes")/COUNTIFS(Table2[Was this child engaged in services during the report quarter?],"Yes",Table2[Did the child have a positive screen for developmental delays?],"Yes",Table2[Child Hispanic or Latino Ethnicity],"Yes"),"NA")</f>
        <v>NA</v>
      </c>
      <c r="H8" s="71">
        <f>COUNTIFS(Table2[Was this child engaged in services during the report quarter?],"Yes",Table2[Did the child have a positive screen for developmental delays?],"Yes",Table2[Child Race: White],"Yes")</f>
        <v>0</v>
      </c>
      <c r="I8" s="76" t="str">
        <f>IFERROR(COUNTIFS(Table2[Was this child engaged in services during the report quarter?],"Yes",Table2[Did the child have a positive screen for developmental delays?],"Yes",Table2[If "Yes,  did the child receive services in a timely manner following the screen?],"Yes", Table2[Child Race: White],"Yes")/COUNTIFS(Table2[Was this child engaged in services during the report quarter?],"Yes",Table2[Did the child have a positive screen for developmental delays?],"Yes",Table2[Child Race: White],"Yes"),"NA")</f>
        <v>NA</v>
      </c>
      <c r="J8" s="72">
        <f>COUNTIFS(Table2[Was this child engaged in services during the report quarter?],"Yes",Table2[Did the child have a positive screen for developmental delays?],"Yes",Table2[Child Race: Black or African American],"Yes")</f>
        <v>0</v>
      </c>
      <c r="K8" s="72" t="str">
        <f>IFERROR(COUNTIFS(Table2[Was this child engaged in services during the report quarter?],"Yes",Table2[Did the child have a positive screen for developmental delays?],"Yes",Table2[If "Yes,  did the child receive services in a timely manner following the screen?],"Yes", Table2[Child Race: Black or African American],"Yes")/COUNTIFS(Table2[Was this child engaged in services during the report quarter?],"Yes",Table2[Did the child have a positive screen for developmental delays?],"Yes",Table2[Child Race: Black or African American],"Yes"),"NA")</f>
        <v>NA</v>
      </c>
      <c r="L8" s="73">
        <f>COUNTIFS(Table2[Was this child engaged in services during the report quarter?],"Yes",Table2[Did the child have a positive screen for developmental delays?],"Yes",Table2[Child Race: Asian],"Yes")</f>
        <v>0</v>
      </c>
      <c r="M8" s="73" t="str">
        <f>IFERROR(COUNTIFS(Table2[Was this child engaged in services during the report quarter?],"Yes",Table2[Did the child have a positive screen for developmental delays?],"Yes",Table2[If "Yes,  did the child receive services in a timely manner following the screen?],"Yes", Table2[Child Race: Asian],"Yes")/COUNTIFS(Table2[Was this child engaged in services during the report quarter?],"Yes",Table2[Did the child have a positive screen for developmental delays?],"Yes",Table2[Child Race: Asian],"Yes"),"NA")</f>
        <v>NA</v>
      </c>
      <c r="N8" s="74">
        <f>COUNTIFS(Table2[Was this child engaged in services during the report quarter?],"Yes",Table2[Did the child have a positive screen for developmental delays?],"Yes",Table2[Child Race: Native Hawaiian or Other Pacific Islander],"Yes")</f>
        <v>0</v>
      </c>
      <c r="O8" s="74" t="str">
        <f>IFERROR(COUNTIFS(Table2[Was this child engaged in services during the report quarter?],"Yes",Table2[Did the child have a positive screen for developmental delays?],"Yes",Table2[If "Yes,  did the child receive services in a timely manner following the screen?],"Yes", Table2[Child Race: Native Hawaiian or Other Pacific Islander],"Yes")/COUNTIFS(Table2[Was this child engaged in services during the report quarter?],"Yes",Table2[Did the child have a positive screen for developmental delays?],"Yes",Table2[Child Race: Native Hawaiian or Other Pacific Islander],"Yes"),"NA")</f>
        <v>NA</v>
      </c>
      <c r="P8" s="75">
        <f>COUNTIFS(Table2[Was this child engaged in services during the report quarter?],"Yes",Table2[Did the child have a positive screen for developmental delays?],"Yes",Table2[Child Race: American Indian or Alaska Native],"Yes")</f>
        <v>0</v>
      </c>
      <c r="Q8" s="75" t="str">
        <f>IFERROR(COUNTIFS(Table2[Was this child engaged in services during the report quarter?],"Yes",Table2[Did the child have a positive screen for developmental delays?],"Yes",Table2[If "Yes,  did the child receive services in a timely manner following the screen?],"Yes", Table2[Child Race: American Indian or Alaska Native],"Yes")/COUNTIFS(Table2[Was this child engaged in services during the report quarter?],"Yes",Table2[Did the child have a positive screen for developmental delays?],"Yes",Table2[Child Race: American Indian or Alaska Native],"Yes"),"NA")</f>
        <v>NA</v>
      </c>
    </row>
    <row r="9" spans="1:17" ht="58" x14ac:dyDescent="0.35">
      <c r="A9" s="99" t="s">
        <v>107</v>
      </c>
      <c r="B9" s="54" t="s">
        <v>108</v>
      </c>
      <c r="C9" s="35">
        <v>0.8</v>
      </c>
      <c r="D9" s="29">
        <f>COUNTIFS(Table2[Was this child engaged in services during the report quarter?], "Yes",
Table2[Has the child been enrolled in home visiting for at least 3 months?], "Yes")</f>
        <v>0</v>
      </c>
      <c r="E9" s="29" t="str">
        <f>IFERROR(COUNTIFS(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COUNTIFS(Table2[Was this child engaged in services during the report quarter?], "Yes",
Table2[Has the child been enrolled in home visiting for at least 3 months?], "Yes"), "NA")</f>
        <v>NA</v>
      </c>
      <c r="F9" s="70">
        <f>COUNTIFS(
Table2[Child Hispanic or Latino Ethnicity], "Yes",
Table2[Was this child engaged in services during the report quarter?], "Yes",
Table2[Has the child been enrolled in home visiting for at least 3 months?], "Yes")</f>
        <v>0</v>
      </c>
      <c r="G9" s="70" t="str">
        <f>IFERROR(COUNTIFS(Table2[Child Hispanic or Latino Ethnicity],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Hispanic or Latino Ethnicity], "Yes",
Table2[Was this child engaged in services during the report quarter?], "Yes",
Table2[Has the child been enrolled in home visiting for at least 3 months?], "Yes"), "NA")</f>
        <v>NA</v>
      </c>
      <c r="H9" s="71">
        <f>COUNTIFS(
Table2[Child Race: White], "Yes",
Table2[Was this child engaged in services during the report quarter?], "Yes",
Table2[Has the child been enrolled in home visiting for at least 3 months?], "Yes")</f>
        <v>0</v>
      </c>
      <c r="I9" s="71" t="str">
        <f>IFERROR(COUNTIFS(Table2[Child Race: White],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Race: White], "Yes",
Table2[Was this child engaged in services during the report quarter?], "Yes",
Table2[Has the child been enrolled in home visiting for at least 3 months?], "Yes"), "NA")</f>
        <v>NA</v>
      </c>
      <c r="J9" s="72">
        <f>COUNTIFS(
Table2[Child Race: Black or African American], "Yes",
Table2[Was this child engaged in services during the report quarter?], "Yes",
Table2[Has the child been enrolled in home visiting for at least 3 months?], "Yes")</f>
        <v>0</v>
      </c>
      <c r="K9" s="72" t="str">
        <f>IFERROR(COUNTIFS(Table2[Child Race: Black or African American],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Race: Black or African American], "Yes",
Table2[Was this child engaged in services during the report quarter?], "Yes",
Table2[Has the child been enrolled in home visiting for at least 3 months?], "Yes"), "NA")</f>
        <v>NA</v>
      </c>
      <c r="L9" s="73">
        <f>COUNTIFS(
Table2[Child Race: Asian], "Yes",
Table2[Was this child engaged in services during the report quarter?], "Yes",
Table2[Has the child been enrolled in home visiting for at least 3 months?], "Yes")</f>
        <v>0</v>
      </c>
      <c r="M9" s="73" t="str">
        <f>IFERROR(COUNTIFS(Table2[Child Race: Asian],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Race: Asian], "Yes",
Table2[Was this child engaged in services during the report quarter?], "Yes",
Table2[Has the child been enrolled in home visiting for at least 3 months?], "Yes"), "NA")</f>
        <v>NA</v>
      </c>
      <c r="N9" s="74">
        <f>COUNTIFS(
Table2[Child Race: Native Hawaiian or Other Pacific Islander], "Yes",
Table2[Was this child engaged in services during the report quarter?], "Yes",
Table2[Has the child been enrolled in home visiting for at least 3 months?], "Yes")</f>
        <v>0</v>
      </c>
      <c r="O9" s="74" t="str">
        <f>IFERROR(COUNTIFS(Table2[Child Race: Native Hawaiian or Other Pacific Islander],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Race: Native Hawaiian or Other Pacific Islander], "Yes",
Table2[Was this child engaged in services during the report quarter?], "Yes",
Table2[Has the child been enrolled in home visiting for at least 3 months?], "Yes"), "NA")</f>
        <v>NA</v>
      </c>
      <c r="P9" s="75">
        <f>COUNTIFS(
Table2[Child Race: American Indian or Alaska Native], "Yes",
Table2[Was this child engaged in services during the report quarter?], "Yes",
Table2[Has the child been enrolled in home visiting for at least 3 months?], "Yes")</f>
        <v>0</v>
      </c>
      <c r="Q9" s="75" t="str">
        <f>IFERROR(COUNTIFS(Table2[Child Race: American Indian or Alaska Native], "Yes",
Table2[Was this child engaged in services during the report quarter?], "Yes",
Table2[Has the child been enrolled in home visiting for at least 3 months?], "Yes",
Table2[If "Yes," was the child''s primary caregiver screened for depression within 3 months of enrollment or 3 months of delivery (for those enrolled prenatally)?], "Yes")/
COUNTIFS(Table2[Child Race: American Indian or Alaska Native], "Yes",
Table2[Was this child engaged in services during the report quarter?], "Yes",
Table2[Has the child been enrolled in home visiting for at least 3 months?], "Yes"), "NA")</f>
        <v>NA</v>
      </c>
    </row>
    <row r="10" spans="1:17" ht="29" x14ac:dyDescent="0.35">
      <c r="A10" s="99"/>
      <c r="B10" s="54" t="s">
        <v>109</v>
      </c>
      <c r="C10" s="35">
        <v>0.8</v>
      </c>
      <c r="D10" s="29">
        <f>COUNTIFS(Table2[Was this child engaged in services during the report quarter?], "Yes",
Table2[If "Yes," did the child''s primary caregiver have a positive screen for depression?], "Yes")</f>
        <v>0</v>
      </c>
      <c r="E10" s="29" t="str">
        <f>IFERROR(COUNTIFS(Table2[Was this child engaged in services during the report quarter?], "Yes",
Table2[If "Yes," did the child''s primary caregiver have a positive screen for depression?], "Yes",
Table2[If "Yes," did the primary caregiver receive one or more service contacts?], "Yes")/
COUNTIFS(Table2[Was this child engaged in services during the report quarter?], "Yes",
Table2[If "Yes," did the child''s primary caregiver have a positive screen for depression?], "Yes"), "NA")</f>
        <v>NA</v>
      </c>
      <c r="F10" s="70">
        <f>COUNTIFS(
Table2[Child Hispanic or Latino Ethnicity], "Yes",
Table2[Was this child engaged in services during the report quarter?], "Yes",
Table2[If "Yes," did the child''s primary caregiver have a positive screen for depression?], "Yes")</f>
        <v>0</v>
      </c>
      <c r="G10" s="70" t="str">
        <f>IFERROR(COUNTIFS(Table2[Was this child engaged in services during the report quarter?], "Yes",
Table2[Child Hispanic or Latino Ethnicity], "Yes",
Table2[If "Yes," did the child''s primary caregiver have a positive screen for depression?], "Yes",
Table2[If "Yes," did the primary caregiver receive one or more service contacts?], "Yes")/
COUNTIFS(Table2[Was this child engaged in services during the report quarter?], "Yes",
Table2[Child Hispanic or Latino Ethnicity], "Yes",
Table2[If "Yes," did the child''s primary caregiver have a positive screen for depression?], "Yes"), "NA")</f>
        <v>NA</v>
      </c>
      <c r="H10" s="71">
        <f>COUNTIFS(
Table2[Child Race: White], "Yes",
Table2[Was this child engaged in services during the report quarter?], "Yes",
Table2[If "Yes," did the child''s primary caregiver have a positive screen for depression?], "Yes")</f>
        <v>0</v>
      </c>
      <c r="I10" s="71" t="str">
        <f>IFERROR(COUNTIFS(Table2[Was this child engaged in services during the report quarter?], "Yes",
Table2[Child Race: White], "Yes",
Table2[If "Yes," did the child''s primary caregiver have a positive screen for depression?], "Yes",
Table2[If "Yes," did the primary caregiver receive one or more service contacts?], "Yes")/
COUNTIFS(Table2[Was this child engaged in services during the report quarter?], "Yes",
Table2[Child Race: White], "Yes",
Table2[If "Yes," did the child''s primary caregiver have a positive screen for depression?], "Yes"), "NA")</f>
        <v>NA</v>
      </c>
      <c r="J10" s="72">
        <f>COUNTIFS(
Table2[Child Race: Black or African American], "Yes",
Table2[Was this child engaged in services during the report quarter?], "Yes",
Table2[If "Yes," did the child''s primary caregiver have a positive screen for depression?], "Yes")</f>
        <v>0</v>
      </c>
      <c r="K10" s="72" t="str">
        <f>IFERROR(COUNTIFS(Table2[Was this child engaged in services during the report quarter?], "Yes",
Table2[Child Race: Black or African American], "Yes",
Table2[If "Yes," did the child''s primary caregiver have a positive screen for depression?], "Yes",
Table2[If "Yes," did the primary caregiver receive one or more service contacts?], "Yes")/
COUNTIFS(Table2[Was this child engaged in services during the report quarter?], "Yes",
Table2[Child Race: Black or African American], "Yes",
Table2[If "Yes," did the child''s primary caregiver have a positive screen for depression?], "Yes"), "NA")</f>
        <v>NA</v>
      </c>
      <c r="L10" s="73">
        <f>COUNTIFS(
Table2[Child Race: Asian], "Yes",
Table2[Was this child engaged in services during the report quarter?], "Yes",
Table2[If "Yes," did the child''s primary caregiver have a positive screen for depression?], "Yes")</f>
        <v>0</v>
      </c>
      <c r="M10" s="73" t="str">
        <f>IFERROR(COUNTIFS(Table2[Was this child engaged in services during the report quarter?], "Yes",
Table2[Child Race: Asian], "Yes",
Table2[If "Yes," did the child''s primary caregiver have a positive screen for depression?], "Yes",
Table2[If "Yes," did the primary caregiver receive one or more service contacts?], "Yes")/
COUNTIFS(Table2[Was this child engaged in services during the report quarter?], "Yes",
Table2[Child Race: Asian], "Yes",
Table2[If "Yes," did the child''s primary caregiver have a positive screen for depression?], "Yes"), "NA")</f>
        <v>NA</v>
      </c>
      <c r="N10" s="74">
        <f>COUNTIFS(
Table2[Child Race: Native Hawaiian or Other Pacific Islander], "Yes",
Table2[Was this child engaged in services during the report quarter?], "Yes",
Table2[If "Yes," did the child''s primary caregiver have a positive screen for depression?], "Yes")</f>
        <v>0</v>
      </c>
      <c r="O10" s="74" t="str">
        <f>IFERROR(COUNTIFS(Table2[Was this child engaged in services during the report quarter?], "Yes",
Table2[Child Race: Native Hawaiian or Other Pacific Islander], "Yes",
Table2[If "Yes," did the child''s primary caregiver have a positive screen for depression?], "Yes",
Table2[If "Yes," did the primary caregiver receive one or more service contacts?], "Yes")/
COUNTIFS(Table2[Was this child engaged in services during the report quarter?], "Yes",
Table2[Child Race: Native Hawaiian or Other Pacific Islander], "Yes",
Table2[If "Yes," did the child''s primary caregiver have a positive screen for depression?], "Yes"), "NA")</f>
        <v>NA</v>
      </c>
      <c r="P10" s="75">
        <f>COUNTIFS(
Table2[Child Race: American Indian or Alaska Native], "Yes",
Table2[Was this child engaged in services during the report quarter?], "Yes",
Table2[If "Yes," did the child''s primary caregiver have a positive screen for depression?], "Yes")</f>
        <v>0</v>
      </c>
      <c r="Q10" s="75" t="str">
        <f>IFERROR(COUNTIFS(Table2[Was this child engaged in services during the report quarter?], "Yes",
Table2[Child Race: American Indian or Alaska Native], "Yes",
Table2[If "Yes," did the child''s primary caregiver have a positive screen for depression?], "Yes",
Table2[If "Yes," did the primary caregiver receive one or more service contacts?], "Yes")/
COUNTIFS(Table2[Was this child engaged in services during the report quarter?], "Yes",
Table2[Child Race: American Indian or Alaska Native], "Yes",
Table2[If "Yes," did the child''s primary caregiver have a positive screen for depression?], "Yes"), "NA")</f>
        <v>NA</v>
      </c>
    </row>
  </sheetData>
  <sheetProtection algorithmName="SHA-512" hashValue="QuMfsTrzdcMYDtGDhS6Bkyw+x5LaK+xdsUNdTOGAtP4vzzaNIyU3c9OYD548yHSezptdfZkabA74LO0HOYlIsw==" saltValue="PG9MjhdnWFJP+5p6NNikDg==" spinCount="100000" sheet="1" objects="1" scenarios="1" selectLockedCells="1" selectUnlockedCells="1"/>
  <mergeCells count="14">
    <mergeCell ref="A7:A8"/>
    <mergeCell ref="A9:A10"/>
    <mergeCell ref="N3:O3"/>
    <mergeCell ref="P3:Q3"/>
    <mergeCell ref="A1:I1"/>
    <mergeCell ref="A2:Q2"/>
    <mergeCell ref="A3:A4"/>
    <mergeCell ref="B3:B4"/>
    <mergeCell ref="C3:C4"/>
    <mergeCell ref="D3:E3"/>
    <mergeCell ref="F3:G3"/>
    <mergeCell ref="H3:I3"/>
    <mergeCell ref="J3:K3"/>
    <mergeCell ref="L3:M3"/>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B687E-7B97-474A-BE17-11F10ED30315}">
  <sheetPr codeName="Sheet8"/>
  <dimension ref="A1:E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5" x14ac:dyDescent="0.35">
      <c r="A1" s="5" t="s">
        <v>110</v>
      </c>
      <c r="B1" s="5" t="s">
        <v>111</v>
      </c>
      <c r="C1" s="5" t="s">
        <v>112</v>
      </c>
      <c r="D1" s="5" t="s">
        <v>113</v>
      </c>
      <c r="E1" s="1" t="s">
        <v>114</v>
      </c>
    </row>
    <row r="2" spans="1:5" x14ac:dyDescent="0.35">
      <c r="A2" s="1" t="s">
        <v>115</v>
      </c>
      <c r="B2" s="6">
        <f ca="1">TODAY()</f>
        <v>45992</v>
      </c>
      <c r="C2" s="7">
        <f>DATE(Cover_Sheet!$F3, CHOOSE(MATCH(Cover_Sheet!$E3, {"January-March","April-June","July-September","October-December"}, 0), 1, 4, 7, 10), 1)</f>
        <v>46204</v>
      </c>
      <c r="D2" s="7">
        <f>EOMONTH(DATE(Cover_Sheet!$F3, CHOOSE(MATCH(Cover_Sheet!$E3, {"January-March","April-June","July-September","October-December"}, 0), 3, 6, 9, 12), 1), 0)</f>
        <v>46295</v>
      </c>
      <c r="E2" s="81" t="e">
        <f>SUMIFS(
  Table3[Indicate this staff member’s Full-Time Equivalent (FTE) as a decimal (e.g., 1.0 = full-time, 0.75 = ¾-time, 0.5 = half-time).],
  Table3[Was this staff member employed during the report quarter?], "Yes",
  Table3[Select the role of the home visiting staff member], "Supervisor"
)
/
SUMIFS(
  Table3[Indicate this staff member’s Full-Time Equivalent (FTE) as a decimal (e.g., 1.0 = full-time, 0.75 = ¾-time, 0.5 = half-time).],
  Table3[Was this staff member employed during the report quarter?], "Yes",
  Table3[Select the role of the home visiting staff member], "Direct Service Staff"
)</f>
        <v>#DIV/0!</v>
      </c>
    </row>
    <row r="3" spans="1:5" x14ac:dyDescent="0.35">
      <c r="A3" s="1" t="s">
        <v>116</v>
      </c>
    </row>
    <row r="4" spans="1:5" x14ac:dyDescent="0.35">
      <c r="A4" s="1" t="s">
        <v>117</v>
      </c>
    </row>
    <row r="5" spans="1:5" x14ac:dyDescent="0.35">
      <c r="A5" s="1" t="s">
        <v>118</v>
      </c>
    </row>
    <row r="6" spans="1:5" x14ac:dyDescent="0.35">
      <c r="A6" s="1" t="s">
        <v>119</v>
      </c>
    </row>
    <row r="7" spans="1:5" x14ac:dyDescent="0.35">
      <c r="A7" s="1" t="s">
        <v>120</v>
      </c>
    </row>
    <row r="8" spans="1:5" x14ac:dyDescent="0.35">
      <c r="A8" s="1" t="s">
        <v>121</v>
      </c>
    </row>
    <row r="9" spans="1:5" x14ac:dyDescent="0.35">
      <c r="A9" s="1" t="s">
        <v>122</v>
      </c>
    </row>
    <row r="10" spans="1:5" x14ac:dyDescent="0.35">
      <c r="A10" s="1" t="s">
        <v>123</v>
      </c>
    </row>
    <row r="11" spans="1:5" x14ac:dyDescent="0.35">
      <c r="A11" s="1" t="s">
        <v>124</v>
      </c>
    </row>
    <row r="12" spans="1:5" x14ac:dyDescent="0.35">
      <c r="A12" s="1" t="s">
        <v>125</v>
      </c>
    </row>
    <row r="13" spans="1:5" x14ac:dyDescent="0.35">
      <c r="A13" s="1" t="s">
        <v>126</v>
      </c>
    </row>
    <row r="14" spans="1:5" x14ac:dyDescent="0.35">
      <c r="A14" s="1" t="s">
        <v>127</v>
      </c>
    </row>
    <row r="15" spans="1:5" x14ac:dyDescent="0.35">
      <c r="A15" s="1" t="s">
        <v>128</v>
      </c>
    </row>
    <row r="16" spans="1:5" x14ac:dyDescent="0.35">
      <c r="A16" s="1" t="s">
        <v>129</v>
      </c>
    </row>
    <row r="17" spans="1:1" x14ac:dyDescent="0.35">
      <c r="A17" s="1" t="s">
        <v>130</v>
      </c>
    </row>
    <row r="18" spans="1:1" x14ac:dyDescent="0.35">
      <c r="A18" s="1" t="s">
        <v>131</v>
      </c>
    </row>
    <row r="19" spans="1:1" x14ac:dyDescent="0.35">
      <c r="A19" s="1" t="s">
        <v>132</v>
      </c>
    </row>
    <row r="20" spans="1:1" x14ac:dyDescent="0.35">
      <c r="A20" s="1" t="s">
        <v>133</v>
      </c>
    </row>
    <row r="21" spans="1:1" x14ac:dyDescent="0.35">
      <c r="A21" s="1" t="s">
        <v>134</v>
      </c>
    </row>
    <row r="22" spans="1:1" x14ac:dyDescent="0.35">
      <c r="A22" s="1" t="s">
        <v>135</v>
      </c>
    </row>
    <row r="23" spans="1:1" x14ac:dyDescent="0.35">
      <c r="A23" s="1" t="s">
        <v>136</v>
      </c>
    </row>
    <row r="24" spans="1:1" x14ac:dyDescent="0.35">
      <c r="A24" s="1" t="s">
        <v>137</v>
      </c>
    </row>
    <row r="25" spans="1:1" x14ac:dyDescent="0.35">
      <c r="A25" s="1" t="s">
        <v>138</v>
      </c>
    </row>
    <row r="26" spans="1:1" x14ac:dyDescent="0.35">
      <c r="A26" s="1" t="s">
        <v>139</v>
      </c>
    </row>
    <row r="27" spans="1:1" x14ac:dyDescent="0.35">
      <c r="A27" s="1" t="s">
        <v>140</v>
      </c>
    </row>
    <row r="28" spans="1:1" x14ac:dyDescent="0.35">
      <c r="A28" s="1" t="s">
        <v>141</v>
      </c>
    </row>
    <row r="29" spans="1:1" x14ac:dyDescent="0.35">
      <c r="A29" s="1" t="s">
        <v>142</v>
      </c>
    </row>
    <row r="30" spans="1:1" x14ac:dyDescent="0.35">
      <c r="A30" s="1" t="s">
        <v>143</v>
      </c>
    </row>
    <row r="31" spans="1:1" x14ac:dyDescent="0.35">
      <c r="A31" s="1" t="s">
        <v>144</v>
      </c>
    </row>
    <row r="32" spans="1:1" x14ac:dyDescent="0.35">
      <c r="A32" s="1" t="s">
        <v>145</v>
      </c>
    </row>
    <row r="33" spans="1:1" x14ac:dyDescent="0.35">
      <c r="A33" s="1" t="s">
        <v>146</v>
      </c>
    </row>
    <row r="34" spans="1:1" x14ac:dyDescent="0.35">
      <c r="A34" s="1" t="s">
        <v>147</v>
      </c>
    </row>
    <row r="35" spans="1:1" x14ac:dyDescent="0.35">
      <c r="A35" s="1" t="s">
        <v>148</v>
      </c>
    </row>
    <row r="36" spans="1:1" x14ac:dyDescent="0.35">
      <c r="A36" s="1" t="s">
        <v>149</v>
      </c>
    </row>
    <row r="37" spans="1:1" x14ac:dyDescent="0.35">
      <c r="A37" s="1" t="s">
        <v>150</v>
      </c>
    </row>
    <row r="38" spans="1:1" x14ac:dyDescent="0.35">
      <c r="A38" s="1" t="s">
        <v>151</v>
      </c>
    </row>
    <row r="39" spans="1:1" x14ac:dyDescent="0.35">
      <c r="A39" s="1" t="s">
        <v>152</v>
      </c>
    </row>
    <row r="40" spans="1:1" x14ac:dyDescent="0.35">
      <c r="A40" s="1" t="s">
        <v>153</v>
      </c>
    </row>
    <row r="41" spans="1:1" x14ac:dyDescent="0.35">
      <c r="A41" s="1" t="s">
        <v>154</v>
      </c>
    </row>
    <row r="42" spans="1:1" x14ac:dyDescent="0.35">
      <c r="A42" s="1" t="s">
        <v>155</v>
      </c>
    </row>
    <row r="43" spans="1:1" x14ac:dyDescent="0.35">
      <c r="A43" s="1" t="s">
        <v>156</v>
      </c>
    </row>
    <row r="44" spans="1:1" x14ac:dyDescent="0.35">
      <c r="A44" s="1" t="s">
        <v>157</v>
      </c>
    </row>
    <row r="45" spans="1:1" x14ac:dyDescent="0.35">
      <c r="A45" s="1" t="s">
        <v>158</v>
      </c>
    </row>
    <row r="46" spans="1:1" x14ac:dyDescent="0.35">
      <c r="A46" s="1" t="s">
        <v>159</v>
      </c>
    </row>
    <row r="47" spans="1:1" x14ac:dyDescent="0.35">
      <c r="A47" s="1" t="s">
        <v>160</v>
      </c>
    </row>
    <row r="48" spans="1:1" x14ac:dyDescent="0.35">
      <c r="A48" s="1" t="s">
        <v>161</v>
      </c>
    </row>
    <row r="49" spans="1:1" x14ac:dyDescent="0.35">
      <c r="A49" s="1" t="s">
        <v>162</v>
      </c>
    </row>
    <row r="50" spans="1:1" x14ac:dyDescent="0.35">
      <c r="A50" s="1" t="s">
        <v>163</v>
      </c>
    </row>
    <row r="51" spans="1:1" x14ac:dyDescent="0.35">
      <c r="A51" s="1" t="s">
        <v>164</v>
      </c>
    </row>
    <row r="52" spans="1:1" x14ac:dyDescent="0.35">
      <c r="A52" s="1" t="s">
        <v>165</v>
      </c>
    </row>
    <row r="53" spans="1:1" x14ac:dyDescent="0.35">
      <c r="A53" s="1" t="s">
        <v>166</v>
      </c>
    </row>
    <row r="54" spans="1:1" x14ac:dyDescent="0.35">
      <c r="A54" s="1" t="s">
        <v>167</v>
      </c>
    </row>
    <row r="55" spans="1:1" x14ac:dyDescent="0.35">
      <c r="A55" s="1" t="s">
        <v>168</v>
      </c>
    </row>
    <row r="56" spans="1:1" x14ac:dyDescent="0.35">
      <c r="A56" s="1" t="s">
        <v>169</v>
      </c>
    </row>
    <row r="57" spans="1:1" x14ac:dyDescent="0.35">
      <c r="A57" s="1" t="s">
        <v>170</v>
      </c>
    </row>
    <row r="58" spans="1:1" x14ac:dyDescent="0.35">
      <c r="A58" s="1" t="s">
        <v>171</v>
      </c>
    </row>
    <row r="59" spans="1:1" x14ac:dyDescent="0.35">
      <c r="A59" s="1" t="s">
        <v>172</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7676AE-DB42-4E06-9171-484F414428A4}">
  <ds:schemaRefs>
    <ds:schemaRef ds:uri="http://schemas.microsoft.com/sharepoint/v3/contenttype/forms"/>
  </ds:schemaRefs>
</ds:datastoreItem>
</file>

<file path=customXml/itemProps2.xml><?xml version="1.0" encoding="utf-8"?>
<ds:datastoreItem xmlns:ds="http://schemas.openxmlformats.org/officeDocument/2006/customXml" ds:itemID="{F6F8002E-1264-44AC-9744-D6201BDB754D}">
  <ds:schemaRefs>
    <ds:schemaRef ds:uri="http://schemas.microsoft.com/office/2006/documentManagement/types"/>
    <ds:schemaRef ds:uri="http://schemas.openxmlformats.org/package/2006/metadata/core-properties"/>
    <ds:schemaRef ds:uri="http://schemas.microsoft.com/office/2006/metadata/properties"/>
    <ds:schemaRef ds:uri="ac21467a-2607-45ec-8261-55e851c78946"/>
    <ds:schemaRef ds:uri="96e73e70-8da9-4cdf-ad3d-bb5a5b31f7e2"/>
    <ds:schemaRef ds:uri="http://purl.org/dc/elements/1.1/"/>
    <ds:schemaRef ds:uri="http://purl.org/dc/terms/"/>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A3F9EB8C-6A3F-4AE7-837B-952FBBE2F8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Cover_Sheet</vt:lpstr>
      <vt:lpstr>Fidelity</vt:lpstr>
      <vt:lpstr>Outcomes</vt:lpstr>
      <vt:lpstr>Fidelity_Aggregate</vt:lpstr>
      <vt:lpstr>Outcomes 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2025-08-07T23:05:21Z</dcterms:created>
  <dcterms:modified xsi:type="dcterms:W3CDTF">2025-12-01T20:57:12Z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