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253" documentId="8_{5D6C781C-50A1-4FBF-8BBD-9B4EA3FE6DB3}" xr6:coauthVersionLast="47" xr6:coauthVersionMax="47" xr10:uidLastSave="{B21EF166-8204-4232-8653-FCA2A3A88C0F}"/>
  <bookViews>
    <workbookView xWindow="28690" yWindow="-110" windowWidth="29020" windowHeight="15700" xr2:uid="{7DD948D7-CFCB-4B26-A674-19DF914FA3B1}"/>
  </bookViews>
  <sheets>
    <sheet name="Cover_Sheet2" sheetId="16" r:id="rId1"/>
    <sheet name="County Names to hide (2)" sheetId="14" state="hidden" r:id="rId2"/>
    <sheet name="Fidelity" sheetId="13" r:id="rId3"/>
    <sheet name="Outcomes" sheetId="6" r:id="rId4"/>
    <sheet name="Fidelity Aggregate" sheetId="12" r:id="rId5"/>
    <sheet name="Outcomes Aggregate" sheetId="11" r:id="rId6"/>
    <sheet name="County Names to hide" sheetId="3" state="hidden" r:id="rId7"/>
  </sheets>
  <definedNames>
    <definedName name="_xlnm._FilterDatabase" localSheetId="2" hidden="1">Fidelity!$A$12:$F$100</definedName>
    <definedName name="HomeVisitorsFilteredList" localSheetId="1">'County Names to hide (2)'!$C$2</definedName>
    <definedName name="HomeVisitorsFilteredList" localSheetId="0">#REF!</definedName>
    <definedName name="HomeVisitorsFilteredList">'County Names to hide'!$C$2</definedName>
    <definedName name="HV_FilteredList" localSheetId="1">'County Names to hide (2)'!$C$2:$C$1001</definedName>
    <definedName name="HV_FilteredList" localSheetId="0">#REF!</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3" l="1"/>
  <c r="L6" i="6"/>
  <c r="O6" i="6"/>
  <c r="U6" i="6"/>
  <c r="AI6" i="6" s="1"/>
  <c r="V6" i="6"/>
  <c r="AF6" i="6" s="1"/>
  <c r="E62" i="13" l="1"/>
  <c r="E15" i="12" l="1"/>
  <c r="E14" i="12"/>
  <c r="E13" i="12"/>
  <c r="V7" i="6"/>
  <c r="V8" i="6"/>
  <c r="V9" i="6"/>
  <c r="V10" i="6"/>
  <c r="V11" i="6"/>
  <c r="V12" i="6"/>
  <c r="V13" i="6"/>
  <c r="V14" i="6"/>
  <c r="V15" i="6"/>
  <c r="V16" i="6"/>
  <c r="V17" i="6"/>
  <c r="V18" i="6"/>
  <c r="V19" i="6"/>
  <c r="V20" i="6"/>
  <c r="V21" i="6"/>
  <c r="V22" i="6"/>
  <c r="V23" i="6"/>
  <c r="V24" i="6"/>
  <c r="V25" i="6"/>
  <c r="V26" i="6"/>
  <c r="V27" i="6"/>
  <c r="V28" i="6"/>
  <c r="V29" i="6"/>
  <c r="V30" i="6"/>
  <c r="V31" i="6"/>
  <c r="V32" i="6"/>
  <c r="V33" i="6"/>
  <c r="V34" i="6"/>
  <c r="V35" i="6"/>
  <c r="V36" i="6"/>
  <c r="V37" i="6"/>
  <c r="V38" i="6"/>
  <c r="V39" i="6"/>
  <c r="V40" i="6"/>
  <c r="V41" i="6"/>
  <c r="V42" i="6"/>
  <c r="V43" i="6"/>
  <c r="V44" i="6"/>
  <c r="V45" i="6"/>
  <c r="V46" i="6"/>
  <c r="V47" i="6"/>
  <c r="V48" i="6"/>
  <c r="V49" i="6"/>
  <c r="V50" i="6"/>
  <c r="V51" i="6"/>
  <c r="V52" i="6"/>
  <c r="V53" i="6"/>
  <c r="V54" i="6"/>
  <c r="V55" i="6"/>
  <c r="V56" i="6"/>
  <c r="V57" i="6"/>
  <c r="V58" i="6"/>
  <c r="V59" i="6"/>
  <c r="V60" i="6"/>
  <c r="V61" i="6"/>
  <c r="V62" i="6"/>
  <c r="V63" i="6"/>
  <c r="V64" i="6"/>
  <c r="V65" i="6"/>
  <c r="V66" i="6"/>
  <c r="V67" i="6"/>
  <c r="V68" i="6"/>
  <c r="V69" i="6"/>
  <c r="V70" i="6"/>
  <c r="V71" i="6"/>
  <c r="V72" i="6"/>
  <c r="V73" i="6"/>
  <c r="V74" i="6"/>
  <c r="V75" i="6"/>
  <c r="V76" i="6"/>
  <c r="V77" i="6"/>
  <c r="V78" i="6"/>
  <c r="V79" i="6"/>
  <c r="V80" i="6"/>
  <c r="V81" i="6"/>
  <c r="V82" i="6"/>
  <c r="V83" i="6"/>
  <c r="V84" i="6"/>
  <c r="V85" i="6"/>
  <c r="V86" i="6"/>
  <c r="V87" i="6"/>
  <c r="V88" i="6"/>
  <c r="V89" i="6"/>
  <c r="V90" i="6"/>
  <c r="V91" i="6"/>
  <c r="V92" i="6"/>
  <c r="V93" i="6"/>
  <c r="V94" i="6"/>
  <c r="V95" i="6"/>
  <c r="V96" i="6"/>
  <c r="V97" i="6"/>
  <c r="V98" i="6"/>
  <c r="V99" i="6"/>
  <c r="V100" i="6"/>
  <c r="V101" i="6"/>
  <c r="V102" i="6"/>
  <c r="V103" i="6"/>
  <c r="V104" i="6"/>
  <c r="V105" i="6"/>
  <c r="V106" i="6"/>
  <c r="V107" i="6"/>
  <c r="V108" i="6"/>
  <c r="V109" i="6"/>
  <c r="V110" i="6"/>
  <c r="V111" i="6"/>
  <c r="V112" i="6"/>
  <c r="V113" i="6"/>
  <c r="V114" i="6"/>
  <c r="V115" i="6"/>
  <c r="V116" i="6"/>
  <c r="V117" i="6"/>
  <c r="V118" i="6"/>
  <c r="V119" i="6"/>
  <c r="V120" i="6"/>
  <c r="V121" i="6"/>
  <c r="V122" i="6"/>
  <c r="V123" i="6"/>
  <c r="V124" i="6"/>
  <c r="V125" i="6"/>
  <c r="V126" i="6"/>
  <c r="V127" i="6"/>
  <c r="V128" i="6"/>
  <c r="V129" i="6"/>
  <c r="V130" i="6"/>
  <c r="V131" i="6"/>
  <c r="V132" i="6"/>
  <c r="V133" i="6"/>
  <c r="V134" i="6"/>
  <c r="V135" i="6"/>
  <c r="V136" i="6"/>
  <c r="V137" i="6"/>
  <c r="V138" i="6"/>
  <c r="V139" i="6"/>
  <c r="V140" i="6"/>
  <c r="V141" i="6"/>
  <c r="V142" i="6"/>
  <c r="V143" i="6"/>
  <c r="V144" i="6"/>
  <c r="V145" i="6"/>
  <c r="V146" i="6"/>
  <c r="V147" i="6"/>
  <c r="V148" i="6"/>
  <c r="V149" i="6"/>
  <c r="V150" i="6"/>
  <c r="V151" i="6"/>
  <c r="V152" i="6"/>
  <c r="V153" i="6"/>
  <c r="V154" i="6"/>
  <c r="V155" i="6"/>
  <c r="V156" i="6"/>
  <c r="V157" i="6"/>
  <c r="V158" i="6"/>
  <c r="V159" i="6"/>
  <c r="V160" i="6"/>
  <c r="V161" i="6"/>
  <c r="V162" i="6"/>
  <c r="V163" i="6"/>
  <c r="V164" i="6"/>
  <c r="V165" i="6"/>
  <c r="V166" i="6"/>
  <c r="V167" i="6"/>
  <c r="V168" i="6"/>
  <c r="V169" i="6"/>
  <c r="V170" i="6"/>
  <c r="V171" i="6"/>
  <c r="V172" i="6"/>
  <c r="V173" i="6"/>
  <c r="V174" i="6"/>
  <c r="V175" i="6"/>
  <c r="V176" i="6"/>
  <c r="V177" i="6"/>
  <c r="V178" i="6"/>
  <c r="V179" i="6"/>
  <c r="V180" i="6"/>
  <c r="V181" i="6"/>
  <c r="V182" i="6"/>
  <c r="V183" i="6"/>
  <c r="V184" i="6"/>
  <c r="V185" i="6"/>
  <c r="V186" i="6"/>
  <c r="V187" i="6"/>
  <c r="V188" i="6"/>
  <c r="V189" i="6"/>
  <c r="V190" i="6"/>
  <c r="V191" i="6"/>
  <c r="V192" i="6"/>
  <c r="V193" i="6"/>
  <c r="V194" i="6"/>
  <c r="V195" i="6"/>
  <c r="V196" i="6"/>
  <c r="V197" i="6"/>
  <c r="V198" i="6"/>
  <c r="V199" i="6"/>
  <c r="V200" i="6"/>
  <c r="V201" i="6"/>
  <c r="V202" i="6"/>
  <c r="V203" i="6"/>
  <c r="V204" i="6"/>
  <c r="V205" i="6"/>
  <c r="V206" i="6"/>
  <c r="V207" i="6"/>
  <c r="V208" i="6"/>
  <c r="V209" i="6"/>
  <c r="V210" i="6"/>
  <c r="V211" i="6"/>
  <c r="V212" i="6"/>
  <c r="V213" i="6"/>
  <c r="V214" i="6"/>
  <c r="V215" i="6"/>
  <c r="V216" i="6"/>
  <c r="V217" i="6"/>
  <c r="V218" i="6"/>
  <c r="V219" i="6"/>
  <c r="V220" i="6"/>
  <c r="V221" i="6"/>
  <c r="V222" i="6"/>
  <c r="V223" i="6"/>
  <c r="V224" i="6"/>
  <c r="V225" i="6"/>
  <c r="V226" i="6"/>
  <c r="V227" i="6"/>
  <c r="V228" i="6"/>
  <c r="V229" i="6"/>
  <c r="V230" i="6"/>
  <c r="V231" i="6"/>
  <c r="V232" i="6"/>
  <c r="V233" i="6"/>
  <c r="V234" i="6"/>
  <c r="V235" i="6"/>
  <c r="V236" i="6"/>
  <c r="V237" i="6"/>
  <c r="V238" i="6"/>
  <c r="V239" i="6"/>
  <c r="V240" i="6"/>
  <c r="V241" i="6"/>
  <c r="V242" i="6"/>
  <c r="V243" i="6"/>
  <c r="V244" i="6"/>
  <c r="V245" i="6"/>
  <c r="V246" i="6"/>
  <c r="V247" i="6"/>
  <c r="V248" i="6"/>
  <c r="V249" i="6"/>
  <c r="V250" i="6"/>
  <c r="V251" i="6"/>
  <c r="V252" i="6"/>
  <c r="V253" i="6"/>
  <c r="V254" i="6"/>
  <c r="V255" i="6"/>
  <c r="V256" i="6"/>
  <c r="V257" i="6"/>
  <c r="V258" i="6"/>
  <c r="V259" i="6"/>
  <c r="V260" i="6"/>
  <c r="V261" i="6"/>
  <c r="V262" i="6"/>
  <c r="V263" i="6"/>
  <c r="V264" i="6"/>
  <c r="V265" i="6"/>
  <c r="V266" i="6"/>
  <c r="V267" i="6"/>
  <c r="V268" i="6"/>
  <c r="V269" i="6"/>
  <c r="V270" i="6"/>
  <c r="V271" i="6"/>
  <c r="V272" i="6"/>
  <c r="V273" i="6"/>
  <c r="V274" i="6"/>
  <c r="V275" i="6"/>
  <c r="V276" i="6"/>
  <c r="V277" i="6"/>
  <c r="V278" i="6"/>
  <c r="V279" i="6"/>
  <c r="V280" i="6"/>
  <c r="V281" i="6"/>
  <c r="V282" i="6"/>
  <c r="V283" i="6"/>
  <c r="V284" i="6"/>
  <c r="V285" i="6"/>
  <c r="V286" i="6"/>
  <c r="V287" i="6"/>
  <c r="V288" i="6"/>
  <c r="V289" i="6"/>
  <c r="V290" i="6"/>
  <c r="V291" i="6"/>
  <c r="V292" i="6"/>
  <c r="V293" i="6"/>
  <c r="V294" i="6"/>
  <c r="V295" i="6"/>
  <c r="V296" i="6"/>
  <c r="V297" i="6"/>
  <c r="V298" i="6"/>
  <c r="V299" i="6"/>
  <c r="V300" i="6"/>
  <c r="V301" i="6"/>
  <c r="V302" i="6"/>
  <c r="V303" i="6"/>
  <c r="V304" i="6"/>
  <c r="V305" i="6"/>
  <c r="V306" i="6"/>
  <c r="V307" i="6"/>
  <c r="V308" i="6"/>
  <c r="V309" i="6"/>
  <c r="V310" i="6"/>
  <c r="V311" i="6"/>
  <c r="V312" i="6"/>
  <c r="V313" i="6"/>
  <c r="V314" i="6"/>
  <c r="V315" i="6"/>
  <c r="V316" i="6"/>
  <c r="V317" i="6"/>
  <c r="V318" i="6"/>
  <c r="V319" i="6"/>
  <c r="V320" i="6"/>
  <c r="V321" i="6"/>
  <c r="V322" i="6"/>
  <c r="V323" i="6"/>
  <c r="V324" i="6"/>
  <c r="V325" i="6"/>
  <c r="V326" i="6"/>
  <c r="V327" i="6"/>
  <c r="V328" i="6"/>
  <c r="V329" i="6"/>
  <c r="V330" i="6"/>
  <c r="V331" i="6"/>
  <c r="V332" i="6"/>
  <c r="V333" i="6"/>
  <c r="V334" i="6"/>
  <c r="V335" i="6"/>
  <c r="V336" i="6"/>
  <c r="V337" i="6"/>
  <c r="V338" i="6"/>
  <c r="V339" i="6"/>
  <c r="V340" i="6"/>
  <c r="V341" i="6"/>
  <c r="V342" i="6"/>
  <c r="V343" i="6"/>
  <c r="V344" i="6"/>
  <c r="V345" i="6"/>
  <c r="V346" i="6"/>
  <c r="V347" i="6"/>
  <c r="V348" i="6"/>
  <c r="V349" i="6"/>
  <c r="V350" i="6"/>
  <c r="V351" i="6"/>
  <c r="V352" i="6"/>
  <c r="V353" i="6"/>
  <c r="V354" i="6"/>
  <c r="V355" i="6"/>
  <c r="V356" i="6"/>
  <c r="V357" i="6"/>
  <c r="V358" i="6"/>
  <c r="V359" i="6"/>
  <c r="V360" i="6"/>
  <c r="V361" i="6"/>
  <c r="V362" i="6"/>
  <c r="V363" i="6"/>
  <c r="V364" i="6"/>
  <c r="V365" i="6"/>
  <c r="V366" i="6"/>
  <c r="V367" i="6"/>
  <c r="V368" i="6"/>
  <c r="V369" i="6"/>
  <c r="V370" i="6"/>
  <c r="V371" i="6"/>
  <c r="V372" i="6"/>
  <c r="V373" i="6"/>
  <c r="V374" i="6"/>
  <c r="V375" i="6"/>
  <c r="V376" i="6"/>
  <c r="V377" i="6"/>
  <c r="V378" i="6"/>
  <c r="V379" i="6"/>
  <c r="V380" i="6"/>
  <c r="V381" i="6"/>
  <c r="V382" i="6"/>
  <c r="V383" i="6"/>
  <c r="V384" i="6"/>
  <c r="V385" i="6"/>
  <c r="V386" i="6"/>
  <c r="V387" i="6"/>
  <c r="V388" i="6"/>
  <c r="V389" i="6"/>
  <c r="V390" i="6"/>
  <c r="V391" i="6"/>
  <c r="V392" i="6"/>
  <c r="V393" i="6"/>
  <c r="V394" i="6"/>
  <c r="V395" i="6"/>
  <c r="V396" i="6"/>
  <c r="V397" i="6"/>
  <c r="V398" i="6"/>
  <c r="V399" i="6"/>
  <c r="V400" i="6"/>
  <c r="V401" i="6"/>
  <c r="V402" i="6"/>
  <c r="V403" i="6"/>
  <c r="V404" i="6"/>
  <c r="V405" i="6"/>
  <c r="V406" i="6"/>
  <c r="V407" i="6"/>
  <c r="V408" i="6"/>
  <c r="V409" i="6"/>
  <c r="V410" i="6"/>
  <c r="V411" i="6"/>
  <c r="V412" i="6"/>
  <c r="V413" i="6"/>
  <c r="V414" i="6"/>
  <c r="V415" i="6"/>
  <c r="V416" i="6"/>
  <c r="V417" i="6"/>
  <c r="V418" i="6"/>
  <c r="V419" i="6"/>
  <c r="V420" i="6"/>
  <c r="V421" i="6"/>
  <c r="V422" i="6"/>
  <c r="V423" i="6"/>
  <c r="V424" i="6"/>
  <c r="V425" i="6"/>
  <c r="V426" i="6"/>
  <c r="V427" i="6"/>
  <c r="V428" i="6"/>
  <c r="V429" i="6"/>
  <c r="V430" i="6"/>
  <c r="V431" i="6"/>
  <c r="V432" i="6"/>
  <c r="V433" i="6"/>
  <c r="V434" i="6"/>
  <c r="V435" i="6"/>
  <c r="V436" i="6"/>
  <c r="V437" i="6"/>
  <c r="V438" i="6"/>
  <c r="V439" i="6"/>
  <c r="V440" i="6"/>
  <c r="V441" i="6"/>
  <c r="V442" i="6"/>
  <c r="V443" i="6"/>
  <c r="V444" i="6"/>
  <c r="V445" i="6"/>
  <c r="V446" i="6"/>
  <c r="V447" i="6"/>
  <c r="V448" i="6"/>
  <c r="V449" i="6"/>
  <c r="V450" i="6"/>
  <c r="V451" i="6"/>
  <c r="V452" i="6"/>
  <c r="V453" i="6"/>
  <c r="V454" i="6"/>
  <c r="V455" i="6"/>
  <c r="V456" i="6"/>
  <c r="V457" i="6"/>
  <c r="V458" i="6"/>
  <c r="V459" i="6"/>
  <c r="V460" i="6"/>
  <c r="V461" i="6"/>
  <c r="V462" i="6"/>
  <c r="V463" i="6"/>
  <c r="V464" i="6"/>
  <c r="V465" i="6"/>
  <c r="V466" i="6"/>
  <c r="V467" i="6"/>
  <c r="V468" i="6"/>
  <c r="V469" i="6"/>
  <c r="V470" i="6"/>
  <c r="V471" i="6"/>
  <c r="V472" i="6"/>
  <c r="V473" i="6"/>
  <c r="V474" i="6"/>
  <c r="V475" i="6"/>
  <c r="V476" i="6"/>
  <c r="V477" i="6"/>
  <c r="V478" i="6"/>
  <c r="V479" i="6"/>
  <c r="V480" i="6"/>
  <c r="V481" i="6"/>
  <c r="V482" i="6"/>
  <c r="V483" i="6"/>
  <c r="V484" i="6"/>
  <c r="V485" i="6"/>
  <c r="V486" i="6"/>
  <c r="V487" i="6"/>
  <c r="V488" i="6"/>
  <c r="V489" i="6"/>
  <c r="V490" i="6"/>
  <c r="V491" i="6"/>
  <c r="V492" i="6"/>
  <c r="V493" i="6"/>
  <c r="V494" i="6"/>
  <c r="V495" i="6"/>
  <c r="V496" i="6"/>
  <c r="V497" i="6"/>
  <c r="V498" i="6"/>
  <c r="V499" i="6"/>
  <c r="V500" i="6"/>
  <c r="U7" i="6"/>
  <c r="U8" i="6"/>
  <c r="U9" i="6"/>
  <c r="U10" i="6"/>
  <c r="U11" i="6"/>
  <c r="U12" i="6"/>
  <c r="U13" i="6"/>
  <c r="U14" i="6"/>
  <c r="U15" i="6"/>
  <c r="U16" i="6"/>
  <c r="U17" i="6"/>
  <c r="U18" i="6"/>
  <c r="U19" i="6"/>
  <c r="U20" i="6"/>
  <c r="U21" i="6"/>
  <c r="U22" i="6"/>
  <c r="U23" i="6"/>
  <c r="U24" i="6"/>
  <c r="U25" i="6"/>
  <c r="U26" i="6"/>
  <c r="U27" i="6"/>
  <c r="U28" i="6"/>
  <c r="U29" i="6"/>
  <c r="U30" i="6"/>
  <c r="U31" i="6"/>
  <c r="U32" i="6"/>
  <c r="U33" i="6"/>
  <c r="U34" i="6"/>
  <c r="U35" i="6"/>
  <c r="U36" i="6"/>
  <c r="U37" i="6"/>
  <c r="U38" i="6"/>
  <c r="U39" i="6"/>
  <c r="U40" i="6"/>
  <c r="U41" i="6"/>
  <c r="U42" i="6"/>
  <c r="U43" i="6"/>
  <c r="U44" i="6"/>
  <c r="U45" i="6"/>
  <c r="U46" i="6"/>
  <c r="U47" i="6"/>
  <c r="U48" i="6"/>
  <c r="U49" i="6"/>
  <c r="U50" i="6"/>
  <c r="U51" i="6"/>
  <c r="U52" i="6"/>
  <c r="U53" i="6"/>
  <c r="U54" i="6"/>
  <c r="U55" i="6"/>
  <c r="U56" i="6"/>
  <c r="U57" i="6"/>
  <c r="U58" i="6"/>
  <c r="U59" i="6"/>
  <c r="U60" i="6"/>
  <c r="U61" i="6"/>
  <c r="U62" i="6"/>
  <c r="U63" i="6"/>
  <c r="U64" i="6"/>
  <c r="U65" i="6"/>
  <c r="U66" i="6"/>
  <c r="U67" i="6"/>
  <c r="U68" i="6"/>
  <c r="U69" i="6"/>
  <c r="U70" i="6"/>
  <c r="U71" i="6"/>
  <c r="U72" i="6"/>
  <c r="U73" i="6"/>
  <c r="U74" i="6"/>
  <c r="U75" i="6"/>
  <c r="U76" i="6"/>
  <c r="U77" i="6"/>
  <c r="U78" i="6"/>
  <c r="U79" i="6"/>
  <c r="U80" i="6"/>
  <c r="U81" i="6"/>
  <c r="U82" i="6"/>
  <c r="U83" i="6"/>
  <c r="U84" i="6"/>
  <c r="U85" i="6"/>
  <c r="U86" i="6"/>
  <c r="U87" i="6"/>
  <c r="U88" i="6"/>
  <c r="U89" i="6"/>
  <c r="U90" i="6"/>
  <c r="U91" i="6"/>
  <c r="U92" i="6"/>
  <c r="U93" i="6"/>
  <c r="U94" i="6"/>
  <c r="U95" i="6"/>
  <c r="U96" i="6"/>
  <c r="U97" i="6"/>
  <c r="U98" i="6"/>
  <c r="U99" i="6"/>
  <c r="U100" i="6"/>
  <c r="U101" i="6"/>
  <c r="U102" i="6"/>
  <c r="U103" i="6"/>
  <c r="U104" i="6"/>
  <c r="U105" i="6"/>
  <c r="U106" i="6"/>
  <c r="U107" i="6"/>
  <c r="U108" i="6"/>
  <c r="U109" i="6"/>
  <c r="U110" i="6"/>
  <c r="U111" i="6"/>
  <c r="U112" i="6"/>
  <c r="U113" i="6"/>
  <c r="U114" i="6"/>
  <c r="U115" i="6"/>
  <c r="U116" i="6"/>
  <c r="U117" i="6"/>
  <c r="U118" i="6"/>
  <c r="U119" i="6"/>
  <c r="U120" i="6"/>
  <c r="U121" i="6"/>
  <c r="U122" i="6"/>
  <c r="U123" i="6"/>
  <c r="U124" i="6"/>
  <c r="U125" i="6"/>
  <c r="U126" i="6"/>
  <c r="U127" i="6"/>
  <c r="U128" i="6"/>
  <c r="U129" i="6"/>
  <c r="U130" i="6"/>
  <c r="U131" i="6"/>
  <c r="U132" i="6"/>
  <c r="U133" i="6"/>
  <c r="U134" i="6"/>
  <c r="U135" i="6"/>
  <c r="U136" i="6"/>
  <c r="U137" i="6"/>
  <c r="U138" i="6"/>
  <c r="U139" i="6"/>
  <c r="U140" i="6"/>
  <c r="U141" i="6"/>
  <c r="U142" i="6"/>
  <c r="U143" i="6"/>
  <c r="U144" i="6"/>
  <c r="U145" i="6"/>
  <c r="U146" i="6"/>
  <c r="U147" i="6"/>
  <c r="U148" i="6"/>
  <c r="U149" i="6"/>
  <c r="U150" i="6"/>
  <c r="U151" i="6"/>
  <c r="U152" i="6"/>
  <c r="U153" i="6"/>
  <c r="U154" i="6"/>
  <c r="U155" i="6"/>
  <c r="U156" i="6"/>
  <c r="U157" i="6"/>
  <c r="U158" i="6"/>
  <c r="U159" i="6"/>
  <c r="U160" i="6"/>
  <c r="U161" i="6"/>
  <c r="U162" i="6"/>
  <c r="U163" i="6"/>
  <c r="U164" i="6"/>
  <c r="U165" i="6"/>
  <c r="U166" i="6"/>
  <c r="U167" i="6"/>
  <c r="U168" i="6"/>
  <c r="U169" i="6"/>
  <c r="U170" i="6"/>
  <c r="U171" i="6"/>
  <c r="U172" i="6"/>
  <c r="U173" i="6"/>
  <c r="U174" i="6"/>
  <c r="U175" i="6"/>
  <c r="U176" i="6"/>
  <c r="U177" i="6"/>
  <c r="U178" i="6"/>
  <c r="U179" i="6"/>
  <c r="U180" i="6"/>
  <c r="U181" i="6"/>
  <c r="U182" i="6"/>
  <c r="U183" i="6"/>
  <c r="U184" i="6"/>
  <c r="U185" i="6"/>
  <c r="U186" i="6"/>
  <c r="U187" i="6"/>
  <c r="U188" i="6"/>
  <c r="U189" i="6"/>
  <c r="U190" i="6"/>
  <c r="U191" i="6"/>
  <c r="U192" i="6"/>
  <c r="U193" i="6"/>
  <c r="U194" i="6"/>
  <c r="U195" i="6"/>
  <c r="U196" i="6"/>
  <c r="U197" i="6"/>
  <c r="U198" i="6"/>
  <c r="U199" i="6"/>
  <c r="U200" i="6"/>
  <c r="U201" i="6"/>
  <c r="U202" i="6"/>
  <c r="U203" i="6"/>
  <c r="U204" i="6"/>
  <c r="U205" i="6"/>
  <c r="U206" i="6"/>
  <c r="U207" i="6"/>
  <c r="U208" i="6"/>
  <c r="U209" i="6"/>
  <c r="U210" i="6"/>
  <c r="U211" i="6"/>
  <c r="U212" i="6"/>
  <c r="U213" i="6"/>
  <c r="U214" i="6"/>
  <c r="U215" i="6"/>
  <c r="U216" i="6"/>
  <c r="U217" i="6"/>
  <c r="U218" i="6"/>
  <c r="U219" i="6"/>
  <c r="U220" i="6"/>
  <c r="U221" i="6"/>
  <c r="U222" i="6"/>
  <c r="U223" i="6"/>
  <c r="U224" i="6"/>
  <c r="U225" i="6"/>
  <c r="U226" i="6"/>
  <c r="U227" i="6"/>
  <c r="U228" i="6"/>
  <c r="U229" i="6"/>
  <c r="U230" i="6"/>
  <c r="U231" i="6"/>
  <c r="U232" i="6"/>
  <c r="U233" i="6"/>
  <c r="U234" i="6"/>
  <c r="U235" i="6"/>
  <c r="U236" i="6"/>
  <c r="U237" i="6"/>
  <c r="U238" i="6"/>
  <c r="U239" i="6"/>
  <c r="U240" i="6"/>
  <c r="U241" i="6"/>
  <c r="U242" i="6"/>
  <c r="U243" i="6"/>
  <c r="U244" i="6"/>
  <c r="U245" i="6"/>
  <c r="U246" i="6"/>
  <c r="U247" i="6"/>
  <c r="U248" i="6"/>
  <c r="U249" i="6"/>
  <c r="U250" i="6"/>
  <c r="U251" i="6"/>
  <c r="U252" i="6"/>
  <c r="U253" i="6"/>
  <c r="U254" i="6"/>
  <c r="U255" i="6"/>
  <c r="U256" i="6"/>
  <c r="U257" i="6"/>
  <c r="U258" i="6"/>
  <c r="U259" i="6"/>
  <c r="U260" i="6"/>
  <c r="U261" i="6"/>
  <c r="U262" i="6"/>
  <c r="U263" i="6"/>
  <c r="U264" i="6"/>
  <c r="U265" i="6"/>
  <c r="U266" i="6"/>
  <c r="U267" i="6"/>
  <c r="U268" i="6"/>
  <c r="U269" i="6"/>
  <c r="U270" i="6"/>
  <c r="U271" i="6"/>
  <c r="U272" i="6"/>
  <c r="U273" i="6"/>
  <c r="U274" i="6"/>
  <c r="U275" i="6"/>
  <c r="U276" i="6"/>
  <c r="U277" i="6"/>
  <c r="U278" i="6"/>
  <c r="U279" i="6"/>
  <c r="U280" i="6"/>
  <c r="U281" i="6"/>
  <c r="U282" i="6"/>
  <c r="U283" i="6"/>
  <c r="U284" i="6"/>
  <c r="U285" i="6"/>
  <c r="U286" i="6"/>
  <c r="U287" i="6"/>
  <c r="U288" i="6"/>
  <c r="U289" i="6"/>
  <c r="U290" i="6"/>
  <c r="U291" i="6"/>
  <c r="U292" i="6"/>
  <c r="U293" i="6"/>
  <c r="U294" i="6"/>
  <c r="U295" i="6"/>
  <c r="U296" i="6"/>
  <c r="U297" i="6"/>
  <c r="U298" i="6"/>
  <c r="U299" i="6"/>
  <c r="U300" i="6"/>
  <c r="U301" i="6"/>
  <c r="U302" i="6"/>
  <c r="U303" i="6"/>
  <c r="U304" i="6"/>
  <c r="U305" i="6"/>
  <c r="U306" i="6"/>
  <c r="U307" i="6"/>
  <c r="U308" i="6"/>
  <c r="U309" i="6"/>
  <c r="U310" i="6"/>
  <c r="U311" i="6"/>
  <c r="U312" i="6"/>
  <c r="U313" i="6"/>
  <c r="U314" i="6"/>
  <c r="U315" i="6"/>
  <c r="U316" i="6"/>
  <c r="U317" i="6"/>
  <c r="U318" i="6"/>
  <c r="U319" i="6"/>
  <c r="U320" i="6"/>
  <c r="U321" i="6"/>
  <c r="U322" i="6"/>
  <c r="U323" i="6"/>
  <c r="U324" i="6"/>
  <c r="U325" i="6"/>
  <c r="U326" i="6"/>
  <c r="U327" i="6"/>
  <c r="U328" i="6"/>
  <c r="U329" i="6"/>
  <c r="U330" i="6"/>
  <c r="U331" i="6"/>
  <c r="U332" i="6"/>
  <c r="U333" i="6"/>
  <c r="U334" i="6"/>
  <c r="U335" i="6"/>
  <c r="U336" i="6"/>
  <c r="U337" i="6"/>
  <c r="U338" i="6"/>
  <c r="U339" i="6"/>
  <c r="U340" i="6"/>
  <c r="U341" i="6"/>
  <c r="U342" i="6"/>
  <c r="U343" i="6"/>
  <c r="U344" i="6"/>
  <c r="U345" i="6"/>
  <c r="U346" i="6"/>
  <c r="U347" i="6"/>
  <c r="U348" i="6"/>
  <c r="U349" i="6"/>
  <c r="U350" i="6"/>
  <c r="U351" i="6"/>
  <c r="U352" i="6"/>
  <c r="U353" i="6"/>
  <c r="U354" i="6"/>
  <c r="U355" i="6"/>
  <c r="U356" i="6"/>
  <c r="U357" i="6"/>
  <c r="U358" i="6"/>
  <c r="U359" i="6"/>
  <c r="U360" i="6"/>
  <c r="U361" i="6"/>
  <c r="U362" i="6"/>
  <c r="U363" i="6"/>
  <c r="U364" i="6"/>
  <c r="U365" i="6"/>
  <c r="U366" i="6"/>
  <c r="U367" i="6"/>
  <c r="U368" i="6"/>
  <c r="U369" i="6"/>
  <c r="U370" i="6"/>
  <c r="U371" i="6"/>
  <c r="U372" i="6"/>
  <c r="U373" i="6"/>
  <c r="U374" i="6"/>
  <c r="U375" i="6"/>
  <c r="U376" i="6"/>
  <c r="U377" i="6"/>
  <c r="U378" i="6"/>
  <c r="U379" i="6"/>
  <c r="U380" i="6"/>
  <c r="U381" i="6"/>
  <c r="U382" i="6"/>
  <c r="U383" i="6"/>
  <c r="U384" i="6"/>
  <c r="U385" i="6"/>
  <c r="U386" i="6"/>
  <c r="U387" i="6"/>
  <c r="U388" i="6"/>
  <c r="U389" i="6"/>
  <c r="U390" i="6"/>
  <c r="U391" i="6"/>
  <c r="U392" i="6"/>
  <c r="U393" i="6"/>
  <c r="U394" i="6"/>
  <c r="U395" i="6"/>
  <c r="U396" i="6"/>
  <c r="U397" i="6"/>
  <c r="U398" i="6"/>
  <c r="U399" i="6"/>
  <c r="U400" i="6"/>
  <c r="U401" i="6"/>
  <c r="U402" i="6"/>
  <c r="U403" i="6"/>
  <c r="U404" i="6"/>
  <c r="U405" i="6"/>
  <c r="U406" i="6"/>
  <c r="U407" i="6"/>
  <c r="U408" i="6"/>
  <c r="U409" i="6"/>
  <c r="U410" i="6"/>
  <c r="U411" i="6"/>
  <c r="U412" i="6"/>
  <c r="U413" i="6"/>
  <c r="U414" i="6"/>
  <c r="U415" i="6"/>
  <c r="U416" i="6"/>
  <c r="U417" i="6"/>
  <c r="U418" i="6"/>
  <c r="U419" i="6"/>
  <c r="U420" i="6"/>
  <c r="U421" i="6"/>
  <c r="U422" i="6"/>
  <c r="U423" i="6"/>
  <c r="U424" i="6"/>
  <c r="U425" i="6"/>
  <c r="U426" i="6"/>
  <c r="U427" i="6"/>
  <c r="U428" i="6"/>
  <c r="U429" i="6"/>
  <c r="U430" i="6"/>
  <c r="U431" i="6"/>
  <c r="U432" i="6"/>
  <c r="U433" i="6"/>
  <c r="U434" i="6"/>
  <c r="U435" i="6"/>
  <c r="U436" i="6"/>
  <c r="U437" i="6"/>
  <c r="U438" i="6"/>
  <c r="U439" i="6"/>
  <c r="U440" i="6"/>
  <c r="U441" i="6"/>
  <c r="U442" i="6"/>
  <c r="U443" i="6"/>
  <c r="U444" i="6"/>
  <c r="U445" i="6"/>
  <c r="U446" i="6"/>
  <c r="U447" i="6"/>
  <c r="U448" i="6"/>
  <c r="U449" i="6"/>
  <c r="U450" i="6"/>
  <c r="U451" i="6"/>
  <c r="U452" i="6"/>
  <c r="U453" i="6"/>
  <c r="U454" i="6"/>
  <c r="U455" i="6"/>
  <c r="U456" i="6"/>
  <c r="U457" i="6"/>
  <c r="U458" i="6"/>
  <c r="U459" i="6"/>
  <c r="U460" i="6"/>
  <c r="U461" i="6"/>
  <c r="U462" i="6"/>
  <c r="U463" i="6"/>
  <c r="U464" i="6"/>
  <c r="U465" i="6"/>
  <c r="U466" i="6"/>
  <c r="U467" i="6"/>
  <c r="U468" i="6"/>
  <c r="U469" i="6"/>
  <c r="U470" i="6"/>
  <c r="U471" i="6"/>
  <c r="U472" i="6"/>
  <c r="U473" i="6"/>
  <c r="U474" i="6"/>
  <c r="U475" i="6"/>
  <c r="U476" i="6"/>
  <c r="U477" i="6"/>
  <c r="U478" i="6"/>
  <c r="U479" i="6"/>
  <c r="U480" i="6"/>
  <c r="U481" i="6"/>
  <c r="U482" i="6"/>
  <c r="U483" i="6"/>
  <c r="U484" i="6"/>
  <c r="U485" i="6"/>
  <c r="U486" i="6"/>
  <c r="U487" i="6"/>
  <c r="U488" i="6"/>
  <c r="U489" i="6"/>
  <c r="U490" i="6"/>
  <c r="U491" i="6"/>
  <c r="U492" i="6"/>
  <c r="U493" i="6"/>
  <c r="U494" i="6"/>
  <c r="U495" i="6"/>
  <c r="U496" i="6"/>
  <c r="U497" i="6"/>
  <c r="U498" i="6"/>
  <c r="U499" i="6"/>
  <c r="U500" i="6"/>
  <c r="O7" i="6"/>
  <c r="O8" i="6"/>
  <c r="O9" i="6"/>
  <c r="O10" i="6"/>
  <c r="O11" i="6"/>
  <c r="O12" i="6"/>
  <c r="O13" i="6"/>
  <c r="O14" i="6"/>
  <c r="O15" i="6"/>
  <c r="O16" i="6"/>
  <c r="O17" i="6"/>
  <c r="O18" i="6"/>
  <c r="O19" i="6"/>
  <c r="O20" i="6"/>
  <c r="O21" i="6"/>
  <c r="O22" i="6"/>
  <c r="O23" i="6"/>
  <c r="O24" i="6"/>
  <c r="O25" i="6"/>
  <c r="O26" i="6"/>
  <c r="O27" i="6"/>
  <c r="O28" i="6"/>
  <c r="O29" i="6"/>
  <c r="O30" i="6"/>
  <c r="O31" i="6"/>
  <c r="O32" i="6"/>
  <c r="O33" i="6"/>
  <c r="O34" i="6"/>
  <c r="O35" i="6"/>
  <c r="O36" i="6"/>
  <c r="O37" i="6"/>
  <c r="O38" i="6"/>
  <c r="O39" i="6"/>
  <c r="O40" i="6"/>
  <c r="O41" i="6"/>
  <c r="O42" i="6"/>
  <c r="O43" i="6"/>
  <c r="O44" i="6"/>
  <c r="O45" i="6"/>
  <c r="O46" i="6"/>
  <c r="O47" i="6"/>
  <c r="O48" i="6"/>
  <c r="O49" i="6"/>
  <c r="O50" i="6"/>
  <c r="O51" i="6"/>
  <c r="O52" i="6"/>
  <c r="O53" i="6"/>
  <c r="O54" i="6"/>
  <c r="O55" i="6"/>
  <c r="O56" i="6"/>
  <c r="O57" i="6"/>
  <c r="O58" i="6"/>
  <c r="O59" i="6"/>
  <c r="O60" i="6"/>
  <c r="O61" i="6"/>
  <c r="O62" i="6"/>
  <c r="O63" i="6"/>
  <c r="O64" i="6"/>
  <c r="O65" i="6"/>
  <c r="O66" i="6"/>
  <c r="O67" i="6"/>
  <c r="O68" i="6"/>
  <c r="O69" i="6"/>
  <c r="O70" i="6"/>
  <c r="O71" i="6"/>
  <c r="O72" i="6"/>
  <c r="O73" i="6"/>
  <c r="O74" i="6"/>
  <c r="O75" i="6"/>
  <c r="O76" i="6"/>
  <c r="O77" i="6"/>
  <c r="O78" i="6"/>
  <c r="O79" i="6"/>
  <c r="O80" i="6"/>
  <c r="O81" i="6"/>
  <c r="O82" i="6"/>
  <c r="O83" i="6"/>
  <c r="O84" i="6"/>
  <c r="O85" i="6"/>
  <c r="O86" i="6"/>
  <c r="O87" i="6"/>
  <c r="O88" i="6"/>
  <c r="O89" i="6"/>
  <c r="O90" i="6"/>
  <c r="O91" i="6"/>
  <c r="O92" i="6"/>
  <c r="O93" i="6"/>
  <c r="O94" i="6"/>
  <c r="O95" i="6"/>
  <c r="O96" i="6"/>
  <c r="O97" i="6"/>
  <c r="O98" i="6"/>
  <c r="O99" i="6"/>
  <c r="O100" i="6"/>
  <c r="O101" i="6"/>
  <c r="O102" i="6"/>
  <c r="O103" i="6"/>
  <c r="O104" i="6"/>
  <c r="O105" i="6"/>
  <c r="O106" i="6"/>
  <c r="O107" i="6"/>
  <c r="O108" i="6"/>
  <c r="O109" i="6"/>
  <c r="O110" i="6"/>
  <c r="O111" i="6"/>
  <c r="O112" i="6"/>
  <c r="O113" i="6"/>
  <c r="O114" i="6"/>
  <c r="O115" i="6"/>
  <c r="O116" i="6"/>
  <c r="O117" i="6"/>
  <c r="O118" i="6"/>
  <c r="O119" i="6"/>
  <c r="O120" i="6"/>
  <c r="O121" i="6"/>
  <c r="O122" i="6"/>
  <c r="O123" i="6"/>
  <c r="O124" i="6"/>
  <c r="O125" i="6"/>
  <c r="O126" i="6"/>
  <c r="O127" i="6"/>
  <c r="O128" i="6"/>
  <c r="O129" i="6"/>
  <c r="O130" i="6"/>
  <c r="O131" i="6"/>
  <c r="O132" i="6"/>
  <c r="O133" i="6"/>
  <c r="O134" i="6"/>
  <c r="O135" i="6"/>
  <c r="O136" i="6"/>
  <c r="O137" i="6"/>
  <c r="O138" i="6"/>
  <c r="O139" i="6"/>
  <c r="O140" i="6"/>
  <c r="O141" i="6"/>
  <c r="O142" i="6"/>
  <c r="O143" i="6"/>
  <c r="O144" i="6"/>
  <c r="O145" i="6"/>
  <c r="O146" i="6"/>
  <c r="O147" i="6"/>
  <c r="O148" i="6"/>
  <c r="O149" i="6"/>
  <c r="O150" i="6"/>
  <c r="O151" i="6"/>
  <c r="O152" i="6"/>
  <c r="O153" i="6"/>
  <c r="O154" i="6"/>
  <c r="O155" i="6"/>
  <c r="O156" i="6"/>
  <c r="O157" i="6"/>
  <c r="O158" i="6"/>
  <c r="O159" i="6"/>
  <c r="O160" i="6"/>
  <c r="O161" i="6"/>
  <c r="O162" i="6"/>
  <c r="O163" i="6"/>
  <c r="O164" i="6"/>
  <c r="O165" i="6"/>
  <c r="O166" i="6"/>
  <c r="O167" i="6"/>
  <c r="O168" i="6"/>
  <c r="O169" i="6"/>
  <c r="O170" i="6"/>
  <c r="O171" i="6"/>
  <c r="O172" i="6"/>
  <c r="O173" i="6"/>
  <c r="O174" i="6"/>
  <c r="O175" i="6"/>
  <c r="O176" i="6"/>
  <c r="O177" i="6"/>
  <c r="O178" i="6"/>
  <c r="O179" i="6"/>
  <c r="O180" i="6"/>
  <c r="O181" i="6"/>
  <c r="O182" i="6"/>
  <c r="O183" i="6"/>
  <c r="O184" i="6"/>
  <c r="O185" i="6"/>
  <c r="O186" i="6"/>
  <c r="O187" i="6"/>
  <c r="O188" i="6"/>
  <c r="O189" i="6"/>
  <c r="O190" i="6"/>
  <c r="O191" i="6"/>
  <c r="O192" i="6"/>
  <c r="O193" i="6"/>
  <c r="O194" i="6"/>
  <c r="O195" i="6"/>
  <c r="O196" i="6"/>
  <c r="O197" i="6"/>
  <c r="O198" i="6"/>
  <c r="O199" i="6"/>
  <c r="O200" i="6"/>
  <c r="O201" i="6"/>
  <c r="O202" i="6"/>
  <c r="O203" i="6"/>
  <c r="O204" i="6"/>
  <c r="O205" i="6"/>
  <c r="O206" i="6"/>
  <c r="O207" i="6"/>
  <c r="O208" i="6"/>
  <c r="O209" i="6"/>
  <c r="O210" i="6"/>
  <c r="O211" i="6"/>
  <c r="O212" i="6"/>
  <c r="O213" i="6"/>
  <c r="O214" i="6"/>
  <c r="O215" i="6"/>
  <c r="O216" i="6"/>
  <c r="O217" i="6"/>
  <c r="O218" i="6"/>
  <c r="O219" i="6"/>
  <c r="O220" i="6"/>
  <c r="O221" i="6"/>
  <c r="O222" i="6"/>
  <c r="O223" i="6"/>
  <c r="O224" i="6"/>
  <c r="O225" i="6"/>
  <c r="O226" i="6"/>
  <c r="O227" i="6"/>
  <c r="O228" i="6"/>
  <c r="O229" i="6"/>
  <c r="O230" i="6"/>
  <c r="O231" i="6"/>
  <c r="O232" i="6"/>
  <c r="O233" i="6"/>
  <c r="O234" i="6"/>
  <c r="O235" i="6"/>
  <c r="O236" i="6"/>
  <c r="O237" i="6"/>
  <c r="O238" i="6"/>
  <c r="O239" i="6"/>
  <c r="O240" i="6"/>
  <c r="O241" i="6"/>
  <c r="O242" i="6"/>
  <c r="O243" i="6"/>
  <c r="O244" i="6"/>
  <c r="O245" i="6"/>
  <c r="O246" i="6"/>
  <c r="O247" i="6"/>
  <c r="O248" i="6"/>
  <c r="O249" i="6"/>
  <c r="O250" i="6"/>
  <c r="O251" i="6"/>
  <c r="O252" i="6"/>
  <c r="O253" i="6"/>
  <c r="O254" i="6"/>
  <c r="O255" i="6"/>
  <c r="O256" i="6"/>
  <c r="O257" i="6"/>
  <c r="O258" i="6"/>
  <c r="O259" i="6"/>
  <c r="O260" i="6"/>
  <c r="O261" i="6"/>
  <c r="O262" i="6"/>
  <c r="O263" i="6"/>
  <c r="O264" i="6"/>
  <c r="O265" i="6"/>
  <c r="O266" i="6"/>
  <c r="O267" i="6"/>
  <c r="O268" i="6"/>
  <c r="O269" i="6"/>
  <c r="O270" i="6"/>
  <c r="O271" i="6"/>
  <c r="O272" i="6"/>
  <c r="O273" i="6"/>
  <c r="O274" i="6"/>
  <c r="O275" i="6"/>
  <c r="O276" i="6"/>
  <c r="O277" i="6"/>
  <c r="O278" i="6"/>
  <c r="O279" i="6"/>
  <c r="O280" i="6"/>
  <c r="O281" i="6"/>
  <c r="O282" i="6"/>
  <c r="O283" i="6"/>
  <c r="O284" i="6"/>
  <c r="O285" i="6"/>
  <c r="O286" i="6"/>
  <c r="O287" i="6"/>
  <c r="O288" i="6"/>
  <c r="O289" i="6"/>
  <c r="O290" i="6"/>
  <c r="O291" i="6"/>
  <c r="O292" i="6"/>
  <c r="O293" i="6"/>
  <c r="O294" i="6"/>
  <c r="O295" i="6"/>
  <c r="O296" i="6"/>
  <c r="O297" i="6"/>
  <c r="O298" i="6"/>
  <c r="O299" i="6"/>
  <c r="O300" i="6"/>
  <c r="O301" i="6"/>
  <c r="O302" i="6"/>
  <c r="O303" i="6"/>
  <c r="O304" i="6"/>
  <c r="O305" i="6"/>
  <c r="O306" i="6"/>
  <c r="O307" i="6"/>
  <c r="O308" i="6"/>
  <c r="O309" i="6"/>
  <c r="O310" i="6"/>
  <c r="O311" i="6"/>
  <c r="O312" i="6"/>
  <c r="O313" i="6"/>
  <c r="O314" i="6"/>
  <c r="O315" i="6"/>
  <c r="O316" i="6"/>
  <c r="O317" i="6"/>
  <c r="O318" i="6"/>
  <c r="O319" i="6"/>
  <c r="O320" i="6"/>
  <c r="O321" i="6"/>
  <c r="O322" i="6"/>
  <c r="O323" i="6"/>
  <c r="O324" i="6"/>
  <c r="O325" i="6"/>
  <c r="O326" i="6"/>
  <c r="O327" i="6"/>
  <c r="O328" i="6"/>
  <c r="O329" i="6"/>
  <c r="O330" i="6"/>
  <c r="O331" i="6"/>
  <c r="O332" i="6"/>
  <c r="O333" i="6"/>
  <c r="O334" i="6"/>
  <c r="O335" i="6"/>
  <c r="O336" i="6"/>
  <c r="O337" i="6"/>
  <c r="O338" i="6"/>
  <c r="O339" i="6"/>
  <c r="O340" i="6"/>
  <c r="O341" i="6"/>
  <c r="O342" i="6"/>
  <c r="O343" i="6"/>
  <c r="O344" i="6"/>
  <c r="O345" i="6"/>
  <c r="O346" i="6"/>
  <c r="O347" i="6"/>
  <c r="O348" i="6"/>
  <c r="O349" i="6"/>
  <c r="O350" i="6"/>
  <c r="O351" i="6"/>
  <c r="O352" i="6"/>
  <c r="O353" i="6"/>
  <c r="O354" i="6"/>
  <c r="O355" i="6"/>
  <c r="O356" i="6"/>
  <c r="O357" i="6"/>
  <c r="O358" i="6"/>
  <c r="O359" i="6"/>
  <c r="O360" i="6"/>
  <c r="O361" i="6"/>
  <c r="O362" i="6"/>
  <c r="O363" i="6"/>
  <c r="O364" i="6"/>
  <c r="O365" i="6"/>
  <c r="O366" i="6"/>
  <c r="O367" i="6"/>
  <c r="O368" i="6"/>
  <c r="O369" i="6"/>
  <c r="O370" i="6"/>
  <c r="O371" i="6"/>
  <c r="O372" i="6"/>
  <c r="O373" i="6"/>
  <c r="O374" i="6"/>
  <c r="O375" i="6"/>
  <c r="O376" i="6"/>
  <c r="O377" i="6"/>
  <c r="O378" i="6"/>
  <c r="O379" i="6"/>
  <c r="O380" i="6"/>
  <c r="O381" i="6"/>
  <c r="O382" i="6"/>
  <c r="O383" i="6"/>
  <c r="O384" i="6"/>
  <c r="O385" i="6"/>
  <c r="O386" i="6"/>
  <c r="O387" i="6"/>
  <c r="O388" i="6"/>
  <c r="O389" i="6"/>
  <c r="O390" i="6"/>
  <c r="O391" i="6"/>
  <c r="O392" i="6"/>
  <c r="O393" i="6"/>
  <c r="O394" i="6"/>
  <c r="O395" i="6"/>
  <c r="O396" i="6"/>
  <c r="O397" i="6"/>
  <c r="O398" i="6"/>
  <c r="O399" i="6"/>
  <c r="O400" i="6"/>
  <c r="O401" i="6"/>
  <c r="O402" i="6"/>
  <c r="O403" i="6"/>
  <c r="O404" i="6"/>
  <c r="O405" i="6"/>
  <c r="O406" i="6"/>
  <c r="O407" i="6"/>
  <c r="O408" i="6"/>
  <c r="O409" i="6"/>
  <c r="O410" i="6"/>
  <c r="O411" i="6"/>
  <c r="O412" i="6"/>
  <c r="O413" i="6"/>
  <c r="O414" i="6"/>
  <c r="O415" i="6"/>
  <c r="O416" i="6"/>
  <c r="O417" i="6"/>
  <c r="O418" i="6"/>
  <c r="O419" i="6"/>
  <c r="O420" i="6"/>
  <c r="O421" i="6"/>
  <c r="O422" i="6"/>
  <c r="O423" i="6"/>
  <c r="O424" i="6"/>
  <c r="O425" i="6"/>
  <c r="O426" i="6"/>
  <c r="O427" i="6"/>
  <c r="O428" i="6"/>
  <c r="O429" i="6"/>
  <c r="O430" i="6"/>
  <c r="O431" i="6"/>
  <c r="O432" i="6"/>
  <c r="O433" i="6"/>
  <c r="O434" i="6"/>
  <c r="O435" i="6"/>
  <c r="O436" i="6"/>
  <c r="O437" i="6"/>
  <c r="O438" i="6"/>
  <c r="O439" i="6"/>
  <c r="O440" i="6"/>
  <c r="O441" i="6"/>
  <c r="O442" i="6"/>
  <c r="O443" i="6"/>
  <c r="O444" i="6"/>
  <c r="O445" i="6"/>
  <c r="O446" i="6"/>
  <c r="O447" i="6"/>
  <c r="O448" i="6"/>
  <c r="O449" i="6"/>
  <c r="O450" i="6"/>
  <c r="O451" i="6"/>
  <c r="O452" i="6"/>
  <c r="O453" i="6"/>
  <c r="O454" i="6"/>
  <c r="O455" i="6"/>
  <c r="O456" i="6"/>
  <c r="O457" i="6"/>
  <c r="O458" i="6"/>
  <c r="O459" i="6"/>
  <c r="O460" i="6"/>
  <c r="O461" i="6"/>
  <c r="O462" i="6"/>
  <c r="O463" i="6"/>
  <c r="O464" i="6"/>
  <c r="O465" i="6"/>
  <c r="O466" i="6"/>
  <c r="O467" i="6"/>
  <c r="O468" i="6"/>
  <c r="O469" i="6"/>
  <c r="O470" i="6"/>
  <c r="O471" i="6"/>
  <c r="O472" i="6"/>
  <c r="O473" i="6"/>
  <c r="O474" i="6"/>
  <c r="O475" i="6"/>
  <c r="O476" i="6"/>
  <c r="O477" i="6"/>
  <c r="O478" i="6"/>
  <c r="O479" i="6"/>
  <c r="O480" i="6"/>
  <c r="O481" i="6"/>
  <c r="O482" i="6"/>
  <c r="O483" i="6"/>
  <c r="O484" i="6"/>
  <c r="O485" i="6"/>
  <c r="O486" i="6"/>
  <c r="O487" i="6"/>
  <c r="O488" i="6"/>
  <c r="O489" i="6"/>
  <c r="O490" i="6"/>
  <c r="O491" i="6"/>
  <c r="O492" i="6"/>
  <c r="O493" i="6"/>
  <c r="O494" i="6"/>
  <c r="O495" i="6"/>
  <c r="O496" i="6"/>
  <c r="O497" i="6"/>
  <c r="O498" i="6"/>
  <c r="O499" i="6"/>
  <c r="O500" i="6"/>
  <c r="G5" i="11" l="1"/>
  <c r="E95" i="13"/>
  <c r="E96" i="13"/>
  <c r="E97" i="13"/>
  <c r="E98" i="13"/>
  <c r="E99" i="13"/>
  <c r="E100" i="13"/>
  <c r="E87" i="13"/>
  <c r="E88" i="13"/>
  <c r="E89" i="13"/>
  <c r="E90" i="13"/>
  <c r="E91" i="13"/>
  <c r="E92" i="13"/>
  <c r="E93" i="13"/>
  <c r="E94" i="13"/>
  <c r="E80" i="13"/>
  <c r="E81" i="13"/>
  <c r="E82" i="13"/>
  <c r="E83" i="13"/>
  <c r="E84" i="13"/>
  <c r="E85" i="13"/>
  <c r="E86" i="13"/>
  <c r="E73" i="13"/>
  <c r="E74" i="13"/>
  <c r="E75" i="13"/>
  <c r="E76" i="13"/>
  <c r="E77" i="13"/>
  <c r="E78" i="13"/>
  <c r="E79" i="13"/>
  <c r="E67" i="13"/>
  <c r="E68" i="13"/>
  <c r="E69" i="13"/>
  <c r="E70" i="13"/>
  <c r="E71" i="13"/>
  <c r="E72" i="13"/>
  <c r="E61" i="13"/>
  <c r="E63" i="13"/>
  <c r="E64" i="13"/>
  <c r="E65" i="13"/>
  <c r="E66" i="13"/>
  <c r="E44" i="13"/>
  <c r="E45" i="13"/>
  <c r="E46" i="13"/>
  <c r="E47" i="13"/>
  <c r="E48" i="13"/>
  <c r="E49" i="13"/>
  <c r="E50" i="13"/>
  <c r="E51" i="13"/>
  <c r="E52" i="13"/>
  <c r="E53" i="13"/>
  <c r="E54" i="13"/>
  <c r="E55" i="13"/>
  <c r="E56" i="13"/>
  <c r="E57" i="13"/>
  <c r="E33" i="13"/>
  <c r="E34" i="13"/>
  <c r="E35" i="13"/>
  <c r="E36" i="13"/>
  <c r="E37" i="13"/>
  <c r="E38" i="13"/>
  <c r="E39" i="13"/>
  <c r="E40" i="13"/>
  <c r="E41" i="13"/>
  <c r="E42" i="13"/>
  <c r="E43" i="13"/>
  <c r="E13" i="13"/>
  <c r="E14" i="13"/>
  <c r="E15" i="13"/>
  <c r="E16" i="13"/>
  <c r="E17" i="13"/>
  <c r="E18" i="13"/>
  <c r="E19" i="13"/>
  <c r="E20" i="13"/>
  <c r="E21" i="13"/>
  <c r="E22" i="13"/>
  <c r="E23" i="13"/>
  <c r="E24" i="13"/>
  <c r="E25" i="13"/>
  <c r="E26" i="13"/>
  <c r="E27" i="13"/>
  <c r="E28" i="13"/>
  <c r="E29" i="13"/>
  <c r="E30" i="13"/>
  <c r="E31" i="13"/>
  <c r="E32" i="13"/>
  <c r="E12" i="13"/>
  <c r="E58" i="13"/>
  <c r="E59" i="13"/>
  <c r="E60" i="13"/>
  <c r="H3" i="16"/>
  <c r="I3" i="16" s="1" a="1"/>
  <c r="I3" i="16" s="1"/>
  <c r="D2" i="14" s="1"/>
  <c r="B2" i="14"/>
  <c r="C2" i="14" l="1"/>
  <c r="E2" i="14" s="1"/>
  <c r="F2" i="3"/>
  <c r="E2" i="3"/>
  <c r="E10" i="12"/>
  <c r="D10" i="12"/>
  <c r="E9" i="12"/>
  <c r="D9" i="12"/>
  <c r="E7" i="12"/>
  <c r="D7" i="12"/>
  <c r="E5" i="12"/>
  <c r="D5" i="12"/>
  <c r="E6" i="12"/>
  <c r="E4" i="12" l="1"/>
  <c r="D4" i="12"/>
  <c r="D6" i="12"/>
  <c r="G2" i="3"/>
  <c r="E8" i="12" s="1"/>
  <c r="L488" i="6"/>
  <c r="Q7" i="11" l="1"/>
  <c r="O7" i="11"/>
  <c r="M7" i="11"/>
  <c r="K7" i="11"/>
  <c r="I7" i="11"/>
  <c r="G7" i="11"/>
  <c r="L115" i="6" l="1"/>
  <c r="L116" i="6"/>
  <c r="L117" i="6"/>
  <c r="L118" i="6"/>
  <c r="L119" i="6"/>
  <c r="L120" i="6"/>
  <c r="L121" i="6"/>
  <c r="L122" i="6"/>
  <c r="L123" i="6"/>
  <c r="L124" i="6"/>
  <c r="L125" i="6"/>
  <c r="L126" i="6"/>
  <c r="L127" i="6"/>
  <c r="L128" i="6"/>
  <c r="L129" i="6"/>
  <c r="L130" i="6"/>
  <c r="L131" i="6"/>
  <c r="L132" i="6"/>
  <c r="L133" i="6"/>
  <c r="L134" i="6"/>
  <c r="L135" i="6"/>
  <c r="L136" i="6"/>
  <c r="L137" i="6"/>
  <c r="L138" i="6"/>
  <c r="L139" i="6"/>
  <c r="L140" i="6"/>
  <c r="L141" i="6"/>
  <c r="L142" i="6"/>
  <c r="L143" i="6"/>
  <c r="L144" i="6"/>
  <c r="L145" i="6"/>
  <c r="L146" i="6"/>
  <c r="L147" i="6"/>
  <c r="L148" i="6"/>
  <c r="L149" i="6"/>
  <c r="L150" i="6"/>
  <c r="L151" i="6"/>
  <c r="L152" i="6"/>
  <c r="L153" i="6"/>
  <c r="L154" i="6"/>
  <c r="L155" i="6"/>
  <c r="L156" i="6"/>
  <c r="L157" i="6"/>
  <c r="L158" i="6"/>
  <c r="L159" i="6"/>
  <c r="L160" i="6"/>
  <c r="L161" i="6"/>
  <c r="L162" i="6"/>
  <c r="L163" i="6"/>
  <c r="L164" i="6"/>
  <c r="L165" i="6"/>
  <c r="L166" i="6"/>
  <c r="L167" i="6"/>
  <c r="L168" i="6"/>
  <c r="L169" i="6"/>
  <c r="L170" i="6"/>
  <c r="L171" i="6"/>
  <c r="L172" i="6"/>
  <c r="L173" i="6"/>
  <c r="L174" i="6"/>
  <c r="L175" i="6"/>
  <c r="L176" i="6"/>
  <c r="L177" i="6"/>
  <c r="L178" i="6"/>
  <c r="L179" i="6"/>
  <c r="L180" i="6"/>
  <c r="L181" i="6"/>
  <c r="L182" i="6"/>
  <c r="L183" i="6"/>
  <c r="L184" i="6"/>
  <c r="L185" i="6"/>
  <c r="L186" i="6"/>
  <c r="L187" i="6"/>
  <c r="L188" i="6"/>
  <c r="L189" i="6"/>
  <c r="L190" i="6"/>
  <c r="L191" i="6"/>
  <c r="L192" i="6"/>
  <c r="L193" i="6"/>
  <c r="L194" i="6"/>
  <c r="L195" i="6"/>
  <c r="L196" i="6"/>
  <c r="L197" i="6"/>
  <c r="L198" i="6"/>
  <c r="L199" i="6"/>
  <c r="L200" i="6"/>
  <c r="L201" i="6"/>
  <c r="L202" i="6"/>
  <c r="L203" i="6"/>
  <c r="L204" i="6"/>
  <c r="L205" i="6"/>
  <c r="L206" i="6"/>
  <c r="L207" i="6"/>
  <c r="L208" i="6"/>
  <c r="L209" i="6"/>
  <c r="L210" i="6"/>
  <c r="L211" i="6"/>
  <c r="L212" i="6"/>
  <c r="L213" i="6"/>
  <c r="L214" i="6"/>
  <c r="L215" i="6"/>
  <c r="L216" i="6"/>
  <c r="L217" i="6"/>
  <c r="L218" i="6"/>
  <c r="L219" i="6"/>
  <c r="L220" i="6"/>
  <c r="L221" i="6"/>
  <c r="L222" i="6"/>
  <c r="L223" i="6"/>
  <c r="L224" i="6"/>
  <c r="L225" i="6"/>
  <c r="L226" i="6"/>
  <c r="L227" i="6"/>
  <c r="L228" i="6"/>
  <c r="L229" i="6"/>
  <c r="L230" i="6"/>
  <c r="L231" i="6"/>
  <c r="L232" i="6"/>
  <c r="L233" i="6"/>
  <c r="L234" i="6"/>
  <c r="L235" i="6"/>
  <c r="L236" i="6"/>
  <c r="L237" i="6"/>
  <c r="L238" i="6"/>
  <c r="L239" i="6"/>
  <c r="L240" i="6"/>
  <c r="L241" i="6"/>
  <c r="L242" i="6"/>
  <c r="L243" i="6"/>
  <c r="L244" i="6"/>
  <c r="L245" i="6"/>
  <c r="L246" i="6"/>
  <c r="L247" i="6"/>
  <c r="L248" i="6"/>
  <c r="L249" i="6"/>
  <c r="L250" i="6"/>
  <c r="L251" i="6"/>
  <c r="L252" i="6"/>
  <c r="L253" i="6"/>
  <c r="L254" i="6"/>
  <c r="L255" i="6"/>
  <c r="L256" i="6"/>
  <c r="L257" i="6"/>
  <c r="L258" i="6"/>
  <c r="L259" i="6"/>
  <c r="L260" i="6"/>
  <c r="L261" i="6"/>
  <c r="L262" i="6"/>
  <c r="L263" i="6"/>
  <c r="L264" i="6"/>
  <c r="L265" i="6"/>
  <c r="L266" i="6"/>
  <c r="L267" i="6"/>
  <c r="L268" i="6"/>
  <c r="L269" i="6"/>
  <c r="L270" i="6"/>
  <c r="L271" i="6"/>
  <c r="L272" i="6"/>
  <c r="L273" i="6"/>
  <c r="L274" i="6"/>
  <c r="L275" i="6"/>
  <c r="L276" i="6"/>
  <c r="L277" i="6"/>
  <c r="L278" i="6"/>
  <c r="L279" i="6"/>
  <c r="L280" i="6"/>
  <c r="L281" i="6"/>
  <c r="L282" i="6"/>
  <c r="L283" i="6"/>
  <c r="L284" i="6"/>
  <c r="L285" i="6"/>
  <c r="L286" i="6"/>
  <c r="L287" i="6"/>
  <c r="L288" i="6"/>
  <c r="L289" i="6"/>
  <c r="L290" i="6"/>
  <c r="L291" i="6"/>
  <c r="L292" i="6"/>
  <c r="L293" i="6"/>
  <c r="L294" i="6"/>
  <c r="L295" i="6"/>
  <c r="L296" i="6"/>
  <c r="L297" i="6"/>
  <c r="L298" i="6"/>
  <c r="L299" i="6"/>
  <c r="L300" i="6"/>
  <c r="L301" i="6"/>
  <c r="L302" i="6"/>
  <c r="L303" i="6"/>
  <c r="L304" i="6"/>
  <c r="L305" i="6"/>
  <c r="L306" i="6"/>
  <c r="L307" i="6"/>
  <c r="L308" i="6"/>
  <c r="L309" i="6"/>
  <c r="L310" i="6"/>
  <c r="L311" i="6"/>
  <c r="L312" i="6"/>
  <c r="L313" i="6"/>
  <c r="L314" i="6"/>
  <c r="L315" i="6"/>
  <c r="L316" i="6"/>
  <c r="L317" i="6"/>
  <c r="L318" i="6"/>
  <c r="L319" i="6"/>
  <c r="L320" i="6"/>
  <c r="L321" i="6"/>
  <c r="L322" i="6"/>
  <c r="L323" i="6"/>
  <c r="L324" i="6"/>
  <c r="L325" i="6"/>
  <c r="L326" i="6"/>
  <c r="L327" i="6"/>
  <c r="L328" i="6"/>
  <c r="L329" i="6"/>
  <c r="L330" i="6"/>
  <c r="L331" i="6"/>
  <c r="L332" i="6"/>
  <c r="L333" i="6"/>
  <c r="L334" i="6"/>
  <c r="L335" i="6"/>
  <c r="L336" i="6"/>
  <c r="L337" i="6"/>
  <c r="L338" i="6"/>
  <c r="L339" i="6"/>
  <c r="L340" i="6"/>
  <c r="L341" i="6"/>
  <c r="L342" i="6"/>
  <c r="L343" i="6"/>
  <c r="L344" i="6"/>
  <c r="L345" i="6"/>
  <c r="L346" i="6"/>
  <c r="L347" i="6"/>
  <c r="L348" i="6"/>
  <c r="L349" i="6"/>
  <c r="L350" i="6"/>
  <c r="L351" i="6"/>
  <c r="L352" i="6"/>
  <c r="L353" i="6"/>
  <c r="L354" i="6"/>
  <c r="L355" i="6"/>
  <c r="L356" i="6"/>
  <c r="L357" i="6"/>
  <c r="L358" i="6"/>
  <c r="L359" i="6"/>
  <c r="L360" i="6"/>
  <c r="L361" i="6"/>
  <c r="L362" i="6"/>
  <c r="L363" i="6"/>
  <c r="L364" i="6"/>
  <c r="L365" i="6"/>
  <c r="L366" i="6"/>
  <c r="L367" i="6"/>
  <c r="L368" i="6"/>
  <c r="L369" i="6"/>
  <c r="L370" i="6"/>
  <c r="L371" i="6"/>
  <c r="L372" i="6"/>
  <c r="L373" i="6"/>
  <c r="L374" i="6"/>
  <c r="L375" i="6"/>
  <c r="L376" i="6"/>
  <c r="L377" i="6"/>
  <c r="L378" i="6"/>
  <c r="L379" i="6"/>
  <c r="L380" i="6"/>
  <c r="L381" i="6"/>
  <c r="L382" i="6"/>
  <c r="L383" i="6"/>
  <c r="L384" i="6"/>
  <c r="L385" i="6"/>
  <c r="L386" i="6"/>
  <c r="L387" i="6"/>
  <c r="L388" i="6"/>
  <c r="L389" i="6"/>
  <c r="L390" i="6"/>
  <c r="L391" i="6"/>
  <c r="L392" i="6"/>
  <c r="L393" i="6"/>
  <c r="L394" i="6"/>
  <c r="L395" i="6"/>
  <c r="L396" i="6"/>
  <c r="L397" i="6"/>
  <c r="L398" i="6"/>
  <c r="L399" i="6"/>
  <c r="L400" i="6"/>
  <c r="L401" i="6"/>
  <c r="L402" i="6"/>
  <c r="L403" i="6"/>
  <c r="L404" i="6"/>
  <c r="L405" i="6"/>
  <c r="L406" i="6"/>
  <c r="L407" i="6"/>
  <c r="L408" i="6"/>
  <c r="L409" i="6"/>
  <c r="L410" i="6"/>
  <c r="L411" i="6"/>
  <c r="L412" i="6"/>
  <c r="L413" i="6"/>
  <c r="L414" i="6"/>
  <c r="L415" i="6"/>
  <c r="L416" i="6"/>
  <c r="L417" i="6"/>
  <c r="L418" i="6"/>
  <c r="L419" i="6"/>
  <c r="L420" i="6"/>
  <c r="L421" i="6"/>
  <c r="L422" i="6"/>
  <c r="L423" i="6"/>
  <c r="L424" i="6"/>
  <c r="L425" i="6"/>
  <c r="L426" i="6"/>
  <c r="L427" i="6"/>
  <c r="L428" i="6"/>
  <c r="L429" i="6"/>
  <c r="L430" i="6"/>
  <c r="L431" i="6"/>
  <c r="L432" i="6"/>
  <c r="L433" i="6"/>
  <c r="L434" i="6"/>
  <c r="L435" i="6"/>
  <c r="L436" i="6"/>
  <c r="L437" i="6"/>
  <c r="L438" i="6"/>
  <c r="L439" i="6"/>
  <c r="L440" i="6"/>
  <c r="L441" i="6"/>
  <c r="L442" i="6"/>
  <c r="L443" i="6"/>
  <c r="L444" i="6"/>
  <c r="L445" i="6"/>
  <c r="L446" i="6"/>
  <c r="L447" i="6"/>
  <c r="L448" i="6"/>
  <c r="L449" i="6"/>
  <c r="L450" i="6"/>
  <c r="L451" i="6"/>
  <c r="L452" i="6"/>
  <c r="L453" i="6"/>
  <c r="L454" i="6"/>
  <c r="L455" i="6"/>
  <c r="L456" i="6"/>
  <c r="L457" i="6"/>
  <c r="L458" i="6"/>
  <c r="L459" i="6"/>
  <c r="L460" i="6"/>
  <c r="L461" i="6"/>
  <c r="L462" i="6"/>
  <c r="L463" i="6"/>
  <c r="L464" i="6"/>
  <c r="L465" i="6"/>
  <c r="L466" i="6"/>
  <c r="L467" i="6"/>
  <c r="L468" i="6"/>
  <c r="L469" i="6"/>
  <c r="L470" i="6"/>
  <c r="L471" i="6"/>
  <c r="L472" i="6"/>
  <c r="L473" i="6"/>
  <c r="L474" i="6"/>
  <c r="L475" i="6"/>
  <c r="L476" i="6"/>
  <c r="L477" i="6"/>
  <c r="L478" i="6"/>
  <c r="L479" i="6"/>
  <c r="L480" i="6"/>
  <c r="L481" i="6"/>
  <c r="L482" i="6"/>
  <c r="L483" i="6"/>
  <c r="L484" i="6"/>
  <c r="L485" i="6"/>
  <c r="L486" i="6"/>
  <c r="L487" i="6"/>
  <c r="L489" i="6"/>
  <c r="L490" i="6"/>
  <c r="L491" i="6"/>
  <c r="L492" i="6"/>
  <c r="L493" i="6"/>
  <c r="L494" i="6"/>
  <c r="L495" i="6"/>
  <c r="L496" i="6"/>
  <c r="L497" i="6"/>
  <c r="L498" i="6"/>
  <c r="L499" i="6"/>
  <c r="L500" i="6"/>
  <c r="L101" i="6"/>
  <c r="L102" i="6"/>
  <c r="L103" i="6"/>
  <c r="L104" i="6"/>
  <c r="L105" i="6"/>
  <c r="L106" i="6"/>
  <c r="L107" i="6"/>
  <c r="L108" i="6"/>
  <c r="L109" i="6"/>
  <c r="L110" i="6"/>
  <c r="L111" i="6"/>
  <c r="L112" i="6"/>
  <c r="L113" i="6"/>
  <c r="L114" i="6"/>
  <c r="C2" i="3" l="1"/>
  <c r="D11" i="12" l="1"/>
  <c r="E11" i="12"/>
  <c r="P7" i="11"/>
  <c r="N7" i="11"/>
  <c r="H7" i="11"/>
  <c r="E5" i="11"/>
  <c r="L8" i="11"/>
  <c r="F5" i="11"/>
  <c r="J8" i="11"/>
  <c r="H8" i="11"/>
  <c r="N10" i="11"/>
  <c r="L10" i="11"/>
  <c r="F6" i="11"/>
  <c r="H6" i="11"/>
  <c r="N9" i="11"/>
  <c r="H9" i="11"/>
  <c r="E6" i="11"/>
  <c r="N8" i="11"/>
  <c r="F8" i="11"/>
  <c r="P8" i="11"/>
  <c r="I6" i="11"/>
  <c r="J6" i="11"/>
  <c r="J5" i="11"/>
  <c r="L6" i="11"/>
  <c r="N6" i="11"/>
  <c r="P6" i="11"/>
  <c r="P5" i="11"/>
  <c r="N5" i="11"/>
  <c r="L5" i="11"/>
  <c r="H5" i="11"/>
  <c r="D6" i="11"/>
  <c r="D5" i="11"/>
  <c r="D8" i="11"/>
  <c r="I8" i="11"/>
  <c r="J10" i="11"/>
  <c r="O8" i="11"/>
  <c r="M8" i="11"/>
  <c r="K8" i="11"/>
  <c r="O6" i="11"/>
  <c r="M6" i="11"/>
  <c r="K6" i="11"/>
  <c r="O5" i="11"/>
  <c r="M5" i="11"/>
  <c r="K5" i="11"/>
  <c r="AF9" i="6"/>
  <c r="AF10" i="6"/>
  <c r="AF11" i="6"/>
  <c r="AF12" i="6"/>
  <c r="AF13" i="6"/>
  <c r="AF14" i="6"/>
  <c r="AF15" i="6"/>
  <c r="AF16" i="6"/>
  <c r="AF17" i="6"/>
  <c r="AF18" i="6"/>
  <c r="AF19" i="6"/>
  <c r="AF20" i="6"/>
  <c r="AF21" i="6"/>
  <c r="AF22" i="6"/>
  <c r="AF23" i="6"/>
  <c r="AF24" i="6"/>
  <c r="AF25" i="6"/>
  <c r="AF26" i="6"/>
  <c r="AF27" i="6"/>
  <c r="AF28" i="6"/>
  <c r="AF29" i="6"/>
  <c r="AF30" i="6"/>
  <c r="AF31" i="6"/>
  <c r="AF32" i="6"/>
  <c r="AF33" i="6"/>
  <c r="AF34" i="6"/>
  <c r="AF35" i="6"/>
  <c r="AF36" i="6"/>
  <c r="AF37" i="6"/>
  <c r="AF38" i="6"/>
  <c r="AF39" i="6"/>
  <c r="AF40" i="6"/>
  <c r="AF41" i="6"/>
  <c r="AF42" i="6"/>
  <c r="AF43" i="6"/>
  <c r="AF44" i="6"/>
  <c r="AF45" i="6"/>
  <c r="AF46" i="6"/>
  <c r="AF47" i="6"/>
  <c r="AF48" i="6"/>
  <c r="AF49" i="6"/>
  <c r="AF50" i="6"/>
  <c r="AF51" i="6"/>
  <c r="AF52" i="6"/>
  <c r="AF53" i="6"/>
  <c r="AF54" i="6"/>
  <c r="AF55" i="6"/>
  <c r="AF56" i="6"/>
  <c r="AF57" i="6"/>
  <c r="AF58" i="6"/>
  <c r="AF59" i="6"/>
  <c r="AF60" i="6"/>
  <c r="AF61" i="6"/>
  <c r="AF62" i="6"/>
  <c r="AF63" i="6"/>
  <c r="AF64" i="6"/>
  <c r="AF65" i="6"/>
  <c r="AF66" i="6"/>
  <c r="AF67" i="6"/>
  <c r="AF68" i="6"/>
  <c r="AF69" i="6"/>
  <c r="AF70" i="6"/>
  <c r="AF71" i="6"/>
  <c r="AF72" i="6"/>
  <c r="AF73" i="6"/>
  <c r="AF74" i="6"/>
  <c r="AF75" i="6"/>
  <c r="AF76" i="6"/>
  <c r="AF77" i="6"/>
  <c r="AF78" i="6"/>
  <c r="AF79" i="6"/>
  <c r="AF80" i="6"/>
  <c r="AF81" i="6"/>
  <c r="AF82" i="6"/>
  <c r="AF83" i="6"/>
  <c r="AF84" i="6"/>
  <c r="AF85" i="6"/>
  <c r="AF86" i="6"/>
  <c r="AF87" i="6"/>
  <c r="AF88" i="6"/>
  <c r="AF89" i="6"/>
  <c r="AF90" i="6"/>
  <c r="AF91" i="6"/>
  <c r="AF92" i="6"/>
  <c r="AF93" i="6"/>
  <c r="AF94" i="6"/>
  <c r="AF95" i="6"/>
  <c r="AF96" i="6"/>
  <c r="AF97" i="6"/>
  <c r="AF98" i="6"/>
  <c r="AF99" i="6"/>
  <c r="AF100" i="6"/>
  <c r="AF101" i="6"/>
  <c r="AF102" i="6"/>
  <c r="AF103" i="6"/>
  <c r="AF104" i="6"/>
  <c r="AF105" i="6"/>
  <c r="AF106" i="6"/>
  <c r="AF107" i="6"/>
  <c r="AF108" i="6"/>
  <c r="AF109" i="6"/>
  <c r="AF110" i="6"/>
  <c r="AF111" i="6"/>
  <c r="AF112" i="6"/>
  <c r="AF113" i="6"/>
  <c r="AF114" i="6"/>
  <c r="AF115" i="6"/>
  <c r="AF116" i="6"/>
  <c r="AF117" i="6"/>
  <c r="AF118" i="6"/>
  <c r="AF119" i="6"/>
  <c r="AF120" i="6"/>
  <c r="AF121" i="6"/>
  <c r="AF122" i="6"/>
  <c r="AF123" i="6"/>
  <c r="AF124" i="6"/>
  <c r="AF125" i="6"/>
  <c r="AF126" i="6"/>
  <c r="AF127" i="6"/>
  <c r="AF128" i="6"/>
  <c r="AF129" i="6"/>
  <c r="AF130" i="6"/>
  <c r="AF131" i="6"/>
  <c r="AF132" i="6"/>
  <c r="AF133" i="6"/>
  <c r="AF134" i="6"/>
  <c r="AF135" i="6"/>
  <c r="AF136" i="6"/>
  <c r="AF137" i="6"/>
  <c r="AF138" i="6"/>
  <c r="AF139" i="6"/>
  <c r="AF140" i="6"/>
  <c r="AF141" i="6"/>
  <c r="AF142" i="6"/>
  <c r="AF143" i="6"/>
  <c r="AF144" i="6"/>
  <c r="AF145" i="6"/>
  <c r="AF146" i="6"/>
  <c r="AF147" i="6"/>
  <c r="AF148" i="6"/>
  <c r="AF149" i="6"/>
  <c r="AF150" i="6"/>
  <c r="AF151" i="6"/>
  <c r="AF152" i="6"/>
  <c r="AF153" i="6"/>
  <c r="AF154" i="6"/>
  <c r="AF155" i="6"/>
  <c r="AF156" i="6"/>
  <c r="AF157" i="6"/>
  <c r="AF158" i="6"/>
  <c r="AF159" i="6"/>
  <c r="AF160" i="6"/>
  <c r="AF161" i="6"/>
  <c r="AF162" i="6"/>
  <c r="AF163" i="6"/>
  <c r="AF164" i="6"/>
  <c r="AF165" i="6"/>
  <c r="AF166" i="6"/>
  <c r="AF167" i="6"/>
  <c r="AF168" i="6"/>
  <c r="AF169" i="6"/>
  <c r="AF170" i="6"/>
  <c r="AF171" i="6"/>
  <c r="AF172" i="6"/>
  <c r="AF173" i="6"/>
  <c r="AF174" i="6"/>
  <c r="AF175" i="6"/>
  <c r="AF176" i="6"/>
  <c r="AF177" i="6"/>
  <c r="AF178" i="6"/>
  <c r="AF179" i="6"/>
  <c r="AF180" i="6"/>
  <c r="AF181" i="6"/>
  <c r="AF182" i="6"/>
  <c r="AF183" i="6"/>
  <c r="AF184" i="6"/>
  <c r="AF185" i="6"/>
  <c r="AF186" i="6"/>
  <c r="AF187" i="6"/>
  <c r="AF188" i="6"/>
  <c r="AF189" i="6"/>
  <c r="AF190" i="6"/>
  <c r="AF191" i="6"/>
  <c r="AF192" i="6"/>
  <c r="AF193" i="6"/>
  <c r="AF194" i="6"/>
  <c r="AF195" i="6"/>
  <c r="AF196" i="6"/>
  <c r="AF197" i="6"/>
  <c r="AF198" i="6"/>
  <c r="AF199" i="6"/>
  <c r="AF200" i="6"/>
  <c r="AF201" i="6"/>
  <c r="AF202" i="6"/>
  <c r="AF203" i="6"/>
  <c r="AF204" i="6"/>
  <c r="AF205" i="6"/>
  <c r="AF206" i="6"/>
  <c r="AF207" i="6"/>
  <c r="AF208" i="6"/>
  <c r="AF209" i="6"/>
  <c r="AF210" i="6"/>
  <c r="AF211" i="6"/>
  <c r="AF212" i="6"/>
  <c r="AF213" i="6"/>
  <c r="AF214" i="6"/>
  <c r="AF215" i="6"/>
  <c r="AF216" i="6"/>
  <c r="AF217" i="6"/>
  <c r="AF218" i="6"/>
  <c r="AF219" i="6"/>
  <c r="AF220" i="6"/>
  <c r="AF221" i="6"/>
  <c r="AF222" i="6"/>
  <c r="AF223" i="6"/>
  <c r="AF224" i="6"/>
  <c r="AF225" i="6"/>
  <c r="AF226" i="6"/>
  <c r="AF227" i="6"/>
  <c r="AF228" i="6"/>
  <c r="AF229" i="6"/>
  <c r="AF230" i="6"/>
  <c r="AF231" i="6"/>
  <c r="AF232" i="6"/>
  <c r="AF233" i="6"/>
  <c r="AF234" i="6"/>
  <c r="AF235" i="6"/>
  <c r="AF236" i="6"/>
  <c r="AF237" i="6"/>
  <c r="AF238" i="6"/>
  <c r="AF239" i="6"/>
  <c r="AF240" i="6"/>
  <c r="AF241" i="6"/>
  <c r="AF242" i="6"/>
  <c r="AF243" i="6"/>
  <c r="AF244" i="6"/>
  <c r="AF245" i="6"/>
  <c r="AF246" i="6"/>
  <c r="AF247" i="6"/>
  <c r="AF248" i="6"/>
  <c r="AF249" i="6"/>
  <c r="AF250" i="6"/>
  <c r="AF251" i="6"/>
  <c r="AF252" i="6"/>
  <c r="AF253" i="6"/>
  <c r="AF254" i="6"/>
  <c r="AF255" i="6"/>
  <c r="AF256" i="6"/>
  <c r="AF257" i="6"/>
  <c r="AF258" i="6"/>
  <c r="AF259" i="6"/>
  <c r="AF260" i="6"/>
  <c r="AF261" i="6"/>
  <c r="AF262" i="6"/>
  <c r="AF263" i="6"/>
  <c r="AF264" i="6"/>
  <c r="AF265" i="6"/>
  <c r="AF266" i="6"/>
  <c r="AF267" i="6"/>
  <c r="AF268" i="6"/>
  <c r="AF269" i="6"/>
  <c r="AF270" i="6"/>
  <c r="AF271" i="6"/>
  <c r="AF272" i="6"/>
  <c r="AF273" i="6"/>
  <c r="AF274" i="6"/>
  <c r="AF275" i="6"/>
  <c r="AF276" i="6"/>
  <c r="AF277" i="6"/>
  <c r="AF278" i="6"/>
  <c r="AF279" i="6"/>
  <c r="AF280" i="6"/>
  <c r="AF281" i="6"/>
  <c r="AF282" i="6"/>
  <c r="AF283" i="6"/>
  <c r="AF284" i="6"/>
  <c r="AF285" i="6"/>
  <c r="AF286" i="6"/>
  <c r="AF287" i="6"/>
  <c r="AF288" i="6"/>
  <c r="AF289" i="6"/>
  <c r="AF290" i="6"/>
  <c r="AF291" i="6"/>
  <c r="AF292" i="6"/>
  <c r="AF293" i="6"/>
  <c r="AF294" i="6"/>
  <c r="AF295" i="6"/>
  <c r="AF296" i="6"/>
  <c r="AF297" i="6"/>
  <c r="AF298" i="6"/>
  <c r="AF299" i="6"/>
  <c r="AF300" i="6"/>
  <c r="AF301" i="6"/>
  <c r="AF302" i="6"/>
  <c r="AF303" i="6"/>
  <c r="AF304" i="6"/>
  <c r="AF305" i="6"/>
  <c r="AF306" i="6"/>
  <c r="AF307" i="6"/>
  <c r="AF308" i="6"/>
  <c r="AF309" i="6"/>
  <c r="AF310" i="6"/>
  <c r="AF311" i="6"/>
  <c r="AF312" i="6"/>
  <c r="AF313" i="6"/>
  <c r="AF314" i="6"/>
  <c r="AF315" i="6"/>
  <c r="AF316" i="6"/>
  <c r="AF317" i="6"/>
  <c r="AF318" i="6"/>
  <c r="AF319" i="6"/>
  <c r="AF320" i="6"/>
  <c r="AF321" i="6"/>
  <c r="AF322" i="6"/>
  <c r="AF323" i="6"/>
  <c r="AF324" i="6"/>
  <c r="AF325" i="6"/>
  <c r="AF326" i="6"/>
  <c r="AF327" i="6"/>
  <c r="AF328" i="6"/>
  <c r="AF329" i="6"/>
  <c r="AF330" i="6"/>
  <c r="AF331" i="6"/>
  <c r="AF332" i="6"/>
  <c r="AF333" i="6"/>
  <c r="AF334" i="6"/>
  <c r="AF335" i="6"/>
  <c r="AF336" i="6"/>
  <c r="AF337" i="6"/>
  <c r="AF338" i="6"/>
  <c r="AF339" i="6"/>
  <c r="AF340" i="6"/>
  <c r="AF341" i="6"/>
  <c r="AF342" i="6"/>
  <c r="AF343" i="6"/>
  <c r="AF344" i="6"/>
  <c r="AF345" i="6"/>
  <c r="AF346" i="6"/>
  <c r="AF347" i="6"/>
  <c r="AF348" i="6"/>
  <c r="AF349" i="6"/>
  <c r="AF350" i="6"/>
  <c r="AF351" i="6"/>
  <c r="AF352" i="6"/>
  <c r="AF353" i="6"/>
  <c r="AF354" i="6"/>
  <c r="AF355" i="6"/>
  <c r="AF356" i="6"/>
  <c r="AF357" i="6"/>
  <c r="AF358" i="6"/>
  <c r="AF359" i="6"/>
  <c r="AF360" i="6"/>
  <c r="AF361" i="6"/>
  <c r="AF362" i="6"/>
  <c r="AF363" i="6"/>
  <c r="AF364" i="6"/>
  <c r="AF365" i="6"/>
  <c r="AF366" i="6"/>
  <c r="AF367" i="6"/>
  <c r="AF368" i="6"/>
  <c r="AF369" i="6"/>
  <c r="AF370" i="6"/>
  <c r="AF371" i="6"/>
  <c r="AF372" i="6"/>
  <c r="AF373" i="6"/>
  <c r="AF374" i="6"/>
  <c r="AF375" i="6"/>
  <c r="AF376" i="6"/>
  <c r="AF377" i="6"/>
  <c r="AF378" i="6"/>
  <c r="AF379" i="6"/>
  <c r="AF380" i="6"/>
  <c r="AF381" i="6"/>
  <c r="AF382" i="6"/>
  <c r="AF383" i="6"/>
  <c r="AF384" i="6"/>
  <c r="AF385" i="6"/>
  <c r="AF386" i="6"/>
  <c r="AF387" i="6"/>
  <c r="AF388" i="6"/>
  <c r="AF389" i="6"/>
  <c r="AF390" i="6"/>
  <c r="AF391" i="6"/>
  <c r="AF392" i="6"/>
  <c r="AF393" i="6"/>
  <c r="AF394" i="6"/>
  <c r="AF395" i="6"/>
  <c r="AF396" i="6"/>
  <c r="AF397" i="6"/>
  <c r="AF398" i="6"/>
  <c r="AF399" i="6"/>
  <c r="AF400" i="6"/>
  <c r="AF401" i="6"/>
  <c r="AF402" i="6"/>
  <c r="AF403" i="6"/>
  <c r="AF404" i="6"/>
  <c r="AF405" i="6"/>
  <c r="AF406" i="6"/>
  <c r="AF407" i="6"/>
  <c r="AF408" i="6"/>
  <c r="AF409" i="6"/>
  <c r="AF410" i="6"/>
  <c r="AF411" i="6"/>
  <c r="AF412" i="6"/>
  <c r="AF413" i="6"/>
  <c r="AF414" i="6"/>
  <c r="AF415" i="6"/>
  <c r="AF416" i="6"/>
  <c r="AF417" i="6"/>
  <c r="AF418" i="6"/>
  <c r="AF419" i="6"/>
  <c r="AF420" i="6"/>
  <c r="AF421" i="6"/>
  <c r="AF422" i="6"/>
  <c r="AF423" i="6"/>
  <c r="AF424" i="6"/>
  <c r="AF425" i="6"/>
  <c r="AF426" i="6"/>
  <c r="AF427" i="6"/>
  <c r="AF428" i="6"/>
  <c r="AF429" i="6"/>
  <c r="AF430" i="6"/>
  <c r="AF431" i="6"/>
  <c r="AF432" i="6"/>
  <c r="AF433" i="6"/>
  <c r="AF434" i="6"/>
  <c r="AF435" i="6"/>
  <c r="AF436" i="6"/>
  <c r="AF437" i="6"/>
  <c r="AF438" i="6"/>
  <c r="AF439" i="6"/>
  <c r="AF440" i="6"/>
  <c r="AF441" i="6"/>
  <c r="AF442" i="6"/>
  <c r="AF443" i="6"/>
  <c r="AF444" i="6"/>
  <c r="AF445" i="6"/>
  <c r="AF446" i="6"/>
  <c r="AF447" i="6"/>
  <c r="AF448" i="6"/>
  <c r="AF449" i="6"/>
  <c r="AF450" i="6"/>
  <c r="AF451" i="6"/>
  <c r="AF452" i="6"/>
  <c r="AF453" i="6"/>
  <c r="AF454" i="6"/>
  <c r="AF455" i="6"/>
  <c r="AF456" i="6"/>
  <c r="AF457" i="6"/>
  <c r="AF458" i="6"/>
  <c r="AF459" i="6"/>
  <c r="AF460" i="6"/>
  <c r="AF461" i="6"/>
  <c r="AF462" i="6"/>
  <c r="AF463" i="6"/>
  <c r="AF464" i="6"/>
  <c r="AF465" i="6"/>
  <c r="AF466" i="6"/>
  <c r="AF467" i="6"/>
  <c r="AF468" i="6"/>
  <c r="AF469" i="6"/>
  <c r="AF470" i="6"/>
  <c r="AF471" i="6"/>
  <c r="AF472" i="6"/>
  <c r="AF473" i="6"/>
  <c r="AF474" i="6"/>
  <c r="AF475" i="6"/>
  <c r="AF476" i="6"/>
  <c r="AF477" i="6"/>
  <c r="AF478" i="6"/>
  <c r="AF479" i="6"/>
  <c r="AF480" i="6"/>
  <c r="AF481" i="6"/>
  <c r="AF482" i="6"/>
  <c r="AF483" i="6"/>
  <c r="AF484" i="6"/>
  <c r="AF485" i="6"/>
  <c r="AF486" i="6"/>
  <c r="AF487" i="6"/>
  <c r="AF488" i="6"/>
  <c r="AF489" i="6"/>
  <c r="AF490" i="6"/>
  <c r="AF491" i="6"/>
  <c r="AF492" i="6"/>
  <c r="AF493" i="6"/>
  <c r="AF494" i="6"/>
  <c r="AF495" i="6"/>
  <c r="AF496" i="6"/>
  <c r="AF497" i="6"/>
  <c r="AF498" i="6"/>
  <c r="AF499" i="6"/>
  <c r="AF500" i="6"/>
  <c r="AI7" i="6"/>
  <c r="AI9" i="6"/>
  <c r="AI10" i="6"/>
  <c r="AI11" i="6"/>
  <c r="AI12" i="6"/>
  <c r="AI13" i="6"/>
  <c r="AI14" i="6"/>
  <c r="AI15" i="6"/>
  <c r="AI16" i="6"/>
  <c r="AI17" i="6"/>
  <c r="AI18" i="6"/>
  <c r="AI19" i="6"/>
  <c r="AI20" i="6"/>
  <c r="AI21" i="6"/>
  <c r="AI22" i="6"/>
  <c r="AI23" i="6"/>
  <c r="AI24" i="6"/>
  <c r="AI25" i="6"/>
  <c r="AI26" i="6"/>
  <c r="AI27" i="6"/>
  <c r="AI28" i="6"/>
  <c r="AI29" i="6"/>
  <c r="AI30" i="6"/>
  <c r="AI31" i="6"/>
  <c r="AI32" i="6"/>
  <c r="AI33" i="6"/>
  <c r="AI34" i="6"/>
  <c r="AI35" i="6"/>
  <c r="AI36" i="6"/>
  <c r="AI37" i="6"/>
  <c r="AI38" i="6"/>
  <c r="AI39" i="6"/>
  <c r="AI40" i="6"/>
  <c r="AI41" i="6"/>
  <c r="AI42" i="6"/>
  <c r="AI43" i="6"/>
  <c r="AI44" i="6"/>
  <c r="AI45" i="6"/>
  <c r="AI46" i="6"/>
  <c r="AI47" i="6"/>
  <c r="AI48" i="6"/>
  <c r="AI49" i="6"/>
  <c r="AI50" i="6"/>
  <c r="AI51" i="6"/>
  <c r="AI52" i="6"/>
  <c r="AI53" i="6"/>
  <c r="AI54" i="6"/>
  <c r="AI55" i="6"/>
  <c r="AI56" i="6"/>
  <c r="AI57" i="6"/>
  <c r="AI58" i="6"/>
  <c r="AI59" i="6"/>
  <c r="AI60" i="6"/>
  <c r="AI61" i="6"/>
  <c r="AI62" i="6"/>
  <c r="AI63" i="6"/>
  <c r="AI64" i="6"/>
  <c r="AI65" i="6"/>
  <c r="AI66" i="6"/>
  <c r="AI67" i="6"/>
  <c r="AI68" i="6"/>
  <c r="AI69" i="6"/>
  <c r="AI70" i="6"/>
  <c r="AI71" i="6"/>
  <c r="AI72" i="6"/>
  <c r="AI73" i="6"/>
  <c r="AI74" i="6"/>
  <c r="AI75" i="6"/>
  <c r="AI76" i="6"/>
  <c r="AI77" i="6"/>
  <c r="AI78" i="6"/>
  <c r="AI79" i="6"/>
  <c r="AI80" i="6"/>
  <c r="AI81" i="6"/>
  <c r="AI82" i="6"/>
  <c r="AI83" i="6"/>
  <c r="AI84" i="6"/>
  <c r="AI85" i="6"/>
  <c r="AI86" i="6"/>
  <c r="AI87" i="6"/>
  <c r="AI88" i="6"/>
  <c r="AI89" i="6"/>
  <c r="AI90" i="6"/>
  <c r="AI91" i="6"/>
  <c r="AI92" i="6"/>
  <c r="AI93" i="6"/>
  <c r="AI94" i="6"/>
  <c r="AI95" i="6"/>
  <c r="AI96" i="6"/>
  <c r="AI97" i="6"/>
  <c r="AI98" i="6"/>
  <c r="AI99" i="6"/>
  <c r="AI100" i="6"/>
  <c r="AI101" i="6"/>
  <c r="AI102" i="6"/>
  <c r="AI103" i="6"/>
  <c r="AI104" i="6"/>
  <c r="AI105" i="6"/>
  <c r="AI106" i="6"/>
  <c r="AI107" i="6"/>
  <c r="AI108" i="6"/>
  <c r="AI109" i="6"/>
  <c r="AI110" i="6"/>
  <c r="AI111" i="6"/>
  <c r="AI112" i="6"/>
  <c r="AI113" i="6"/>
  <c r="AI114" i="6"/>
  <c r="AI115" i="6"/>
  <c r="AI116" i="6"/>
  <c r="AI117" i="6"/>
  <c r="AI118" i="6"/>
  <c r="AI119" i="6"/>
  <c r="AI120" i="6"/>
  <c r="AI121" i="6"/>
  <c r="AI122" i="6"/>
  <c r="AI123" i="6"/>
  <c r="AI124" i="6"/>
  <c r="AI125" i="6"/>
  <c r="AI126" i="6"/>
  <c r="AI127" i="6"/>
  <c r="AI128" i="6"/>
  <c r="AI129" i="6"/>
  <c r="AI130" i="6"/>
  <c r="AI131" i="6"/>
  <c r="AI132" i="6"/>
  <c r="AI133" i="6"/>
  <c r="AI134" i="6"/>
  <c r="AI135" i="6"/>
  <c r="AI136" i="6"/>
  <c r="AI137" i="6"/>
  <c r="AI138" i="6"/>
  <c r="AI139" i="6"/>
  <c r="AI140" i="6"/>
  <c r="AI141" i="6"/>
  <c r="AI142" i="6"/>
  <c r="AI143" i="6"/>
  <c r="AI144" i="6"/>
  <c r="AI145" i="6"/>
  <c r="AI146" i="6"/>
  <c r="AI147" i="6"/>
  <c r="AI148" i="6"/>
  <c r="AI149" i="6"/>
  <c r="AI150" i="6"/>
  <c r="AI151" i="6"/>
  <c r="AI152" i="6"/>
  <c r="AI153" i="6"/>
  <c r="AI154" i="6"/>
  <c r="AI155" i="6"/>
  <c r="AI156" i="6"/>
  <c r="AI157" i="6"/>
  <c r="AI158" i="6"/>
  <c r="AI159" i="6"/>
  <c r="AI160" i="6"/>
  <c r="AI161" i="6"/>
  <c r="AI162" i="6"/>
  <c r="AI163" i="6"/>
  <c r="AI164" i="6"/>
  <c r="AI165" i="6"/>
  <c r="AI166" i="6"/>
  <c r="AI167" i="6"/>
  <c r="AI168" i="6"/>
  <c r="AI169" i="6"/>
  <c r="AI170" i="6"/>
  <c r="AI171" i="6"/>
  <c r="AI172" i="6"/>
  <c r="AI173" i="6"/>
  <c r="AI174" i="6"/>
  <c r="AI175" i="6"/>
  <c r="AI176" i="6"/>
  <c r="AI177" i="6"/>
  <c r="AI178" i="6"/>
  <c r="AI179" i="6"/>
  <c r="AI180" i="6"/>
  <c r="AI181" i="6"/>
  <c r="AI182" i="6"/>
  <c r="AI183" i="6"/>
  <c r="AI184" i="6"/>
  <c r="AI185" i="6"/>
  <c r="AI186" i="6"/>
  <c r="AI187" i="6"/>
  <c r="AI188" i="6"/>
  <c r="AI189" i="6"/>
  <c r="AI190" i="6"/>
  <c r="AI191" i="6"/>
  <c r="AI192" i="6"/>
  <c r="AI193" i="6"/>
  <c r="AI194" i="6"/>
  <c r="AI195" i="6"/>
  <c r="AI196" i="6"/>
  <c r="AI197" i="6"/>
  <c r="AI198" i="6"/>
  <c r="AI199" i="6"/>
  <c r="AI200" i="6"/>
  <c r="AI201" i="6"/>
  <c r="AI202" i="6"/>
  <c r="AI203" i="6"/>
  <c r="AI204" i="6"/>
  <c r="AI205" i="6"/>
  <c r="AI206" i="6"/>
  <c r="AI207" i="6"/>
  <c r="AI208" i="6"/>
  <c r="AI209" i="6"/>
  <c r="AI210" i="6"/>
  <c r="AI211" i="6"/>
  <c r="AI212" i="6"/>
  <c r="AI213" i="6"/>
  <c r="AI214" i="6"/>
  <c r="AI215" i="6"/>
  <c r="AI216" i="6"/>
  <c r="AI217" i="6"/>
  <c r="AI218" i="6"/>
  <c r="AI219" i="6"/>
  <c r="AI220" i="6"/>
  <c r="AI221" i="6"/>
  <c r="AI222" i="6"/>
  <c r="AI223" i="6"/>
  <c r="AI224" i="6"/>
  <c r="AI225" i="6"/>
  <c r="AI226" i="6"/>
  <c r="AI227" i="6"/>
  <c r="AI228" i="6"/>
  <c r="AI229" i="6"/>
  <c r="AI230" i="6"/>
  <c r="AI231" i="6"/>
  <c r="AI232" i="6"/>
  <c r="AI233" i="6"/>
  <c r="AI234" i="6"/>
  <c r="AI235" i="6"/>
  <c r="AI236" i="6"/>
  <c r="AI237" i="6"/>
  <c r="AI238" i="6"/>
  <c r="AI239" i="6"/>
  <c r="AI240" i="6"/>
  <c r="AI241" i="6"/>
  <c r="AI242" i="6"/>
  <c r="AI243" i="6"/>
  <c r="AI244" i="6"/>
  <c r="AI245" i="6"/>
  <c r="AI246" i="6"/>
  <c r="AI247" i="6"/>
  <c r="AI248" i="6"/>
  <c r="AI249" i="6"/>
  <c r="AI250" i="6"/>
  <c r="AI251" i="6"/>
  <c r="AI252" i="6"/>
  <c r="AI253" i="6"/>
  <c r="AI254" i="6"/>
  <c r="AI255" i="6"/>
  <c r="AI256" i="6"/>
  <c r="AI257" i="6"/>
  <c r="AI258" i="6"/>
  <c r="AI259" i="6"/>
  <c r="AI260" i="6"/>
  <c r="AI261" i="6"/>
  <c r="AI262" i="6"/>
  <c r="AI263" i="6"/>
  <c r="AI264" i="6"/>
  <c r="AI265" i="6"/>
  <c r="AI266" i="6"/>
  <c r="AI267" i="6"/>
  <c r="AI268" i="6"/>
  <c r="AI269" i="6"/>
  <c r="AI270" i="6"/>
  <c r="AI271" i="6"/>
  <c r="AI272" i="6"/>
  <c r="AI273" i="6"/>
  <c r="AI274" i="6"/>
  <c r="AI275" i="6"/>
  <c r="AI276" i="6"/>
  <c r="AI277" i="6"/>
  <c r="AI278" i="6"/>
  <c r="AI279" i="6"/>
  <c r="AI280" i="6"/>
  <c r="AI281" i="6"/>
  <c r="AI282" i="6"/>
  <c r="AI283" i="6"/>
  <c r="AI284" i="6"/>
  <c r="AI285" i="6"/>
  <c r="AI286" i="6"/>
  <c r="AI287" i="6"/>
  <c r="AI288" i="6"/>
  <c r="AI289" i="6"/>
  <c r="AI290" i="6"/>
  <c r="AI291" i="6"/>
  <c r="AI292" i="6"/>
  <c r="AI293" i="6"/>
  <c r="AI294" i="6"/>
  <c r="AI295" i="6"/>
  <c r="AI296" i="6"/>
  <c r="AI297" i="6"/>
  <c r="AI298" i="6"/>
  <c r="AI299" i="6"/>
  <c r="AI300" i="6"/>
  <c r="AI301" i="6"/>
  <c r="AI302" i="6"/>
  <c r="AI303" i="6"/>
  <c r="AI304" i="6"/>
  <c r="AI305" i="6"/>
  <c r="AI306" i="6"/>
  <c r="AI307" i="6"/>
  <c r="AI308" i="6"/>
  <c r="AI309" i="6"/>
  <c r="AI310" i="6"/>
  <c r="AI311" i="6"/>
  <c r="AI312" i="6"/>
  <c r="AI313" i="6"/>
  <c r="AI314" i="6"/>
  <c r="AI315" i="6"/>
  <c r="AI316" i="6"/>
  <c r="AI317" i="6"/>
  <c r="AI318" i="6"/>
  <c r="AI319" i="6"/>
  <c r="AI320" i="6"/>
  <c r="AI321" i="6"/>
  <c r="AI322" i="6"/>
  <c r="AI323" i="6"/>
  <c r="AI324" i="6"/>
  <c r="AI325" i="6"/>
  <c r="AI326" i="6"/>
  <c r="AI327" i="6"/>
  <c r="AI328" i="6"/>
  <c r="AI329" i="6"/>
  <c r="AI330" i="6"/>
  <c r="AI331" i="6"/>
  <c r="AI332" i="6"/>
  <c r="AI333" i="6"/>
  <c r="AI334" i="6"/>
  <c r="AI335" i="6"/>
  <c r="AI336" i="6"/>
  <c r="AI337" i="6"/>
  <c r="AI338" i="6"/>
  <c r="AI339" i="6"/>
  <c r="AI340" i="6"/>
  <c r="AI341" i="6"/>
  <c r="AI342" i="6"/>
  <c r="AI343" i="6"/>
  <c r="AI344" i="6"/>
  <c r="AI345" i="6"/>
  <c r="AI346" i="6"/>
  <c r="AI347" i="6"/>
  <c r="AI348" i="6"/>
  <c r="AI349" i="6"/>
  <c r="AI350" i="6"/>
  <c r="AI351" i="6"/>
  <c r="AI352" i="6"/>
  <c r="AI353" i="6"/>
  <c r="AI354" i="6"/>
  <c r="AI355" i="6"/>
  <c r="AI356" i="6"/>
  <c r="AI357" i="6"/>
  <c r="AI358" i="6"/>
  <c r="AI359" i="6"/>
  <c r="AI360" i="6"/>
  <c r="AI361" i="6"/>
  <c r="AI362" i="6"/>
  <c r="AI363" i="6"/>
  <c r="AI364" i="6"/>
  <c r="AI365" i="6"/>
  <c r="AI366" i="6"/>
  <c r="AI367" i="6"/>
  <c r="AI368" i="6"/>
  <c r="AI369" i="6"/>
  <c r="AI370" i="6"/>
  <c r="AI371" i="6"/>
  <c r="AI372" i="6"/>
  <c r="AI373" i="6"/>
  <c r="AI374" i="6"/>
  <c r="AI375" i="6"/>
  <c r="AI376" i="6"/>
  <c r="AI377" i="6"/>
  <c r="AI378" i="6"/>
  <c r="AI379" i="6"/>
  <c r="AI380" i="6"/>
  <c r="AI381" i="6"/>
  <c r="AI382" i="6"/>
  <c r="AI383" i="6"/>
  <c r="AI384" i="6"/>
  <c r="AI385" i="6"/>
  <c r="AI386" i="6"/>
  <c r="AI387" i="6"/>
  <c r="AI388" i="6"/>
  <c r="AI389" i="6"/>
  <c r="AI390" i="6"/>
  <c r="AI391" i="6"/>
  <c r="AI392" i="6"/>
  <c r="AI393" i="6"/>
  <c r="AI394" i="6"/>
  <c r="AI395" i="6"/>
  <c r="AI396" i="6"/>
  <c r="AI397" i="6"/>
  <c r="AI398" i="6"/>
  <c r="AI399" i="6"/>
  <c r="AI400" i="6"/>
  <c r="AI401" i="6"/>
  <c r="AI402" i="6"/>
  <c r="AI403" i="6"/>
  <c r="AI404" i="6"/>
  <c r="AI405" i="6"/>
  <c r="AI406" i="6"/>
  <c r="AI407" i="6"/>
  <c r="AI408" i="6"/>
  <c r="AI409" i="6"/>
  <c r="AI410" i="6"/>
  <c r="AI411" i="6"/>
  <c r="AI412" i="6"/>
  <c r="AI413" i="6"/>
  <c r="AI414" i="6"/>
  <c r="AI415" i="6"/>
  <c r="AI416" i="6"/>
  <c r="AI417" i="6"/>
  <c r="AI418" i="6"/>
  <c r="AI419" i="6"/>
  <c r="AI420" i="6"/>
  <c r="AI421" i="6"/>
  <c r="AI422" i="6"/>
  <c r="AI423" i="6"/>
  <c r="AI424" i="6"/>
  <c r="AI425" i="6"/>
  <c r="AI426" i="6"/>
  <c r="AI427" i="6"/>
  <c r="AI428" i="6"/>
  <c r="AI429" i="6"/>
  <c r="AI430" i="6"/>
  <c r="AI431" i="6"/>
  <c r="AI432" i="6"/>
  <c r="AI433" i="6"/>
  <c r="AI434" i="6"/>
  <c r="AI435" i="6"/>
  <c r="AI436" i="6"/>
  <c r="AI437" i="6"/>
  <c r="AI438" i="6"/>
  <c r="AI439" i="6"/>
  <c r="AI440" i="6"/>
  <c r="AI441" i="6"/>
  <c r="AI442" i="6"/>
  <c r="AI443" i="6"/>
  <c r="AI444" i="6"/>
  <c r="AI445" i="6"/>
  <c r="AI446" i="6"/>
  <c r="AI447" i="6"/>
  <c r="AI448" i="6"/>
  <c r="AI449" i="6"/>
  <c r="AI450" i="6"/>
  <c r="AI451" i="6"/>
  <c r="AI452" i="6"/>
  <c r="AI453" i="6"/>
  <c r="AI454" i="6"/>
  <c r="AI455" i="6"/>
  <c r="AI456" i="6"/>
  <c r="AI457" i="6"/>
  <c r="AI458" i="6"/>
  <c r="AI459" i="6"/>
  <c r="AI460" i="6"/>
  <c r="AI461" i="6"/>
  <c r="AI462" i="6"/>
  <c r="AI463" i="6"/>
  <c r="AI464" i="6"/>
  <c r="AI465" i="6"/>
  <c r="AI466" i="6"/>
  <c r="AI467" i="6"/>
  <c r="AI468" i="6"/>
  <c r="AI469" i="6"/>
  <c r="AI470" i="6"/>
  <c r="AI471" i="6"/>
  <c r="AI472" i="6"/>
  <c r="AI473" i="6"/>
  <c r="AI474" i="6"/>
  <c r="AI475" i="6"/>
  <c r="AI476" i="6"/>
  <c r="AI477" i="6"/>
  <c r="AI478" i="6"/>
  <c r="AI479" i="6"/>
  <c r="AI480" i="6"/>
  <c r="AI481" i="6"/>
  <c r="AI482" i="6"/>
  <c r="AI483" i="6"/>
  <c r="AI484" i="6"/>
  <c r="AI485" i="6"/>
  <c r="AI486" i="6"/>
  <c r="AI487" i="6"/>
  <c r="AI488" i="6"/>
  <c r="AI489" i="6"/>
  <c r="AI490" i="6"/>
  <c r="AI491" i="6"/>
  <c r="AI492" i="6"/>
  <c r="AI493" i="6"/>
  <c r="AI494" i="6"/>
  <c r="AI495" i="6"/>
  <c r="AI496" i="6"/>
  <c r="AI497" i="6"/>
  <c r="AI498" i="6"/>
  <c r="AI499" i="6"/>
  <c r="AI500" i="6"/>
  <c r="D10" i="11" l="1"/>
  <c r="E7" i="11"/>
  <c r="I9" i="11"/>
  <c r="L9" i="11"/>
  <c r="M9" i="11"/>
  <c r="P10" i="11"/>
  <c r="O9" i="11"/>
  <c r="P9" i="11"/>
  <c r="K10" i="11"/>
  <c r="Q9" i="11"/>
  <c r="M10" i="11"/>
  <c r="F10" i="11"/>
  <c r="O10" i="11"/>
  <c r="H10" i="11"/>
  <c r="I10" i="11"/>
  <c r="L7" i="11"/>
  <c r="AF8" i="6"/>
  <c r="K9" i="11"/>
  <c r="J9" i="11"/>
  <c r="G9" i="11"/>
  <c r="F9" i="11"/>
  <c r="E9" i="11"/>
  <c r="D9" i="11"/>
  <c r="F7" i="11"/>
  <c r="D7" i="11"/>
  <c r="AF7" i="6"/>
  <c r="J7" i="11"/>
  <c r="AI8" i="6"/>
  <c r="Q5" i="11"/>
  <c r="E8" i="11"/>
  <c r="Q10" i="11"/>
  <c r="G8" i="11"/>
  <c r="Q8" i="11"/>
  <c r="G6" i="11"/>
  <c r="I5" i="11"/>
  <c r="E10" i="11"/>
  <c r="G10" i="11"/>
  <c r="Q6" i="11"/>
  <c r="L100" i="6" l="1"/>
  <c r="L99" i="6"/>
  <c r="L98" i="6"/>
  <c r="L97" i="6"/>
  <c r="L96" i="6"/>
  <c r="L95" i="6"/>
  <c r="L94" i="6"/>
  <c r="L93" i="6"/>
  <c r="L92" i="6"/>
  <c r="L91" i="6"/>
  <c r="L90" i="6"/>
  <c r="L89" i="6"/>
  <c r="L88" i="6"/>
  <c r="L87" i="6"/>
  <c r="L86" i="6"/>
  <c r="L85" i="6"/>
  <c r="L84" i="6"/>
  <c r="L83" i="6"/>
  <c r="L82" i="6"/>
  <c r="L81" i="6"/>
  <c r="L80" i="6"/>
  <c r="L79" i="6"/>
  <c r="L78" i="6"/>
  <c r="L77" i="6"/>
  <c r="L76" i="6"/>
  <c r="L75" i="6"/>
  <c r="L74" i="6"/>
  <c r="L73" i="6"/>
  <c r="L72" i="6"/>
  <c r="L71" i="6"/>
  <c r="L70" i="6"/>
  <c r="L69" i="6"/>
  <c r="L68" i="6"/>
  <c r="L67" i="6"/>
  <c r="L66" i="6"/>
  <c r="L65" i="6"/>
  <c r="L64" i="6"/>
  <c r="L63" i="6"/>
  <c r="L62" i="6"/>
  <c r="L61" i="6"/>
  <c r="L60"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L18" i="6"/>
  <c r="L17" i="6"/>
  <c r="L16" i="6"/>
  <c r="L15" i="6"/>
  <c r="L14" i="6"/>
  <c r="L13" i="6"/>
  <c r="L12" i="6"/>
  <c r="L11" i="6"/>
  <c r="L10" i="6"/>
  <c r="L9" i="6"/>
  <c r="L8" i="6"/>
  <c r="L7" i="6"/>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Barr, Alana</author>
  </authors>
  <commentList>
    <comment ref="D11" authorId="0" shapeId="0" xr:uid="{F800C330-B848-4D65-B559-481F87470F80}">
      <text>
        <r>
          <rPr>
            <b/>
            <sz val="9"/>
            <color indexed="81"/>
            <rFont val="Tahoma"/>
            <family val="2"/>
          </rPr>
          <t xml:space="preserve">Leave blank if the Home Visiting staff is still employed by your agency.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4EAEA67A-25A8-440C-A871-C931901C613D}">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EF9FC440-C4BC-4FC9-9ED6-3A83AEA1407A}">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E95635F5-BB39-4B1C-B8DD-6BD0B859D8D5}">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6E68487B-B668-4D29-8FE0-32054D807BD8}">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FABDF29F-C60A-44B8-9D24-0170EABB3106}">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E8411ED0-4A69-4D53-ADB5-1099DF3292C4}">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EF21AFAA-49A3-4567-A961-DB3D28FA16F2}">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<sst xmlns="http://schemas.openxmlformats.org/spreadsheetml/2006/main" count="286" uniqueCount="203">
  <si>
    <t>County Name</t>
  </si>
  <si>
    <t>Name of EBP Model</t>
  </si>
  <si>
    <t>Name of agency providing PAT to FFPSA candidates</t>
  </si>
  <si>
    <t>Name of site providing PAT to FFPSA candidates</t>
  </si>
  <si>
    <t>Report Type</t>
  </si>
  <si>
    <t>What month do you want the report period to start in?</t>
  </si>
  <si>
    <t>What year do you want the report period to start in?</t>
  </si>
  <si>
    <t>Reporting Period Start Date</t>
  </si>
  <si>
    <t>Reporting Period End Date</t>
  </si>
  <si>
    <t>Fiscal Year</t>
  </si>
  <si>
    <t>Is the APR/PMR overdue?</t>
  </si>
  <si>
    <t>Did the affiliate receive a score of ≥60% or pass on all 21 items in the most recent Affiliate Performance Report (APR)?</t>
  </si>
  <si>
    <t xml:space="preserve">Does this affiliate use one of the PAT approved developmental screening tools? </t>
  </si>
  <si>
    <t>Report Completed By</t>
  </si>
  <si>
    <t>Email Address</t>
  </si>
  <si>
    <t xml:space="preserve">Alameda  </t>
  </si>
  <si>
    <t>PAT</t>
  </si>
  <si>
    <t>Quarterly</t>
  </si>
  <si>
    <t>March</t>
  </si>
  <si>
    <t>Counties</t>
  </si>
  <si>
    <t>Today's Date</t>
  </si>
  <si>
    <t>Start of Reporting Period</t>
  </si>
  <si>
    <t>End of Reporting Period</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</si>
  <si>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</si>
  <si>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</si>
  <si>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</si>
  <si>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</si>
  <si>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</si>
  <si>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</si>
  <si>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</si>
  <si>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</si>
  <si>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</si>
  <si>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</si>
  <si>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</si>
  <si>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</si>
  <si>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</si>
  <si>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Karuk Tribe</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</si>
  <si>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</si>
  <si>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</si>
  <si>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</si>
  <si>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</si>
  <si>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</si>
  <si>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</si>
  <si>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</si>
  <si>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</si>
  <si>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</si>
  <si>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</si>
  <si>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</si>
  <si>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</si>
  <si>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</si>
  <si>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</si>
  <si>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</si>
  <si>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</si>
  <si>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</si>
  <si>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</si>
  <si>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</si>
  <si>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</si>
  <si>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</si>
  <si>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</si>
  <si>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</si>
  <si>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</si>
  <si>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</si>
  <si>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</si>
  <si>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</si>
  <si>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</si>
  <si>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</si>
  <si>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</si>
  <si>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</si>
  <si>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</si>
  <si>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</si>
  <si>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</si>
  <si>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</si>
  <si>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</si>
  <si>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</si>
  <si>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</si>
  <si>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</si>
  <si>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</si>
  <si>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</si>
  <si>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</si>
  <si>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</si>
  <si>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</si>
  <si>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Yurok Tribe</t>
  </si>
  <si>
    <r>
      <t xml:space="preserve">Instructions for Completing the Spreadsheet
</t>
    </r>
    <r>
      <rPr>
        <i/>
        <sz val="11"/>
        <rFont val="Aptos Narrow"/>
        <family val="2"/>
        <scheme val="minor"/>
      </rPr>
      <t>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</si>
  <si>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Agency Name:</t>
  </si>
  <si>
    <t>Site Name:</t>
  </si>
  <si>
    <t>Fidelity</t>
  </si>
  <si>
    <t>Parent Educators Received and Maintained Required Training</t>
  </si>
  <si>
    <t>Supervisors Received and Maintained Required Training</t>
  </si>
  <si>
    <t>Home Visiting Staff First Name</t>
  </si>
  <si>
    <t>Home Visiting Staff Last Name</t>
  </si>
  <si>
    <t>Employment Start Date</t>
  </si>
  <si>
    <t>Employment End Date</t>
  </si>
  <si>
    <t xml:space="preserve">Was the Home Visiting staff employed by your agency during the reporting period? </t>
  </si>
  <si>
    <t>Role of the Home Visiting staff</t>
  </si>
  <si>
    <t>Indicate if the Home Visiting staff member is Full-Time (FT) or Part-Time (PT)</t>
  </si>
  <si>
    <t>Has the Parent Educator attended the required PAT trainings before delivering PAT services?</t>
  </si>
  <si>
    <t>Does the Parent Educator who is delivering the model services for the affiliate have a current Model Certified subscription?</t>
  </si>
  <si>
    <t>Has the new supervisor attended the required PAT trainings before delivering PAT services?</t>
  </si>
  <si>
    <t>Does the supervisor who is delivering services for the affiliate have a current Model Certified subscription?</t>
  </si>
  <si>
    <r>
      <rPr>
        <b/>
        <i/>
        <sz val="11"/>
        <color rgb="FF7F7F7F"/>
        <rFont val="Aptos Narrow"/>
        <family val="2"/>
        <scheme val="minor"/>
      </rPr>
      <t xml:space="preserve">Instructions for Completing the Spreadsheet </t>
    </r>
    <r>
      <rPr>
        <b/>
        <i/>
        <sz val="11"/>
        <color rgb="FFFF0000"/>
        <rFont val="Aptos Narrow"/>
        <family val="2"/>
        <scheme val="minor"/>
      </rPr>
      <t>(For Family First Title IV-E children/families only and following the child's birth)</t>
    </r>
    <r>
      <rPr>
        <b/>
        <i/>
        <sz val="11"/>
        <color rgb="FF7F7F7F"/>
        <rFont val="Aptos Narrow"/>
        <family val="2"/>
        <scheme val="minor"/>
      </rPr>
      <t xml:space="preserve">
</t>
    </r>
    <r>
      <rPr>
        <i/>
        <sz val="11"/>
        <color rgb="FF7F7F7F"/>
        <rFont val="Aptos Narrow"/>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a cell does not apply based on the answer to the previous cell, leave it blank and move to the next applicable field.  If you encounter any issues with formatting or dropdown selections, reach out to the CDSS FFPS team for assistance: FFPSApreventionservices@dss.ca.gov</t>
    </r>
  </si>
  <si>
    <r>
      <rPr>
        <b/>
        <i/>
        <sz val="11"/>
        <color rgb="FF000000"/>
        <rFont val="Aptos Narrow"/>
        <family val="2"/>
        <scheme val="minor"/>
      </rPr>
      <t xml:space="preserve">Instructions for Completing the Spreadsheet (For Family First Title IV-E children/families only and following the child's birth)
</t>
    </r>
    <r>
      <rPr>
        <i/>
        <sz val="11"/>
        <color rgb="FF000000"/>
        <rFont val="Aptos Narrow"/>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a cell does not apply based on the answer to the previous cell, leave it blank and move to the next applicable field.  If you encounter any issues with formatting or dropdown selections, reach out to the CDSS FFPS team for assistance: </t>
    </r>
    <r>
      <rPr>
        <b/>
        <i/>
        <sz val="11"/>
        <color rgb="FF000000"/>
        <rFont val="Aptos Narrow"/>
        <family val="2"/>
        <scheme val="minor"/>
      </rPr>
      <t>FFPSApreventionservices@dss.ca.gov</t>
    </r>
  </si>
  <si>
    <t xml:space="preserve">Agency Name: </t>
  </si>
  <si>
    <t>Child Identifier</t>
  </si>
  <si>
    <t>Program Start and End Dates</t>
  </si>
  <si>
    <t>Number of Visits</t>
  </si>
  <si>
    <t>Increased Positive Parenting Practices</t>
  </si>
  <si>
    <t>Improved Pregnancy Outcomes</t>
  </si>
  <si>
    <t>Improved Child Health &amp; Development</t>
  </si>
  <si>
    <t>Improved Caregiver Health</t>
  </si>
  <si>
    <t>DCFS/Probation Unique Identifier</t>
  </si>
  <si>
    <t>HVP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</si>
  <si>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</si>
  <si>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</si>
  <si>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</si>
  <si>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</si>
  <si>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</si>
  <si>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</si>
  <si>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</si>
  <si>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</si>
  <si>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</si>
  <si>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</si>
  <si>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</si>
  <si>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</si>
  <si>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engaged in services during the report period?</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</si>
  <si>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</si>
  <si>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</si>
  <si>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</si>
  <si>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</si>
  <si>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PAT model) by the End of the Report Period</t>
  </si>
  <si>
    <t>Months Open at End of Reporting Period</t>
  </si>
  <si>
    <t>Child Age at End of Reporting Period in Months</t>
  </si>
  <si>
    <r>
      <t xml:space="preserve">Did the family have </t>
    </r>
    <r>
      <rPr>
        <b/>
        <i/>
        <sz val="11"/>
        <rFont val="Aptos Narrow"/>
        <family val="2"/>
        <scheme val="minor"/>
      </rPr>
      <t>one or fewer</t>
    </r>
    <r>
      <rPr>
        <b/>
        <sz val="11"/>
        <rFont val="Aptos Narrow"/>
        <family val="2"/>
        <scheme val="minor"/>
      </rPr>
      <t xml:space="preserve"> stressors during the report period?</t>
    </r>
  </si>
  <si>
    <r>
      <t xml:space="preserve">Did the family have </t>
    </r>
    <r>
      <rPr>
        <b/>
        <i/>
        <sz val="11"/>
        <rFont val="Aptos Narrow"/>
        <family val="2"/>
        <scheme val="minor"/>
      </rPr>
      <t>two or more</t>
    </r>
    <r>
      <rPr>
        <b/>
        <sz val="11"/>
        <rFont val="Aptos Narrow"/>
        <family val="2"/>
        <scheme val="minor"/>
      </rPr>
      <t xml:space="preserve"> stressors during the report period?</t>
    </r>
  </si>
  <si>
    <t>Did the family receive at least 75% of the required number of visits per month?</t>
  </si>
  <si>
    <t>Was the caregiver-child interaction assessed using a validated tool (AAPI-2, HFPI, HOME, KIPS, PICCOLO, PSI-4, PSS, PAPF, or PFS-2)?</t>
  </si>
  <si>
    <t>Was the child's mother enrolled in the home visiting program prenatally before 37 weeks?</t>
  </si>
  <si>
    <t>If "Yes", was the child born preterm and with very low birth weight following enrollment in the home visiting program?</t>
  </si>
  <si>
    <t xml:space="preserve">Did the child receive a complete, initial child developmental screening within 90 days of enrollment or birth? </t>
  </si>
  <si>
    <t xml:space="preserve">Did the child have a timely screen for developmental delays using a validated parent-completed tool (ASQ-3, ASQ-SE, DECA, Brigance Early Childhood Screens III, DIAL-4, IDA-2, or PEDS) at 4 months?  </t>
  </si>
  <si>
    <t xml:space="preserve">Did the child have a timely screen for developmental delays using a validated parent-completed tool (ASQ-3, ASQ-SE, DECA, Brigance Early Childhood Screens III, DIAL-4, IDA-2, or PEDS) at least once annually, after the initial screening? </t>
  </si>
  <si>
    <r>
      <t>Is the child's screening for developmental delays up-to-date based on the child's age (</t>
    </r>
    <r>
      <rPr>
        <b/>
        <i/>
        <sz val="11"/>
        <rFont val="Aptos Narrow"/>
        <family val="2"/>
        <scheme val="minor"/>
      </rPr>
      <t>for children ages 5 months and older</t>
    </r>
    <r>
      <rPr>
        <b/>
        <sz val="11"/>
        <rFont val="Aptos Narrow"/>
        <family val="2"/>
        <scheme val="minor"/>
      </rPr>
      <t>)?</t>
    </r>
  </si>
  <si>
    <t xml:space="preserve">Did the child have a positive screen for developmental delays using a validated tool (PAT Forms or the site's Data Management System)?  </t>
  </si>
  <si>
    <t xml:space="preserve">If "Yes", did the child receive services in a timely manner following the positive screen? </t>
  </si>
  <si>
    <t xml:space="preserve">Has the child been enrolled in home visiting for at least 3 months? </t>
  </si>
  <si>
    <t>If "Yes," was the child's primary caregiver screened for depression within 3 months of enrollment or 3 months of delivery (for those enrolled prenatally), if their child is 4 months or older?</t>
  </si>
  <si>
    <t xml:space="preserve">If "Yes," did the child's primary caregiver have a positive screen for depression? </t>
  </si>
  <si>
    <t xml:space="preserve">If "Yes," did the primary caregiver receive one or more service contacts? </t>
  </si>
  <si>
    <t>Fidelity Measures</t>
  </si>
  <si>
    <t>Measure</t>
  </si>
  <si>
    <t>Indicator</t>
  </si>
  <si>
    <t>Target</t>
  </si>
  <si>
    <t>N</t>
  </si>
  <si>
    <t>Percent</t>
  </si>
  <si>
    <t>Provider maintained &amp; received required training</t>
  </si>
  <si>
    <t>% of parent educators (PE) who will deliver Parents as Teachers services to families have attended the required PAT trainings before delivering PAT services.</t>
  </si>
  <si>
    <t>% of new supervisors who will deliver Parents as Teachers services to families have attended the required PAT trainings before delivering PAT services.</t>
  </si>
  <si>
    <t xml:space="preserve">% of PEs delivering model services for the affiliate have a current Model Certified subscription. </t>
  </si>
  <si>
    <t xml:space="preserve">% of supervisors delivering model services for the affiliate have a current Model Certified subscription. </t>
  </si>
  <si>
    <t>Meets supervisor to parent educator ratio</t>
  </si>
  <si>
    <t># of PEs per 1.0 FTE supervisor</t>
  </si>
  <si>
    <t>≤6</t>
  </si>
  <si>
    <t>NA</t>
  </si>
  <si>
    <t>Meets visit frequency requirements</t>
  </si>
  <si>
    <t>% of families with 1 or fewer stressors that received at least 75% of the required number of visits per month.</t>
  </si>
  <si>
    <t>% of families with 2 or more stressors that received at least 75% of the required number of visits per month.</t>
  </si>
  <si>
    <t>Meets developmental screen requirements</t>
  </si>
  <si>
    <t>% of newly enrolled children who received a complete initial child developmental screening within 90 days of enrollment or birth.</t>
  </si>
  <si>
    <r>
      <t xml:space="preserve">% of children who received a complete annual child developmental screening during the program year.
</t>
    </r>
    <r>
      <rPr>
        <i/>
        <sz val="11"/>
        <color rgb="FFFF0000"/>
        <rFont val="Aptos Narrow"/>
        <family val="2"/>
        <scheme val="minor"/>
      </rPr>
      <t xml:space="preserve">For the purposes of the report, please see Outcomes Aggregate metric "% of children enrolled in home visiting with a timely screen for developmental delays using a validated parent-completed tool." </t>
    </r>
  </si>
  <si>
    <t>N/A</t>
  </si>
  <si>
    <t xml:space="preserve">Affiliate used one of the PAT approved developmental screening tools. </t>
  </si>
  <si>
    <t>Yes</t>
  </si>
  <si>
    <t>Timely submission of the PAT 21 Essential Requirements</t>
  </si>
  <si>
    <r>
      <t xml:space="preserve">What was the date of submission of the Affiliate Performance Report? (MM/DD/YYYY)
</t>
    </r>
    <r>
      <rPr>
        <i/>
        <sz val="11"/>
        <color rgb="FFFF0000"/>
        <rFont val="Aptos Narrow"/>
        <family val="2"/>
        <scheme val="minor"/>
      </rPr>
      <t xml:space="preserve">For the purposes of the report, note that spreadsheet captures whether the APR/PMR is overdue, rather than the date of submission. </t>
    </r>
  </si>
  <si>
    <t>No</t>
  </si>
  <si>
    <r>
      <t xml:space="preserve">% of affiliates that receive a score of ≥60% or pass on all 21 items in the Affiliate Performance Report (APR). 
</t>
    </r>
    <r>
      <rPr>
        <i/>
        <sz val="11"/>
        <color rgb="FFFF0000"/>
        <rFont val="Aptos Narrow"/>
        <family val="2"/>
        <scheme val="minor"/>
      </rPr>
      <t xml:space="preserve">For the purposes of the report, this spreadsheet captures whether this specific PAT affiliate received a passing score on their most recent APR. </t>
    </r>
  </si>
  <si>
    <t>Outcome Measures</t>
  </si>
  <si>
    <t>Total</t>
  </si>
  <si>
    <t>Hispanic</t>
  </si>
  <si>
    <t>White</t>
  </si>
  <si>
    <t>Black or African American</t>
  </si>
  <si>
    <t>Asian</t>
  </si>
  <si>
    <t>Native Hawaiian or Other Pacific Islander</t>
  </si>
  <si>
    <t>American Indian or Alaska Native</t>
  </si>
  <si>
    <t>%</t>
  </si>
  <si>
    <t>Increased positive parenting practices</t>
  </si>
  <si>
    <t>% of primary caregivers with children in the target level age range whose caregiver-child interaction was assessed using a validated tool.</t>
  </si>
  <si>
    <t>Improved pregnancy outcomes</t>
  </si>
  <si>
    <t>% of infants (among mothers who enrolled in home visiting prenatally before 37 weeks) who are born preterm and with very low birth weight following program enrollment.</t>
  </si>
  <si>
    <t>&lt;15%</t>
  </si>
  <si>
    <t>Improved child health &amp; development</t>
  </si>
  <si>
    <t>% of children enrolled in home visiting with a timely screen for developmental delays using a validated parent-completed tool.</t>
  </si>
  <si>
    <t>% of children enrolled in home visiting referred for services for a positive screen for developmental delays (measured using a validated tool) who received services in a timely manner.</t>
  </si>
  <si>
    <t>Improved caregiver health</t>
  </si>
  <si>
    <t>% of primary caregivers enrolled in home visiting for at least 3 months who were screened for depression within 3 months of enrollment or 3 months of delivery (for those enrolled prenatally).</t>
  </si>
  <si>
    <t xml:space="preserve">% of primary caregivers referred to services for a positive screen for depression who receive one or more service contacts. </t>
  </si>
  <si>
    <t>Start of Quarter</t>
  </si>
  <si>
    <t>End of Quarter</t>
  </si>
  <si>
    <t>sum FTEtoPTE</t>
  </si>
  <si>
    <t>sum PTE</t>
  </si>
  <si>
    <t>Finalsum</t>
  </si>
  <si>
    <r>
      <t xml:space="preserve">Instructions for Completing the Spreadsheet
</t>
    </r>
    <r>
      <rPr>
        <sz val="11"/>
        <color rgb="FF000000"/>
        <rFont val="Calibri"/>
        <family val="2"/>
      </rPr>
      <t>Each report period, one person from the county or community-based organization should complete row 3 of this cover sheet. Fill in every column.</t>
    </r>
    <r>
      <rPr>
        <b/>
        <sz val="11"/>
        <color rgb="FF000000"/>
        <rFont val="Calibri"/>
        <family val="2"/>
      </rPr>
      <t xml:space="preserve"> Update the Report Type, month you want the report period to start in, and year you want the report period to start in, each time you report to keep the aggregate outcome and fidelity data accurate. Do not add more rows to this sheet. </t>
    </r>
    <r>
      <rPr>
        <sz val="11"/>
        <color rgb="FF000000"/>
        <rFont val="Calibri"/>
        <family val="2"/>
      </rPr>
      <t xml:space="preserve">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and "Fidelity Aggregate" sheets. These sheets will overwrite whenever you add new data.
</t>
    </r>
    <r>
      <rPr>
        <b/>
        <sz val="11"/>
        <color rgb="FFFF0000"/>
        <rFont val="Calibri"/>
        <family val="2"/>
      </rPr>
      <t xml:space="preserve">Reminder: The CDSS/CARES biannual templates are completed every six months. Providers are responsible for uploading their own model fidelity and outcomes documentation via the FFPSA portal in CARES.
</t>
    </r>
    <r>
      <rPr>
        <b/>
        <sz val="11"/>
        <rFont val="Calibri"/>
        <family val="2"/>
      </rPr>
      <t xml:space="preserve">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t>
    </r>
    <r>
      <rPr>
        <b/>
        <sz val="11"/>
        <color rgb="FF000000"/>
        <rFont val="Calibri"/>
        <family val="2"/>
      </rPr>
      <t xml:space="preserve">
</t>
    </r>
    <r>
      <rPr>
        <b/>
        <i/>
        <sz val="11"/>
        <color rgb="FF000000"/>
        <rFont val="Calibri"/>
        <family val="2"/>
      </rPr>
      <t>Updated April 28, 2026</t>
    </r>
  </si>
  <si>
    <r>
      <rPr>
        <sz val="10"/>
        <color rgb="FF000000"/>
        <rFont val="Calibri"/>
        <family val="2"/>
      </rPr>
      <t xml:space="preserve">This sheet will populate automatically based on the data entered in the "Fidelity" tab.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 Aggregate". These sheets will overwrite whenever you add new data.
</t>
    </r>
    <r>
      <rPr>
        <sz val="10"/>
        <color rgb="FFFF0000"/>
        <rFont val="Calibri"/>
        <family val="2"/>
      </rPr>
      <t>Reminder: The CDSS/CARES biannual templates are completed every six months. Providers are responsible for uploading their own model fidelity and outcomes documentation via the FFPSA portal in CARES.
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"N"  "%" column on this spreadsheet for the outcomes on the biannual template.</t>
    </r>
  </si>
  <si>
    <r>
      <rPr>
        <sz val="10"/>
        <color rgb="FF000000"/>
        <rFont val="Calibri"/>
        <family val="2"/>
      </rP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0"/>
        <color rgb="FFFF0000"/>
        <rFont val="Calibri"/>
        <family val="2"/>
      </rPr>
      <t xml:space="preserve">Reminder: The CDSS/CARES biannual templates are completed every six months. Providers are responsible for uploading their own model fidelity and outcomes documentation via the FFPSA portal in CARES.
</t>
    </r>
    <r>
      <rPr>
        <sz val="10"/>
        <color rgb="FF000000"/>
        <rFont val="Calibri"/>
        <family val="2"/>
      </rPr>
      <t>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"Total"  "%" column on this spreadsheet for the outcomes on the biannual template.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</si>
</sst>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28"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6"/>
      <color theme="1"/>
      <name val="Aptos Display"/>
      <family val="2"/>
      <scheme val="major"/>
    </font>
    <font>
      <b/>
      <i/>
      <sz val="11"/>
      <color rgb="FF7F7F7F"/>
      <name val="Aptos Narrow"/>
      <family val="2"/>
      <scheme val="minor"/>
    </font>
    <font>
      <b/>
      <i/>
      <sz val="11"/>
      <color rgb="FFFF0000"/>
      <name val="Aptos Narrow"/>
      <family val="2"/>
      <scheme val="minor"/>
    </font>
    <font>
      <b/>
      <sz val="11"/>
      <name val="Aptos Narrow"/>
      <family val="2"/>
      <scheme val="minor"/>
    </font>
    <font>
      <i/>
      <sz val="11"/>
      <name val="Aptos Narrow"/>
      <family val="2"/>
      <scheme val="minor"/>
    </font>
    <font>
      <b/>
      <i/>
      <sz val="11"/>
      <name val="Aptos Narrow"/>
      <family val="2"/>
      <scheme val="minor"/>
    </font>
    <font>
      <sz val="14"/>
      <color theme="1"/>
      <name val="Aptos Narrow"/>
      <family val="2"/>
      <scheme val="minor"/>
    </font>
    <font>
      <i/>
      <sz val="11"/>
      <color theme="1"/>
      <name val="Aptos Narrow"/>
      <family val="2"/>
      <scheme val="minor"/>
    </font>
    <font>
      <i/>
      <sz val="11"/>
      <color rgb="FFFF0000"/>
      <name val="Aptos Narrow"/>
      <family val="2"/>
      <scheme val="minor"/>
    </font>
    <font>
      <sz val="9"/>
      <color indexed="81"/>
      <name val="Tahoma"/>
      <family val="2"/>
    </font>
    <font>
      <sz val="10"/>
      <color rgb="FF000000"/>
      <name val="Calibri"/>
      <family val="2"/>
    </font>
    <font>
      <b/>
      <sz val="9"/>
      <color indexed="81"/>
      <name val="Tahoma"/>
      <family val="2"/>
    </font>
    <font>
      <b/>
      <sz val="11"/>
      <color rgb="FFFF0000"/>
      <name val="Calibri"/>
      <family val="2"/>
    </font>
    <font>
      <sz val="10"/>
      <color rgb="FFFF0000"/>
      <name val="Calibri"/>
      <family val="2"/>
    </font>
    <font>
      <b/>
      <i/>
      <sz val="11"/>
      <color rgb="FF000000"/>
      <name val="Aptos Narrow"/>
      <family val="2"/>
      <scheme val="minor"/>
    </font>
    <font>
      <i/>
      <sz val="11"/>
      <color rgb="FF000000"/>
      <name val="Aptos Narrow"/>
      <family val="2"/>
      <scheme val="minor"/>
    </font>
    <font>
      <b/>
      <sz val="11"/>
      <color rgb="FF000000"/>
      <name val="Calibri"/>
      <family val="2"/>
    </font>
    <font>
      <b/>
      <sz val="11"/>
      <name val="Calibri"/>
      <family val="2"/>
    </font>
    <font>
      <b/>
      <i/>
      <sz val="11"/>
      <color rgb="FF000000"/>
      <name val="Calibri"/>
      <family val="2"/>
    </font>
    <font>
      <sz val="11"/>
      <color rgb="FF000000"/>
      <name val="Calibri"/>
      <family val="2"/>
    </font>
  </fonts>
  <fills count="31">
    <fill>
      <patternFill patternType="none"/>
    </fill>
    <fill>
      <patternFill patternType="gray125"/>
    </fill>
    <fill>
      <patternFill patternType="solid">
        <fgColor rgb="FFC6EFCE"/>
      </patternFill>
    </fill>
    <fill>
      <patternFill patternType="solid">
        <fgColor rgb="FFFFEB9C"/>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4" tint="0.59999389629810485"/>
        <bgColor indexed="65"/>
      </patternFill>
    </fill>
    <fill>
      <patternFill patternType="solid">
        <fgColor theme="6"/>
      </patternFill>
    </fill>
    <fill>
      <patternFill patternType="solid">
        <fgColor theme="6" tint="0.79998168889431442"/>
        <bgColor indexed="65"/>
      </patternFill>
    </fill>
    <fill>
      <patternFill patternType="solid">
        <fgColor theme="7"/>
      </patternFill>
    </fill>
    <fill>
      <patternFill patternType="solid">
        <fgColor theme="8" tint="0.39997558519241921"/>
        <bgColor indexed="65"/>
      </patternFill>
    </fill>
    <fill>
      <patternFill patternType="solid">
        <fgColor theme="0" tint="-0.14999847407452621"/>
        <bgColor theme="0" tint="-0.14999847407452621"/>
      </patternFill>
    </fill>
    <fill>
      <patternFill patternType="solid">
        <fgColor theme="0" tint="-0.14999847407452621"/>
        <bgColor indexed="64"/>
      </patternFill>
    </fill>
    <fill>
      <patternFill patternType="solid">
        <fgColor theme="0"/>
        <bgColor theme="0" tint="-0.14999847407452621"/>
      </patternFill>
    </fill>
    <fill>
      <patternFill patternType="solid">
        <fgColor theme="9" tint="0.79998168889431442"/>
        <bgColor indexed="64"/>
      </patternFill>
    </fill>
    <fill>
      <patternFill patternType="solid">
        <fgColor rgb="FFC000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1"/>
        <bgColor indexed="64"/>
      </patternFill>
    </fill>
    <fill>
      <patternFill patternType="solid">
        <fgColor theme="4" tint="0.79998168889431442"/>
        <bgColor indexed="64"/>
      </patternFill>
    </fill>
    <fill>
      <patternFill patternType="solid">
        <fgColor rgb="FF7030A0"/>
        <bgColor indexed="64"/>
      </patternFill>
    </fill>
    <fill>
      <patternFill patternType="solid">
        <fgColor theme="9" tint="0.79998168889431442"/>
        <bgColor theme="0" tint="-0.14999847407452621"/>
      </patternFill>
    </fill>
    <fill>
      <patternFill patternType="solid">
        <fgColor theme="5"/>
        <bgColor indexed="64"/>
      </patternFill>
    </fill>
    <fill>
      <patternFill patternType="solid">
        <fgColor theme="7"/>
        <bgColor indexed="64"/>
      </patternFill>
    </fill>
    <fill>
      <patternFill patternType="solid">
        <fgColor theme="8"/>
        <bgColor indexed="64"/>
      </patternFill>
    </fill>
    <fill>
      <patternFill patternType="solid">
        <fgColor theme="0"/>
        <bgColor indexed="64"/>
      </patternFill>
    </fill>
    <fill>
      <patternFill patternType="solid">
        <fgColor theme="2" tint="-0.249977111117893"/>
        <bgColor indexed="64"/>
      </patternFill>
    </fill>
  </fills>
  <borders count="21">
    <border>
      <left/>
      <right/>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medium">
        <color theme="8" tint="0.79998168889431442"/>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style="thin">
        <color theme="8" tint="0.79998168889431442"/>
      </left>
      <right style="thin">
        <color theme="8" tint="0.79998168889431442"/>
      </right>
      <top style="thin">
        <color theme="8" tint="0.79998168889431442"/>
      </top>
      <bottom/>
      <diagonal/>
    </border>
    <border>
      <left style="thin">
        <color theme="2"/>
      </left>
      <right style="thin">
        <color theme="2"/>
      </right>
      <top style="thin">
        <color theme="2"/>
      </top>
      <bottom style="thin">
        <color theme="2"/>
      </bottom>
      <diagonal/>
    </border>
    <border>
      <left/>
      <right/>
      <top style="thin">
        <color theme="1"/>
      </top>
      <bottom/>
      <diagonal/>
    </border>
    <border>
      <left style="thin">
        <color theme="8" tint="0.79998168889431442"/>
      </left>
      <right/>
      <top style="thin">
        <color theme="1"/>
      </top>
      <bottom/>
      <diagonal/>
    </border>
    <border>
      <left/>
      <right/>
      <top/>
      <bottom style="thin">
        <color theme="8" tint="0.79998168889431442"/>
      </bottom>
      <diagonal/>
    </border>
    <border>
      <left/>
      <right style="double">
        <color rgb="FF3F3F3F"/>
      </right>
      <top/>
      <bottom/>
      <diagonal/>
    </border>
    <border>
      <left style="thin">
        <color theme="8" tint="0.79998168889431442"/>
      </left>
      <right/>
      <top style="thin">
        <color theme="8" tint="0.79998168889431442"/>
      </top>
      <bottom style="thin">
        <color theme="1"/>
      </bottom>
      <diagonal/>
    </border>
    <border>
      <left/>
      <right/>
      <top style="thin">
        <color theme="8" tint="0.79998168889431442"/>
      </top>
      <bottom style="thin">
        <color theme="1"/>
      </bottom>
      <diagonal/>
    </border>
    <border>
      <left/>
      <right style="thin">
        <color theme="8" tint="0.79998168889431442"/>
      </right>
      <top style="thin">
        <color theme="8" tint="0.79998168889431442"/>
      </top>
      <bottom style="thin">
        <color theme="1"/>
      </bottom>
      <diagonal/>
    </border>
    <border>
      <left style="thin">
        <color theme="8" tint="0.79998168889431442"/>
      </left>
      <right/>
      <top style="thin">
        <color theme="8" tint="0.79998168889431442"/>
      </top>
      <bottom style="thin">
        <color theme="8" tint="0.79998168889431442"/>
      </bottom>
      <diagonal/>
    </border>
    <border>
      <left/>
      <right/>
      <top style="thin">
        <color theme="8" tint="0.79998168889431442"/>
      </top>
      <bottom style="thin">
        <color theme="8" tint="0.79998168889431442"/>
      </bottom>
      <diagonal/>
    </border>
    <border>
      <left/>
      <right style="thin">
        <color theme="8" tint="0.79998168889431442"/>
      </right>
      <top style="thin">
        <color theme="8" tint="0.79998168889431442"/>
      </top>
      <bottom style="thin">
        <color theme="8" tint="0.79998168889431442"/>
      </bottom>
      <diagonal/>
    </border>
    <border>
      <left style="thin">
        <color theme="8" tint="0.79998168889431442"/>
      </left>
      <right/>
      <top/>
      <bottom/>
      <diagonal/>
    </border>
    <border>
      <left style="medium">
        <color theme="8" tint="0.79998168889431442"/>
      </left>
      <right/>
      <top/>
      <bottom/>
      <diagonal/>
    </border>
  </borders>
  <cellStyleXfs count="13">
    <xf numFmtId="0" fontId="0" fillId="0" borderId="0"/>
    <xf numFmtId="0" fontId="2" fillId="2" borderId="0" applyNumberFormat="0" applyBorder="0" applyAlignment="0" applyProtection="0"/>
    <xf numFmtId="0" fontId="3" fillId="3" borderId="0" applyNumberFormat="0" applyBorder="0" applyAlignment="0" applyProtection="0"/>
    <xf numFmtId="0" fontId="5" fillId="0" borderId="0" applyNumberFormat="0" applyFill="0" applyBorder="0" applyAlignment="0" applyProtection="0"/>
    <xf numFmtId="0" fontId="1" fillId="4" borderId="0" applyNumberFormat="0" applyBorder="0" applyAlignment="0" applyProtection="0"/>
    <xf numFmtId="0" fontId="7"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7" fillId="8" borderId="0" applyNumberFormat="0" applyBorder="0" applyAlignment="0" applyProtection="0"/>
    <xf numFmtId="0" fontId="1" fillId="9" borderId="0" applyNumberFormat="0" applyBorder="0" applyAlignment="0" applyProtection="0"/>
    <xf numFmtId="0" fontId="7" fillId="10" borderId="0" applyNumberFormat="0" applyBorder="0" applyAlignment="0" applyProtection="0"/>
    <xf numFmtId="0" fontId="1" fillId="11" borderId="0" applyNumberFormat="0" applyBorder="0" applyAlignment="0" applyProtection="0"/>
    <xf numFmtId="9" fontId="1" fillId="0" borderId="0" applyFont="0" applyFill="0" applyBorder="0" applyAlignment="0" applyProtection="0"/>
  </cellStyleXfs>
  <cellXfs count="173">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3" applyAlignment="1" applyProtection="1">
      <alignment vertical="center"/>
      <protection locked="0"/>
    </xf>
    <xf numFmtId="0" fontId="14" fillId="0" borderId="0" xfId="0" applyFont="1" applyProtection="1">
      <protection locked="0"/>
    </xf>
    <xf numFmtId="0" fontId="3" fillId="3" borderId="1" xfId="2" applyBorder="1" applyAlignment="1" applyProtection="1">
      <alignment horizontal="center" vertical="center" wrapText="1"/>
      <protection locked="0"/>
    </xf>
    <xf numFmtId="0" fontId="0" fillId="7" borderId="4" xfId="7" applyFont="1" applyBorder="1" applyAlignment="1" applyProtection="1">
      <alignment horizontal="center" vertical="center" wrapText="1"/>
      <protection locked="0"/>
    </xf>
    <xf numFmtId="0" fontId="7" fillId="8" borderId="5" xfId="8" applyBorder="1" applyAlignment="1" applyProtection="1">
      <alignment horizontal="center" vertical="center" wrapText="1"/>
      <protection locked="0"/>
    </xf>
    <xf numFmtId="0" fontId="7" fillId="8" borderId="6" xfId="8" applyBorder="1" applyAlignment="1" applyProtection="1">
      <alignment horizontal="center" vertical="center" wrapText="1"/>
      <protection locked="0"/>
    </xf>
    <xf numFmtId="0" fontId="8" fillId="0" borderId="0" xfId="0" applyFont="1" applyAlignment="1" applyProtection="1">
      <alignment horizontal="center"/>
      <protection locked="0"/>
    </xf>
    <xf numFmtId="0" fontId="6" fillId="13" borderId="0" xfId="0" applyFont="1" applyFill="1"/>
    <xf numFmtId="0" fontId="15" fillId="0" borderId="0" xfId="0" applyFont="1" applyAlignment="1">
      <alignment wrapText="1"/>
    </xf>
    <xf numFmtId="10" fontId="0" fillId="0" borderId="0" xfId="0" applyNumberFormat="1"/>
    <xf numFmtId="9" fontId="0" fillId="0" borderId="0" xfId="0" applyNumberFormat="1" applyAlignment="1">
      <alignment horizontal="center" vertical="center"/>
    </xf>
    <xf numFmtId="0" fontId="0" fillId="0" borderId="0" xfId="0" applyAlignment="1">
      <alignment horizontal="center" vertical="center"/>
    </xf>
    <xf numFmtId="0" fontId="6" fillId="13" borderId="0" xfId="0" applyFont="1" applyFill="1" applyAlignment="1">
      <alignment horizontal="center" vertical="center"/>
    </xf>
    <xf numFmtId="9" fontId="6" fillId="13" borderId="0" xfId="0" applyNumberFormat="1" applyFont="1" applyFill="1" applyAlignment="1">
      <alignment horizontal="center" vertical="center"/>
    </xf>
    <xf numFmtId="9" fontId="0" fillId="0" borderId="0" xfId="12" applyFont="1" applyAlignment="1">
      <alignment horizontal="center" vertical="center"/>
    </xf>
    <xf numFmtId="0" fontId="6" fillId="0" borderId="0" xfId="0" applyFont="1" applyAlignment="1">
      <alignment vertical="center" wrapText="1"/>
    </xf>
    <xf numFmtId="0" fontId="6" fillId="0" borderId="8" xfId="0" applyFont="1" applyBorder="1" applyAlignment="1">
      <alignment horizontal="center" vertical="center"/>
    </xf>
    <xf numFmtId="0" fontId="6" fillId="15" borderId="8" xfId="0" applyFont="1" applyFill="1" applyBorder="1" applyAlignment="1">
      <alignment horizontal="center" vertical="center"/>
    </xf>
    <xf numFmtId="0" fontId="6" fillId="17" borderId="8" xfId="0" applyFont="1" applyFill="1" applyBorder="1" applyAlignment="1">
      <alignment horizontal="center" vertical="center"/>
    </xf>
    <xf numFmtId="0" fontId="6" fillId="19" borderId="8" xfId="0" applyFont="1" applyFill="1" applyBorder="1" applyAlignment="1">
      <alignment horizontal="center" vertical="center"/>
    </xf>
    <xf numFmtId="10" fontId="6" fillId="0" borderId="8" xfId="0" applyNumberFormat="1" applyFont="1" applyBorder="1" applyAlignment="1">
      <alignment horizontal="center" vertical="center"/>
    </xf>
    <xf numFmtId="10" fontId="6" fillId="15" borderId="8" xfId="0" applyNumberFormat="1" applyFont="1" applyFill="1" applyBorder="1" applyAlignment="1">
      <alignment horizontal="center" vertical="center"/>
    </xf>
    <xf numFmtId="10" fontId="6" fillId="17" borderId="8" xfId="0" applyNumberFormat="1" applyFont="1" applyFill="1" applyBorder="1" applyAlignment="1">
      <alignment horizontal="center" vertical="center"/>
    </xf>
    <xf numFmtId="0" fontId="6" fillId="18" borderId="8" xfId="0" applyFont="1" applyFill="1" applyBorder="1" applyAlignment="1">
      <alignment horizontal="center" vertical="center"/>
    </xf>
    <xf numFmtId="10" fontId="6" fillId="18" borderId="8" xfId="0" applyNumberFormat="1" applyFont="1" applyFill="1" applyBorder="1" applyAlignment="1">
      <alignment horizontal="center" vertical="center"/>
    </xf>
    <xf numFmtId="10" fontId="6" fillId="19" borderId="8" xfId="0" applyNumberFormat="1" applyFont="1" applyFill="1" applyBorder="1" applyAlignment="1">
      <alignment horizontal="center" vertical="center"/>
    </xf>
    <xf numFmtId="0" fontId="6" fillId="20" borderId="8" xfId="0" applyFont="1" applyFill="1" applyBorder="1" applyAlignment="1">
      <alignment horizontal="center" vertical="center"/>
    </xf>
    <xf numFmtId="10" fontId="6" fillId="20" borderId="8" xfId="0" applyNumberFormat="1" applyFont="1" applyFill="1" applyBorder="1" applyAlignment="1">
      <alignment horizontal="center" vertical="center"/>
    </xf>
    <xf numFmtId="0" fontId="6" fillId="21" borderId="8" xfId="0" applyFont="1" applyFill="1" applyBorder="1" applyAlignment="1">
      <alignment horizontal="center" vertical="center"/>
    </xf>
    <xf numFmtId="10" fontId="6" fillId="21" borderId="8" xfId="0" applyNumberFormat="1" applyFont="1" applyFill="1" applyBorder="1" applyAlignment="1">
      <alignment horizontal="center" vertical="center"/>
    </xf>
    <xf numFmtId="0" fontId="0" fillId="0" borderId="8" xfId="0" applyBorder="1" applyAlignment="1">
      <alignment wrapText="1"/>
    </xf>
    <xf numFmtId="9" fontId="0" fillId="0" borderId="8" xfId="0" applyNumberFormat="1" applyBorder="1" applyAlignment="1">
      <alignment horizontal="center" vertical="center"/>
    </xf>
    <xf numFmtId="0" fontId="0" fillId="0" borderId="8" xfId="0" applyBorder="1" applyAlignment="1">
      <alignment horizontal="center" vertical="center"/>
    </xf>
    <xf numFmtId="0" fontId="0" fillId="15" borderId="8" xfId="0" applyFill="1" applyBorder="1" applyAlignment="1">
      <alignment horizontal="center" vertical="center"/>
    </xf>
    <xf numFmtId="9" fontId="0" fillId="15" borderId="8" xfId="0" applyNumberFormat="1" applyFill="1" applyBorder="1" applyAlignment="1">
      <alignment horizontal="center" vertical="center"/>
    </xf>
    <xf numFmtId="0" fontId="0" fillId="17" borderId="8" xfId="0" applyFill="1" applyBorder="1" applyAlignment="1">
      <alignment horizontal="center" vertical="center"/>
    </xf>
    <xf numFmtId="9" fontId="0" fillId="17" borderId="8" xfId="0" applyNumberFormat="1" applyFill="1" applyBorder="1" applyAlignment="1">
      <alignment horizontal="center" vertical="center"/>
    </xf>
    <xf numFmtId="0" fontId="0" fillId="18" borderId="8" xfId="0" applyFill="1" applyBorder="1" applyAlignment="1">
      <alignment horizontal="center" vertical="center"/>
    </xf>
    <xf numFmtId="9" fontId="0" fillId="18" borderId="8" xfId="0" applyNumberFormat="1" applyFill="1" applyBorder="1" applyAlignment="1">
      <alignment horizontal="center" vertical="center"/>
    </xf>
    <xf numFmtId="0" fontId="0" fillId="19" borderId="8" xfId="0" applyFill="1" applyBorder="1" applyAlignment="1">
      <alignment horizontal="center" vertical="center"/>
    </xf>
    <xf numFmtId="9" fontId="0" fillId="19" borderId="8" xfId="0" applyNumberFormat="1" applyFill="1" applyBorder="1" applyAlignment="1">
      <alignment horizontal="center" vertical="center"/>
    </xf>
    <xf numFmtId="0" fontId="0" fillId="20" borderId="8" xfId="0" applyFill="1" applyBorder="1" applyAlignment="1">
      <alignment horizontal="center" vertical="center"/>
    </xf>
    <xf numFmtId="9" fontId="0" fillId="20" borderId="8" xfId="0" applyNumberFormat="1" applyFill="1" applyBorder="1" applyAlignment="1">
      <alignment horizontal="center" vertical="center"/>
    </xf>
    <xf numFmtId="0" fontId="0" fillId="21" borderId="8" xfId="0" applyFill="1" applyBorder="1" applyAlignment="1">
      <alignment horizontal="center" vertical="center"/>
    </xf>
    <xf numFmtId="9" fontId="0" fillId="21" borderId="8" xfId="0" applyNumberFormat="1" applyFill="1" applyBorder="1" applyAlignment="1">
      <alignment horizontal="center" vertical="center"/>
    </xf>
    <xf numFmtId="0" fontId="15" fillId="0" borderId="8" xfId="0" applyFont="1" applyBorder="1" applyAlignment="1">
      <alignment wrapText="1"/>
    </xf>
    <xf numFmtId="0" fontId="0" fillId="21" borderId="8" xfId="0" applyFill="1" applyBorder="1" applyAlignment="1">
      <alignment horizontal="center" vertical="center" wrapText="1"/>
    </xf>
    <xf numFmtId="0" fontId="6" fillId="0" borderId="8" xfId="0" applyFont="1" applyBorder="1" applyAlignment="1">
      <alignment horizontal="center" vertical="center" wrapText="1"/>
    </xf>
    <xf numFmtId="0" fontId="12" fillId="0" borderId="0" xfId="3" applyFont="1" applyAlignment="1" applyProtection="1">
      <alignment vertical="center" wrapText="1"/>
      <protection locked="0"/>
    </xf>
    <xf numFmtId="0" fontId="8" fillId="0" borderId="0" xfId="0" applyFont="1" applyProtection="1">
      <protection locked="0"/>
    </xf>
    <xf numFmtId="164" fontId="0" fillId="0" borderId="8" xfId="0" applyNumberFormat="1" applyBorder="1" applyAlignment="1">
      <alignment horizontal="center" vertical="center"/>
    </xf>
    <xf numFmtId="9" fontId="0" fillId="21" borderId="8" xfId="0" applyNumberFormat="1" applyFill="1" applyBorder="1" applyAlignment="1">
      <alignment horizontal="center" vertical="center" wrapText="1"/>
    </xf>
    <xf numFmtId="0" fontId="7" fillId="27" borderId="6" xfId="8" applyFill="1" applyBorder="1" applyAlignment="1" applyProtection="1">
      <alignment horizontal="center" vertical="center" wrapText="1"/>
      <protection locked="0"/>
    </xf>
    <xf numFmtId="0" fontId="7" fillId="5" borderId="17" xfId="5" applyBorder="1" applyAlignment="1" applyProtection="1">
      <alignment horizontal="center" vertical="center" wrapText="1"/>
      <protection locked="0"/>
    </xf>
    <xf numFmtId="0" fontId="7" fillId="5" borderId="18" xfId="5" applyBorder="1" applyAlignment="1" applyProtection="1">
      <alignment horizontal="center" vertical="center" wrapText="1"/>
      <protection locked="0"/>
    </xf>
    <xf numFmtId="0" fontId="1" fillId="4" borderId="0" xfId="4" applyAlignment="1" applyProtection="1">
      <alignment horizontal="right"/>
      <protection locked="0"/>
    </xf>
    <xf numFmtId="0" fontId="5" fillId="0" borderId="0" xfId="3" applyAlignment="1" applyProtection="1">
      <alignment horizontal="center" vertical="center" wrapText="1"/>
      <protection locked="0"/>
    </xf>
    <xf numFmtId="0" fontId="7" fillId="10" borderId="13" xfId="10" applyBorder="1" applyAlignment="1" applyProtection="1">
      <alignment horizontal="center" vertical="center" wrapText="1"/>
      <protection locked="0"/>
    </xf>
    <xf numFmtId="0" fontId="7" fillId="10" borderId="14" xfId="10" applyBorder="1" applyAlignment="1" applyProtection="1">
      <alignment horizontal="center" vertical="center" wrapText="1"/>
      <protection locked="0"/>
    </xf>
    <xf numFmtId="0" fontId="7" fillId="10" borderId="15" xfId="10" applyBorder="1" applyAlignment="1" applyProtection="1">
      <alignment horizontal="center" vertical="center" wrapText="1"/>
      <protection locked="0"/>
    </xf>
    <xf numFmtId="0" fontId="3" fillId="3" borderId="3" xfId="2" applyBorder="1" applyAlignment="1" applyProtection="1">
      <alignment horizontal="center" wrapText="1"/>
      <protection locked="0"/>
    </xf>
    <xf numFmtId="0" fontId="0" fillId="23" borderId="0" xfId="0" applyFill="1" applyProtection="1">
      <protection locked="0"/>
    </xf>
    <xf numFmtId="0" fontId="0" fillId="15" borderId="0" xfId="0" applyFill="1" applyProtection="1">
      <protection locked="0"/>
    </xf>
    <xf numFmtId="0" fontId="0" fillId="0" borderId="0" xfId="0" applyAlignment="1" applyProtection="1">
      <alignment wrapText="1"/>
      <protection locked="0"/>
    </xf>
    <xf numFmtId="14" fontId="0" fillId="0" borderId="0" xfId="0" applyNumberFormat="1" applyAlignment="1" applyProtection="1">
      <alignment wrapText="1"/>
      <protection locked="0"/>
    </xf>
    <xf numFmtId="0" fontId="11" fillId="0" borderId="4" xfId="0" applyFont="1" applyBorder="1" applyAlignment="1" applyProtection="1">
      <alignment horizontal="left" vertical="center" wrapText="1"/>
      <protection locked="0"/>
    </xf>
    <xf numFmtId="1" fontId="0" fillId="12" borderId="4" xfId="0" applyNumberFormat="1" applyFill="1" applyBorder="1" applyAlignment="1" applyProtection="1">
      <alignment wrapText="1"/>
      <protection locked="0"/>
    </xf>
    <xf numFmtId="1" fontId="0" fillId="0" borderId="4" xfId="0" applyNumberFormat="1" applyBorder="1" applyProtection="1">
      <protection locked="0"/>
    </xf>
    <xf numFmtId="1" fontId="0" fillId="12" borderId="4" xfId="0" applyNumberFormat="1" applyFill="1" applyBorder="1" applyProtection="1">
      <protection locked="0"/>
    </xf>
    <xf numFmtId="1" fontId="0" fillId="12" borderId="2" xfId="0" applyNumberFormat="1" applyFill="1" applyBorder="1" applyProtection="1">
      <protection locked="0"/>
    </xf>
    <xf numFmtId="1" fontId="0" fillId="0" borderId="0" xfId="0" applyNumberFormat="1" applyProtection="1">
      <protection locked="0"/>
    </xf>
    <xf numFmtId="1" fontId="0" fillId="12" borderId="0" xfId="0" applyNumberFormat="1" applyFill="1" applyProtection="1">
      <protection locked="0"/>
    </xf>
    <xf numFmtId="0" fontId="0" fillId="12" borderId="0" xfId="0" applyFill="1" applyProtection="1">
      <protection locked="0"/>
    </xf>
    <xf numFmtId="0" fontId="11" fillId="0" borderId="5" xfId="0" applyFont="1" applyBorder="1" applyAlignment="1" applyProtection="1">
      <alignment horizontal="left" vertical="center" wrapText="1"/>
      <protection locked="0"/>
    </xf>
    <xf numFmtId="0" fontId="0" fillId="12" borderId="5" xfId="0" applyFill="1" applyBorder="1" applyProtection="1">
      <protection locked="0"/>
    </xf>
    <xf numFmtId="0" fontId="0" fillId="0" borderId="5" xfId="0" applyBorder="1" applyProtection="1">
      <protection locked="0"/>
    </xf>
    <xf numFmtId="0" fontId="0" fillId="12" borderId="2" xfId="0" applyFill="1" applyBorder="1" applyProtection="1">
      <protection locked="0"/>
    </xf>
    <xf numFmtId="0" fontId="11" fillId="0" borderId="6" xfId="0" applyFont="1" applyBorder="1" applyAlignment="1" applyProtection="1">
      <alignment horizontal="left" vertical="center" wrapText="1"/>
      <protection locked="0"/>
    </xf>
    <xf numFmtId="14" fontId="0" fillId="12" borderId="6" xfId="0" applyNumberFormat="1" applyFill="1" applyBorder="1" applyProtection="1">
      <protection locked="0"/>
    </xf>
    <xf numFmtId="14" fontId="0" fillId="0" borderId="6" xfId="0" applyNumberFormat="1" applyBorder="1" applyProtection="1">
      <protection locked="0"/>
    </xf>
    <xf numFmtId="14" fontId="0" fillId="12" borderId="2" xfId="0" applyNumberFormat="1" applyFill="1" applyBorder="1" applyProtection="1">
      <protection locked="0"/>
    </xf>
    <xf numFmtId="14" fontId="0" fillId="12" borderId="0" xfId="0" applyNumberFormat="1" applyFill="1" applyProtection="1">
      <protection locked="0"/>
    </xf>
    <xf numFmtId="0" fontId="0" fillId="12" borderId="4" xfId="0" applyFill="1" applyBorder="1" applyProtection="1">
      <protection locked="0"/>
    </xf>
    <xf numFmtId="0" fontId="0" fillId="0" borderId="4" xfId="0" applyBorder="1" applyProtection="1">
      <protection locked="0"/>
    </xf>
    <xf numFmtId="0" fontId="0" fillId="12" borderId="6" xfId="0" applyFill="1" applyBorder="1" applyProtection="1">
      <protection locked="0"/>
    </xf>
    <xf numFmtId="0" fontId="0" fillId="0" borderId="6" xfId="0" applyBorder="1" applyProtection="1">
      <protection locked="0"/>
    </xf>
    <xf numFmtId="0" fontId="11" fillId="0" borderId="9"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14" fontId="0" fillId="14" borderId="6" xfId="0" applyNumberFormat="1" applyFill="1" applyBorder="1" applyProtection="1">
      <protection locked="0"/>
    </xf>
    <xf numFmtId="2" fontId="0" fillId="12" borderId="6" xfId="0" applyNumberFormat="1" applyFill="1" applyBorder="1" applyProtection="1">
      <protection locked="0"/>
    </xf>
    <xf numFmtId="2" fontId="0" fillId="0" borderId="6" xfId="0" applyNumberFormat="1" applyBorder="1" applyProtection="1">
      <protection locked="0"/>
    </xf>
    <xf numFmtId="2" fontId="0" fillId="12" borderId="2" xfId="0" applyNumberFormat="1" applyFill="1" applyBorder="1" applyProtection="1">
      <protection locked="0"/>
    </xf>
    <xf numFmtId="2" fontId="0" fillId="12" borderId="0" xfId="0" applyNumberFormat="1" applyFill="1" applyProtection="1">
      <protection locked="0"/>
    </xf>
    <xf numFmtId="0" fontId="11" fillId="0" borderId="5" xfId="0" applyFont="1" applyBorder="1" applyAlignment="1" applyProtection="1">
      <alignment vertical="center" wrapText="1"/>
      <protection locked="0"/>
    </xf>
    <xf numFmtId="0" fontId="0" fillId="12" borderId="5" xfId="0" applyFill="1"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12" borderId="5" xfId="0" applyFill="1" applyBorder="1" applyAlignment="1" applyProtection="1">
      <alignment horizontal="center"/>
      <protection locked="0"/>
    </xf>
    <xf numFmtId="0" fontId="0" fillId="0" borderId="5" xfId="0" applyBorder="1" applyAlignment="1" applyProtection="1">
      <alignment horizontal="center"/>
      <protection locked="0"/>
    </xf>
    <xf numFmtId="0" fontId="0" fillId="12" borderId="4" xfId="0" applyFill="1" applyBorder="1" applyAlignment="1" applyProtection="1">
      <alignment horizontal="center"/>
      <protection locked="0"/>
    </xf>
    <xf numFmtId="0" fontId="0" fillId="0" borderId="4" xfId="0" applyBorder="1" applyAlignment="1" applyProtection="1">
      <alignment horizontal="center"/>
      <protection locked="0"/>
    </xf>
    <xf numFmtId="0" fontId="11" fillId="0" borderId="10" xfId="0" applyFont="1" applyBorder="1" applyAlignment="1" applyProtection="1">
      <alignment horizontal="left" vertical="center" wrapText="1"/>
      <protection locked="0"/>
    </xf>
    <xf numFmtId="0" fontId="11" fillId="0" borderId="19" xfId="0" applyFont="1" applyBorder="1" applyAlignment="1" applyProtection="1">
      <alignment horizontal="left" vertical="center" wrapText="1"/>
      <protection locked="0"/>
    </xf>
    <xf numFmtId="0" fontId="0" fillId="13" borderId="9" xfId="11" applyFont="1" applyFill="1" applyBorder="1" applyAlignment="1" applyProtection="1">
      <alignment horizontal="center" vertical="center"/>
      <protection locked="0"/>
    </xf>
    <xf numFmtId="0" fontId="0" fillId="13" borderId="0" xfId="0" applyFill="1" applyProtection="1">
      <protection locked="0"/>
    </xf>
    <xf numFmtId="0" fontId="11" fillId="0" borderId="7" xfId="0" applyFont="1" applyBorder="1" applyAlignment="1" applyProtection="1">
      <alignment horizontal="left" vertical="center" wrapText="1"/>
      <protection locked="0"/>
    </xf>
    <xf numFmtId="0" fontId="0" fillId="12" borderId="9" xfId="0" applyFill="1" applyBorder="1" applyProtection="1">
      <protection locked="0"/>
    </xf>
    <xf numFmtId="0" fontId="0" fillId="0" borderId="7" xfId="0" applyBorder="1" applyAlignment="1" applyProtection="1">
      <alignment horizontal="center"/>
      <protection locked="0"/>
    </xf>
    <xf numFmtId="0" fontId="0" fillId="12" borderId="7" xfId="0" applyFill="1" applyBorder="1" applyAlignment="1" applyProtection="1">
      <alignment horizontal="center"/>
      <protection locked="0"/>
    </xf>
    <xf numFmtId="0" fontId="0" fillId="9" borderId="6" xfId="9" applyFont="1" applyBorder="1" applyProtection="1"/>
    <xf numFmtId="0" fontId="8" fillId="0" borderId="0" xfId="0" applyFont="1" applyAlignment="1">
      <alignment horizontal="center"/>
    </xf>
    <xf numFmtId="0" fontId="5" fillId="0" borderId="0" xfId="3" applyAlignment="1" applyProtection="1">
      <alignment vertical="center"/>
    </xf>
    <xf numFmtId="0" fontId="14" fillId="0" borderId="0" xfId="0" applyFont="1"/>
    <xf numFmtId="0" fontId="7" fillId="10" borderId="14" xfId="10" applyBorder="1" applyAlignment="1" applyProtection="1">
      <alignment horizontal="center" vertical="center" wrapText="1"/>
    </xf>
    <xf numFmtId="0" fontId="11" fillId="0" borderId="10" xfId="0" applyFont="1" applyBorder="1" applyAlignment="1">
      <alignment horizontal="left" vertical="center" wrapText="1"/>
    </xf>
    <xf numFmtId="0" fontId="0" fillId="12" borderId="0" xfId="0" applyFill="1"/>
    <xf numFmtId="0" fontId="7" fillId="5" borderId="16" xfId="5" applyBorder="1" applyAlignment="1" applyProtection="1">
      <alignment horizontal="center" vertical="center" wrapText="1"/>
    </xf>
    <xf numFmtId="0" fontId="11" fillId="0" borderId="5" xfId="0" applyFont="1" applyBorder="1" applyAlignment="1">
      <alignment horizontal="left" vertical="center" wrapText="1"/>
    </xf>
    <xf numFmtId="0" fontId="0" fillId="9" borderId="5" xfId="9" applyFont="1" applyBorder="1" applyAlignment="1" applyProtection="1">
      <alignment horizontal="center"/>
    </xf>
    <xf numFmtId="0" fontId="0" fillId="9" borderId="0" xfId="9" applyFont="1" applyProtection="1"/>
    <xf numFmtId="0" fontId="8" fillId="0" borderId="0" xfId="0" applyFont="1"/>
    <xf numFmtId="0" fontId="11" fillId="0" borderId="9" xfId="0" applyFont="1" applyBorder="1" applyAlignment="1">
      <alignment horizontal="left" vertical="center" wrapText="1"/>
    </xf>
    <xf numFmtId="14" fontId="0" fillId="9" borderId="6" xfId="9" applyNumberFormat="1" applyFont="1" applyBorder="1" applyProtection="1"/>
    <xf numFmtId="0" fontId="3" fillId="3" borderId="2" xfId="2" applyBorder="1" applyAlignment="1" applyProtection="1">
      <alignment horizontal="center" vertical="center" wrapText="1"/>
    </xf>
    <xf numFmtId="2" fontId="0" fillId="9" borderId="6" xfId="9" applyNumberFormat="1" applyFont="1" applyBorder="1" applyProtection="1"/>
    <xf numFmtId="2" fontId="0" fillId="9" borderId="2" xfId="9" applyNumberFormat="1" applyFont="1" applyBorder="1" applyProtection="1"/>
    <xf numFmtId="2" fontId="0" fillId="9" borderId="0" xfId="9" applyNumberFormat="1" applyFont="1" applyProtection="1"/>
    <xf numFmtId="0" fontId="0" fillId="25" borderId="5" xfId="0" applyFill="1" applyBorder="1" applyAlignment="1">
      <alignment horizontal="center"/>
    </xf>
    <xf numFmtId="0" fontId="0" fillId="0" borderId="0" xfId="0" applyAlignment="1">
      <alignment wrapText="1"/>
    </xf>
    <xf numFmtId="2" fontId="0" fillId="0" borderId="0" xfId="0" applyNumberFormat="1" applyAlignment="1">
      <alignment horizontal="center" vertical="center"/>
    </xf>
    <xf numFmtId="0" fontId="0" fillId="0" borderId="0" xfId="0" applyAlignment="1">
      <alignment vertical="center" wrapText="1"/>
    </xf>
    <xf numFmtId="0" fontId="7" fillId="5" borderId="0" xfId="5" applyProtection="1"/>
    <xf numFmtId="2" fontId="7" fillId="5" borderId="0" xfId="5" applyNumberFormat="1" applyAlignment="1" applyProtection="1">
      <alignment wrapText="1"/>
    </xf>
    <xf numFmtId="14" fontId="0" fillId="15" borderId="0" xfId="0" applyNumberFormat="1" applyFill="1" applyProtection="1">
      <protection locked="0"/>
    </xf>
    <xf numFmtId="2" fontId="0" fillId="0" borderId="0" xfId="0" applyNumberFormat="1"/>
    <xf numFmtId="0" fontId="7" fillId="28" borderId="0" xfId="5" applyFill="1" applyProtection="1"/>
    <xf numFmtId="0" fontId="7" fillId="28" borderId="0" xfId="5" applyFill="1" applyProtection="1">
      <protection locked="0"/>
    </xf>
    <xf numFmtId="49" fontId="7" fillId="28" borderId="0" xfId="5" applyNumberFormat="1" applyFill="1" applyAlignment="1" applyProtection="1">
      <alignment wrapText="1"/>
      <protection locked="0"/>
    </xf>
    <xf numFmtId="0" fontId="0" fillId="29" borderId="0" xfId="0" applyFill="1" applyAlignment="1" applyProtection="1">
      <alignment wrapText="1"/>
      <protection locked="0"/>
    </xf>
    <xf numFmtId="14" fontId="0" fillId="18" borderId="0" xfId="0" applyNumberFormat="1" applyFill="1" applyProtection="1">
      <protection locked="0"/>
    </xf>
    <xf numFmtId="0" fontId="1" fillId="6" borderId="0" xfId="6" applyAlignment="1" applyProtection="1">
      <alignment horizontal="right"/>
      <protection locked="0"/>
    </xf>
    <xf numFmtId="0" fontId="0" fillId="25" borderId="0" xfId="0" applyFill="1" applyProtection="1">
      <protection locked="0"/>
    </xf>
    <xf numFmtId="0" fontId="0" fillId="15" borderId="0" xfId="0" applyFill="1"/>
    <xf numFmtId="0" fontId="24" fillId="0" borderId="0" xfId="0" applyFont="1" applyAlignment="1">
      <alignment vertical="center" wrapText="1"/>
    </xf>
    <xf numFmtId="0" fontId="0" fillId="0" borderId="0" xfId="0" applyAlignment="1">
      <alignment vertical="center" wrapText="1"/>
    </xf>
    <xf numFmtId="0" fontId="13" fillId="0" borderId="0" xfId="3" applyFont="1" applyAlignment="1" applyProtection="1">
      <alignment horizontal="center" vertical="center" wrapText="1"/>
      <protection locked="0"/>
    </xf>
    <xf numFmtId="0" fontId="12" fillId="0" borderId="0" xfId="3" applyFont="1" applyAlignment="1" applyProtection="1">
      <alignment horizontal="center" vertical="center" wrapText="1"/>
      <protection locked="0"/>
    </xf>
    <xf numFmtId="0" fontId="4" fillId="24" borderId="0" xfId="0" applyFont="1" applyFill="1" applyAlignment="1" applyProtection="1">
      <alignment horizontal="center"/>
      <protection locked="0"/>
    </xf>
    <xf numFmtId="0" fontId="4" fillId="26" borderId="0" xfId="0" applyFont="1" applyFill="1" applyAlignment="1" applyProtection="1">
      <alignment horizontal="center"/>
      <protection locked="0"/>
    </xf>
    <xf numFmtId="0" fontId="4" fillId="16" borderId="0" xfId="0" applyFont="1" applyFill="1" applyAlignment="1" applyProtection="1">
      <alignment horizontal="center"/>
      <protection locked="0"/>
    </xf>
    <xf numFmtId="0" fontId="22" fillId="0" borderId="0" xfId="3" applyFont="1" applyAlignment="1" applyProtection="1">
      <alignment horizontal="center" vertical="center" wrapText="1"/>
      <protection locked="0"/>
    </xf>
    <xf numFmtId="0" fontId="5" fillId="0" borderId="0" xfId="3" applyAlignment="1" applyProtection="1">
      <alignment horizontal="center" vertical="center" wrapText="1"/>
      <protection locked="0"/>
    </xf>
    <xf numFmtId="0" fontId="2" fillId="2" borderId="20" xfId="1" applyBorder="1" applyAlignment="1" applyProtection="1">
      <alignment horizontal="center" vertical="center" wrapText="1"/>
      <protection locked="0"/>
    </xf>
    <xf numFmtId="0" fontId="2" fillId="2" borderId="0" xfId="1" applyBorder="1" applyAlignment="1" applyProtection="1">
      <alignment horizontal="center" vertical="center" wrapText="1"/>
      <protection locked="0"/>
    </xf>
    <xf numFmtId="0" fontId="7" fillId="30" borderId="0" xfId="1" applyFont="1" applyFill="1" applyBorder="1" applyAlignment="1" applyProtection="1">
      <alignment horizontal="center" vertical="center" wrapText="1"/>
      <protection locked="0"/>
    </xf>
    <xf numFmtId="0" fontId="7" fillId="30" borderId="12" xfId="1" applyFont="1" applyFill="1" applyBorder="1" applyAlignment="1" applyProtection="1">
      <alignment horizontal="center" vertical="center" wrapText="1"/>
      <protection locked="0"/>
    </xf>
    <xf numFmtId="0" fontId="1" fillId="23" borderId="0" xfId="4" applyFill="1" applyAlignment="1" applyProtection="1">
      <alignment horizontal="center"/>
      <protection locked="0"/>
    </xf>
    <xf numFmtId="0" fontId="18" fillId="0" borderId="0" xfId="0" applyFont="1" applyAlignment="1">
      <alignment horizontal="left" vertical="top" wrapText="1"/>
    </xf>
    <xf numFmtId="0" fontId="6" fillId="0" borderId="0" xfId="0" applyFont="1" applyAlignment="1">
      <alignment horizontal="center" vertical="center" wrapText="1"/>
    </xf>
    <xf numFmtId="0" fontId="4" fillId="22" borderId="0" xfId="0" applyFont="1" applyFill="1" applyAlignment="1">
      <alignment horizontal="center"/>
    </xf>
    <xf numFmtId="0" fontId="6" fillId="0" borderId="8" xfId="0" applyFont="1" applyBorder="1" applyAlignment="1">
      <alignment horizontal="center" vertical="center" wrapText="1"/>
    </xf>
    <xf numFmtId="0" fontId="6" fillId="0" borderId="8" xfId="0" applyFont="1" applyBorder="1" applyAlignment="1">
      <alignment horizontal="center" vertical="center"/>
    </xf>
    <xf numFmtId="0" fontId="6" fillId="18" borderId="8" xfId="0" applyFont="1" applyFill="1" applyBorder="1" applyAlignment="1">
      <alignment horizontal="center" vertical="center" wrapText="1"/>
    </xf>
    <xf numFmtId="0" fontId="6" fillId="19" borderId="8" xfId="0" applyFont="1" applyFill="1" applyBorder="1" applyAlignment="1">
      <alignment horizontal="center" vertical="center"/>
    </xf>
    <xf numFmtId="0" fontId="6" fillId="20" borderId="8" xfId="0" applyFont="1" applyFill="1" applyBorder="1" applyAlignment="1">
      <alignment horizontal="center" vertical="center" wrapText="1"/>
    </xf>
    <xf numFmtId="0" fontId="6" fillId="21" borderId="8" xfId="0" applyFont="1" applyFill="1" applyBorder="1" applyAlignment="1">
      <alignment horizontal="center" vertical="center" wrapText="1"/>
    </xf>
    <xf numFmtId="0" fontId="6" fillId="15" borderId="8" xfId="0" applyFont="1" applyFill="1" applyBorder="1" applyAlignment="1">
      <alignment horizontal="center" vertical="center"/>
    </xf>
    <xf numFmtId="0" fontId="6" fillId="17" borderId="8" xfId="0" applyFont="1" applyFill="1" applyBorder="1" applyAlignment="1">
      <alignment horizontal="center" vertical="center"/>
    </xf>
  </cellXfs>
  <cellStyles count="13">
    <cellStyle name="20% - Accent3" xfId="9" builtinId="38"/>
    <cellStyle name="20% - Accent4" xfId="4" builtinId="42"/>
    <cellStyle name="20% - Accent6" xfId="6" builtinId="50"/>
    <cellStyle name="40% - Accent1" xfId="7" builtinId="31"/>
    <cellStyle name="60% - Accent5" xfId="11" builtinId="48"/>
    <cellStyle name="Accent3" xfId="8" builtinId="37"/>
    <cellStyle name="Accent4" xfId="10" builtinId="41"/>
    <cellStyle name="Accent5" xfId="5" builtinId="45"/>
    <cellStyle name="Explanatory Text" xfId="3" builtinId="53"/>
    <cellStyle name="Good" xfId="1" builtinId="26"/>
    <cellStyle name="Neutral" xfId="2" builtinId="28"/>
    <cellStyle name="Normal" xfId="0" builtinId="0"/>
    <cellStyle name="Percent" xfId="12" builtinId="5"/>
  </cellStyles>
  <dxfs count="65">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ont>
        <color rgb="FF006100"/>
      </font>
      <fill>
        <patternFill>
          <bgColor rgb="FFC6EFCE"/>
        </patternFill>
      </fill>
    </dxf>
    <dxf>
      <font>
        <color rgb="FF9C0006"/>
      </font>
      <fill>
        <patternFill>
          <bgColor rgb="FFFFC7CE"/>
        </patternFill>
      </fill>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indexed="64"/>
          <bgColor theme="6" tint="0.79998168889431442"/>
        </patternFill>
      </fill>
      <protection locked="1"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numFmt numFmtId="0" formatCode="General"/>
      <fill>
        <patternFill patternType="solid">
          <fgColor theme="0" tint="-0.14999847407452621"/>
          <bgColor theme="0" tint="-0.14999847407452621"/>
        </patternFill>
      </fill>
      <protection locked="1"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border outline="0">
        <right style="thin">
          <color theme="8" tint="0.79998168889431442"/>
        </right>
      </border>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numFmt numFmtId="2" formatCode="0.00"/>
      <fill>
        <patternFill patternType="solid">
          <fgColor indexed="64"/>
          <bgColor theme="6" tint="0.79998168889431442"/>
        </patternFill>
      </fill>
      <protection locked="1" hidden="0"/>
    </dxf>
    <dxf>
      <font>
        <b val="0"/>
        <i val="0"/>
        <strike val="0"/>
        <condense val="0"/>
        <extend val="0"/>
        <outline val="0"/>
        <shadow val="0"/>
        <u val="none"/>
        <vertAlign val="baseline"/>
        <sz val="11"/>
        <color theme="1"/>
        <name val="Aptos Narrow"/>
        <family val="2"/>
        <scheme val="minor"/>
      </font>
      <numFmt numFmtId="2" formatCode="0.00"/>
      <fill>
        <patternFill patternType="solid">
          <fgColor indexed="64"/>
          <bgColor theme="6" tint="0.79998168889431442"/>
        </patternFill>
      </fill>
      <protection locked="1" hidden="0"/>
    </dxf>
    <dxf>
      <font>
        <b val="0"/>
        <i val="0"/>
        <strike val="0"/>
        <condense val="0"/>
        <extend val="0"/>
        <outline val="0"/>
        <shadow val="0"/>
        <u val="none"/>
        <vertAlign val="baseline"/>
        <sz val="11"/>
        <color theme="1"/>
        <name val="Aptos Narrow"/>
        <family val="2"/>
        <scheme val="minor"/>
      </font>
      <numFmt numFmtId="2" formatCode="0.00"/>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numFmt numFmtId="19" formatCode="mm/dd/yyyy"/>
      <fill>
        <patternFill patternType="solid">
          <fgColor indexed="64"/>
          <bgColor theme="6" tint="0.79998168889431442"/>
        </patternFill>
      </fill>
      <protection locked="1"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1"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numFmt numFmtId="19" formatCode="mm/dd/yyyy"/>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protection locked="0" hidden="0"/>
    </dxf>
    <dxf>
      <border outline="0">
        <bottom style="thin">
          <color theme="1"/>
        </bottom>
      </border>
    </dxf>
    <dxf>
      <font>
        <b val="0"/>
        <i val="0"/>
        <strike val="0"/>
        <condense val="0"/>
        <extend val="0"/>
        <outline val="0"/>
        <shadow val="0"/>
        <u val="none"/>
        <vertAlign val="baseline"/>
        <sz val="11"/>
        <color theme="1"/>
        <name val="Aptos Narrow"/>
        <family val="2"/>
        <scheme val="minor"/>
      </font>
      <fill>
        <patternFill patternType="solid">
          <fgColor theme="0" tint="-0.14999847407452621"/>
          <bgColor theme="0" tint="-0.14999847407452621"/>
        </patternFill>
      </fill>
    </dxf>
    <dxf>
      <font>
        <b/>
        <i val="0"/>
        <strike val="0"/>
        <condense val="0"/>
        <extend val="0"/>
        <outline val="0"/>
        <shadow val="0"/>
        <u val="none"/>
        <vertAlign val="baseline"/>
        <sz val="11"/>
        <color auto="1"/>
        <name val="Aptos Narrow"/>
        <family val="2"/>
        <scheme val="minor"/>
      </font>
      <alignment horizontal="left" vertical="center" textRotation="0" wrapText="1" indent="0" justifyLastLine="0" shrinkToFit="0" readingOrder="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19" formatCode="mm/dd/yyyy"/>
      <protection locked="0" hidden="0"/>
    </dxf>
    <dxf>
      <numFmt numFmtId="19" formatCode="mm/dd/yyyy"/>
      <protection locked="0" hidden="0"/>
    </dxf>
    <dxf>
      <protection locked="0" hidden="0"/>
    </dxf>
    <dxf>
      <protection locked="0" hidden="0"/>
    </dxf>
    <dxf>
      <protection locked="0" hidden="0"/>
    </dxf>
    <dxf>
      <fill>
        <patternFill patternType="none">
          <fgColor indexed="64"/>
          <bgColor auto="1"/>
        </patternFill>
      </fill>
      <alignment horizontal="general" vertical="bottom" textRotation="0" wrapText="1" indent="0" justifyLastLine="0" shrinkToFit="0" readingOrder="0"/>
      <protection locked="0" hidden="0"/>
    </dxf>
  </dxfs>
  <tableStyles count="2" defaultTableStyle="TableStyleMedium2" defaultPivotStyle="PivotStyleLight16">
    <tableStyle name="Table Style 1" pivot="0" count="0" xr9:uid="{2087BDEC-7452-4789-BFCB-DEF3687EF148}"/>
    <tableStyle name="Table Style 2" pivot="0" count="0" xr9:uid="{79C04449-1B06-457F-A168-3B28F50C23B5}"/>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A8D9643-3B25-42A6-8FBC-5109FE935B66}" name="Table5" displayName="Table5" ref="A11:K100" totalsRowShown="0" headerRowDxfId="64" dataDxfId="63">
  <tableColumns count="11">
    <tableColumn id="1" xr3:uid="{ACE9F78C-AD2D-420F-AB23-32CF4DCFD57B}" name="Home Visiting Staff First Name" dataDxfId="62"/>
    <tableColumn id="7" xr3:uid="{33F1DE68-4F8F-44C8-AE1A-2E12AA5882BC}" name="Home Visiting Staff Last Name" dataDxfId="61"/>
    <tableColumn id="2" xr3:uid="{9670B4DB-1620-4F1B-AB78-0C4D42931DDA}" name="Employment Start Date" dataDxfId="60"/>
    <tableColumn id="3" xr3:uid="{869D3B49-592E-4B77-A59E-61D27A938154}" name="Employment End Date" dataDxfId="59"/>
    <tableColumn id="4" xr3:uid="{9ECCDA69-F23F-43B0-9A37-AAE8746DC9C9}" name="Was the Home Visiting staff employed by your agency during the reporting period? " dataDxfId="58">
      <calculatedColumnFormula>IF(OR(A5="", C5=""), "",
   IF(AND(
         C5 &lt;= 'County Names to hide (2)'!$D$2,
         OR(D5="", D5 &gt;= 'County Names to hide (2)'!$C$2)
      ),
      "Yes",
      "No"
   )
)</calculatedColumnFormula>
    </tableColumn>
    <tableColumn id="5" xr3:uid="{C0DC58E6-63E7-4DD3-A5CF-3426A9B48EA0}" name="Role of the Home Visiting staff" dataDxfId="57"/>
    <tableColumn id="6" xr3:uid="{4A2A7A51-F0D1-41E0-A1EC-CD04F79EE6BD}" name="Indicate if the Home Visiting staff member is Full-Time (FT) or Part-Time (PT)" dataDxfId="56"/>
    <tableColumn id="20" xr3:uid="{0363BE09-BF31-4EC2-B85F-931A2406E34A}" name="Has the Parent Educator attended the required PAT trainings before delivering PAT services?" dataDxfId="55"/>
    <tableColumn id="19" xr3:uid="{C2BDDB07-ACD8-4EB7-8D15-66D4E986CB6B}" name="Does the Parent Educator who is delivering the model services for the affiliate have a current Model Certified subscription?" dataDxfId="54"/>
    <tableColumn id="18" xr3:uid="{29B7B700-D442-4DF5-AC4F-5AFA61F48F57}" name="Has the new supervisor attended the required PAT trainings before delivering PAT services?" dataDxfId="53"/>
    <tableColumn id="17" xr3:uid="{5023EDE5-8C2E-4BDE-B8B1-C69C738850AA}" name="Does the supervisor who is delivering services for the affiliate have a current Model Certified subscription?" dataDxfId="52"/>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EC672FD-4920-4A8D-B54A-73599B0D6654}" name="Table1" displayName="Table1" ref="A5:AL500" totalsRowShown="0" headerRowDxfId="51" dataDxfId="50" tableBorderDxfId="49">
  <tableColumns count="38">
    <tableColumn id="1" xr3:uid="{66F750AC-AF9C-49FA-A5E1-2B6F39BF1110}" name="DCFS/Probation Unique Identifier" dataDxfId="48"/>
    <tableColumn id="2" xr3:uid="{E1A3ECAD-75CE-4A04-A463-C156BDEB7B2D}" name="HVP Model _x000a_Child ID" dataDxfId="47"/>
    <tableColumn id="3" xr3:uid="{91C1A5B4-9461-44C4-84CE-4F3A581E1A76}" name="Child Date of Birth" dataDxfId="46"/>
    <tableColumn id="4" xr3:uid="{AB7906DB-5224-4998-B565-0EDD42D55063}" name="Child Sex" dataDxfId="45"/>
    <tableColumn id="5" xr3:uid="{F5FF27C3-8430-4BE6-9700-46854A365CCE}" name="Child Hispanic or Latino Ethnicity" dataDxfId="44"/>
    <tableColumn id="6" xr3:uid="{D9181722-4B38-44FE-BF4B-F177382934E7}" name="Child Race: White" dataDxfId="43"/>
    <tableColumn id="7" xr3:uid="{76224BB9-D925-49BE-94FB-0A8AA412574B}" name="Child Race: Black or African American" dataDxfId="42"/>
    <tableColumn id="8" xr3:uid="{0D672118-E592-4F2C-9F3C-D74DC8895B70}" name="Child Race: Asian" dataDxfId="41"/>
    <tableColumn id="9" xr3:uid="{2DF1F8EC-FD9C-4F64-AD7A-BB84531BE2AC}" name="Child Race: Native Hawaiian or Other Pacific Islander" dataDxfId="40"/>
    <tableColumn id="10" xr3:uid="{3468658B-BC33-4E14-BD70-55E652C42B36}" name="Child Race: American Indian or Alaska Native" dataDxfId="39"/>
    <tableColumn id="11" xr3:uid="{D7195524-CEAA-4A1E-A93A-A8305280DD6F}" name="Child Race: Declined" dataDxfId="38"/>
    <tableColumn id="12" xr3:uid="{FAB62144-8E7F-4FBD-BD14-3B40A4C2D764}" name="Child Race: Unknown" dataDxfId="37"/>
    <tableColumn id="13" xr3:uid="{D695813B-6EE3-43AE-B152-D3FACF91C18B}" name="Program Start Date" dataDxfId="36"/>
    <tableColumn id="14" xr3:uid="{15E61506-A5D7-4041-B00F-726BFF6E6F17}" name="Program End Date" dataDxfId="35"/>
    <tableColumn id="15" xr3:uid="{17F7847D-1143-41AD-8546-A913CC80E346}" name="Was this child engaged in services during the report period?" dataDxfId="34" dataCellStyle="20% - Accent3">
      <calculatedColumnFormula>IF(OR(A6="", M6=""), "",
   IF(AND(
         M6 &lt;= 'County Names to hide (2)'!$D$2,
         OR(N6="", N6 &gt;= 'County Names to hide (2)'!$C$2)
      ),
      "Yes",
      "No"
   )
)</calculatedColumnFormula>
    </tableColumn>
    <tableColumn id="16" xr3:uid="{7E7B0CEE-9900-4B81-9B42-D4DA5D2C7BE6}" name="Date Child Specific Prevention Plan Start (Year One)" dataDxfId="33"/>
    <tableColumn id="17" xr3:uid="{FF001C84-B2A2-46DF-8D88-A27722945A55}" name="Date Child Specific Prevention Plan Ended (Year One)" dataDxfId="32"/>
    <tableColumn id="18" xr3:uid="{6682117E-431C-46E4-97DD-49F509C0B284}" name="Date Child Specific Prevention Plan Start (Year Two)" dataDxfId="31"/>
    <tableColumn id="19" xr3:uid="{D9DE8F64-BF40-4D31-A364-120AF805A472}" name="Date Child Specific Prevention Plan Ended (Year Two)" dataDxfId="30"/>
    <tableColumn id="20" xr3:uid="{76EEA1ED-CBFF-4285-A4A4-21E60767909F}" name="Total Number of Visits (as defined by the PAT model) by the End of the Report Period" dataDxfId="29"/>
    <tableColumn id="21" xr3:uid="{0B690AA5-23DA-4B23-85C3-8BBBC8E50F64}" name="Months Open at End of Reporting Period" dataDxfId="28" dataCellStyle="20% - Accent3">
      <calculatedColumnFormula>IF(M6="","",
   ROUND(
      (MIN(IF(N6="", 'County Names to hide (2)'!$D$2, N6),
           'County Names to hide (2)'!$D$2)
       - M6) / 365 * 12,
   1)
)</calculatedColumnFormula>
    </tableColumn>
    <tableColumn id="22" xr3:uid="{5D0ABC09-032D-492E-82E4-1E7ADF95B9A8}" name="Child Age at End of Reporting Period in Months" dataDxfId="27" dataCellStyle="20% - Accent3">
      <calculatedColumnFormula>IF(C6="","",
   ROUND(('County Names to hide (2)'!$D$2 - C6) / 365 * 12, 1)
)</calculatedColumnFormula>
    </tableColumn>
    <tableColumn id="23" xr3:uid="{51D15743-2AD7-425D-88C0-3F7D7CD59039}" name="Did the family have one or fewer stressors during the report period?" dataDxfId="26"/>
    <tableColumn id="24" xr3:uid="{A4DF89C5-1528-4F5C-99ED-9A98F206D8A1}" name="Did the family have two or more stressors during the report period?" dataDxfId="25"/>
    <tableColumn id="25" xr3:uid="{08A9D22C-B81A-4C73-A8A9-91C1A5178A69}" name="Did the family receive at least 75% of the required number of visits per month?" dataDxfId="24"/>
    <tableColumn id="26" xr3:uid="{4485C719-F611-4C25-B25B-1074AC1F3435}" name="Was the caregiver-child interaction assessed using a validated tool (AAPI-2, HFPI, HOME, KIPS, PICCOLO, PSI-4, PSS, PAPF, or PFS-2)?" dataDxfId="23"/>
    <tableColumn id="27" xr3:uid="{003226EB-0F6B-427D-88B1-9224F5E5DBA3}" name="Was the child's mother enrolled in the home visiting program prenatally before 37 weeks?" dataDxfId="22"/>
    <tableColumn id="28" xr3:uid="{195741FF-5904-40E4-BBF3-F6088B03DAD1}" name="If &quot;Yes&quot;, was the child born preterm and with very low birth weight following enrollment in the home visiting program?" dataDxfId="21"/>
    <tableColumn id="38" xr3:uid="{265D7DF7-FF66-4058-8510-145E98E7CB7C}" name="Did the child receive a complete, initial child developmental screening within 90 days of enrollment or birth? " dataDxfId="20"/>
    <tableColumn id="29" xr3:uid="{98C3999D-2B1C-4536-9F16-45CBE13272EF}" name="Did the child have a timely screen for developmental delays using a validated parent-completed tool (ASQ-3, ASQ-SE, DECA, Brigance Early Childhood Screens III, DIAL-4, IDA-2, or PEDS) at 4 months?  " dataDxfId="19"/>
    <tableColumn id="30" xr3:uid="{25C6C53D-EE53-415B-A6ED-537DAE794819}" name="Did the child have a timely screen for developmental delays using a validated parent-completed tool (ASQ-3, ASQ-SE, DECA, Brigance Early Childhood Screens III, DIAL-4, IDA-2, or PEDS) at least once annually, after the initial screening? " dataDxfId="18"/>
    <tableColumn id="37" xr3:uid="{E8BA4103-EF20-4A1F-B3AC-10C6D2F00812}" name="Is the child's screening for developmental delays up-to-date based on the child's age (for children ages 5 months and older)?" dataDxfId="17">
      <calculatedColumnFormula>IF(
   Table1[[#This Row],[Child Age at End of Reporting Period in Months]]="",
   "",
   IF(
      Table1[[#This Row],[Child Age at End of Reporting Period in Months]]&lt;4,
      "NA",
      IF(
         AND(Table1[[#This Row],[Child Age at End of Reporting Period in Months]]&gt;=4,Table1[[#This Row],[Child Age at End of Reporting Period in Months]]&lt;=16,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Months]]&gt;=17,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calculatedColumnFormula>
    </tableColumn>
    <tableColumn id="31" xr3:uid="{E413F338-C69E-4512-8BB9-B8A7636BF3DC}" name="Did the child have a positive screen for developmental delays using a validated tool (PAT Forms or the site's Data Management System)?  " dataDxfId="16"/>
    <tableColumn id="32" xr3:uid="{CC3A09CB-D4AE-47FC-B2F8-5BB2934D2547}" name="If &quot;Yes&quot;, did the child receive services in a timely manner following the positive screen? " dataDxfId="15"/>
    <tableColumn id="33" xr3:uid="{F1C6FE2F-458E-4C3D-BA7D-F27A661733DE}" name="Has the child been enrolled in home visiting for at least 3 months? " dataDxfId="14" dataCellStyle="20% - Accent3">
      <calculatedColumnFormula>IF(U6="", "", IF(U6&gt;=3, "yes", "no"))</calculatedColumnFormula>
    </tableColumn>
    <tableColumn id="34" xr3:uid="{77F0E9A4-1F23-4F3F-87D9-E9B03BEE38EE}" name="If &quot;Yes,&quot; was the child's primary caregiver screened for depression within 3 months of enrollment or 3 months of delivery (for those enrolled prenatally), if their child is 4 months or older?" dataDxfId="13"/>
    <tableColumn id="35" xr3:uid="{E6596378-9EF9-4E4C-9A11-8B458D061B94}" name="If &quot;Yes,&quot; did the child's primary caregiver have a positive screen for depression? " dataDxfId="12"/>
    <tableColumn id="36" xr3:uid="{2EC2B9A5-F3B3-49F0-AE1C-BF79F807B551}" name="If &quot;Yes,&quot; did the primary caregiver receive one or more service contacts? " dataDxfId="11"/>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D1E2D-44A9-4402-BAE1-F8D5855E3A80}">
  <sheetPr>
    <tabColor rgb="FFFFFF00"/>
  </sheetPr>
  <dimension ref="A1:O3"/>
  <sheetViews>
    <sheetView tabSelected="1" zoomScale="120" zoomScaleNormal="120" workbookViewId="0">
      <selection activeCell="H3" sqref="H3"/>
    </sheetView>
  </sheetViews>
  <sheetFormatPr defaultColWidth="8.7265625" defaultRowHeight="14.5" x14ac:dyDescent="0.35"/>
  <cols>
    <col min="1" max="2" width="24.54296875" customWidth="1"/>
    <col min="3" max="7" width="24.54296875" style="139" customWidth="1"/>
    <col min="8" max="8" width="25.81640625" customWidth="1"/>
    <col min="9" max="9" width="25.81640625" style="5" customWidth="1"/>
    <col min="10" max="10" width="16.7265625" customWidth="1"/>
    <col min="11" max="13" width="22.7265625" style="1" customWidth="1"/>
    <col min="14" max="14" width="22.7265625" customWidth="1"/>
    <col min="15" max="15" width="34.81640625" customWidth="1"/>
    <col min="16" max="16" width="19.81640625" style="1" customWidth="1"/>
    <col min="17" max="16384" width="8.7265625" style="1"/>
  </cols>
  <sheetData>
    <row r="1" spans="1:15" ht="177" customHeight="1" x14ac:dyDescent="0.35">
      <c r="A1" s="148" t="s">
        <v>200</v>
      </c>
      <c r="B1" s="149"/>
      <c r="C1" s="149"/>
      <c r="D1" s="149"/>
      <c r="E1" s="149"/>
      <c r="F1" s="149"/>
      <c r="G1" s="149"/>
      <c r="H1" s="149"/>
      <c r="I1" s="135"/>
      <c r="J1" s="1"/>
      <c r="N1" s="1"/>
      <c r="O1" s="1"/>
    </row>
    <row r="2" spans="1:15" ht="87" x14ac:dyDescent="0.35">
      <c r="A2" s="136" t="s">
        <v>0</v>
      </c>
      <c r="B2" s="136" t="s">
        <v>1</v>
      </c>
      <c r="C2" s="137" t="s">
        <v>2</v>
      </c>
      <c r="D2" s="137" t="s">
        <v>3</v>
      </c>
      <c r="E2" s="137" t="s">
        <v>4</v>
      </c>
      <c r="F2" s="137" t="s">
        <v>5</v>
      </c>
      <c r="G2" s="137" t="s">
        <v>6</v>
      </c>
      <c r="H2" s="136" t="s">
        <v>7</v>
      </c>
      <c r="I2" s="136" t="s">
        <v>8</v>
      </c>
      <c r="J2" s="140" t="s">
        <v>9</v>
      </c>
      <c r="K2" s="141" t="s">
        <v>10</v>
      </c>
      <c r="L2" s="142" t="s">
        <v>11</v>
      </c>
      <c r="M2" s="142" t="s">
        <v>12</v>
      </c>
      <c r="N2" s="140" t="s">
        <v>13</v>
      </c>
      <c r="O2" s="136" t="s">
        <v>14</v>
      </c>
    </row>
    <row r="3" spans="1:15" x14ac:dyDescent="0.35">
      <c r="A3" s="1" t="s">
        <v>15</v>
      </c>
      <c r="B3" s="1" t="s">
        <v>16</v>
      </c>
      <c r="C3" s="2"/>
      <c r="D3" s="2"/>
      <c r="E3" s="2" t="s">
        <v>17</v>
      </c>
      <c r="F3" s="2" t="s">
        <v>18</v>
      </c>
      <c r="G3" s="76">
        <v>2026</v>
      </c>
      <c r="H3" s="138">
        <f>DATE(G3, MONTH(DATEVALUE("1 "&amp;F3)), 1)</f>
        <v>46082</v>
      </c>
      <c r="I3" s="138" cm="1">
        <f t="array" ref="I3">_xlfn.IFS(
  E3="Monthly", EOMONTH(H3,0),
  E3="Quarterly", EOMONTH(H3,2),
  E3="Biannual", EOMONTH(H3,5),
  E3="Yearly", EOMONTH(H3,11)
)</f>
        <v>46173</v>
      </c>
      <c r="J3" s="1">
        <v>2027</v>
      </c>
      <c r="N3" s="1"/>
      <c r="O3" s="1"/>
    </row>
  </sheetData>
  <sheetProtection algorithmName="SHA-512" hashValue="fopcFr+wYcWYrQpgDpgj6yeN9DzPwVXgyEinGpdnVUG91smclRTrVH9tPmrxWOpPjYKoI2Y9gpNkXSINTagKpQ==" saltValue="QPl/TegcA8bpBJRSPrS3ZA==" spinCount="100000" sheet="1" selectLockedCells="1"/>
  <mergeCells count="1">
    <mergeCell ref="A1:H1"/>
  </mergeCells>
  <dataValidations count="6">
    <dataValidation type="whole" operator="greaterThanOrEqual" allowBlank="1" showInputMessage="1" showErrorMessage="1" sqref="G3" xr:uid="{0D13FB7A-DDFC-4B18-B914-CC0404AA3220}">
      <formula1>2026</formula1>
    </dataValidation>
    <dataValidation type="list" allowBlank="1" showInputMessage="1" showErrorMessage="1" sqref="F3" xr:uid="{2292BBF3-4FE4-4FB6-A758-4568BF7D46F2}">
      <formula1>"January,February,March,April,May,June,July,August,September,October,November,December"</formula1>
    </dataValidation>
    <dataValidation type="list" allowBlank="1" showInputMessage="1" showErrorMessage="1" sqref="E3" xr:uid="{D0E7E70F-84E6-4E62-BB49-5BE929D900ED}">
      <formula1>"Monthly, Quarterly, Biannual, Yearly"</formula1>
    </dataValidation>
    <dataValidation type="whole" allowBlank="1" showInputMessage="1" showErrorMessage="1" sqref="J1:J1048576" xr:uid="{23FEE663-607D-496E-B36A-D021225C2130}">
      <formula1>2026</formula1>
      <formula2>3026</formula2>
    </dataValidation>
    <dataValidation type="whole" allowBlank="1" showInputMessage="1" showErrorMessage="1" sqref="C4:G1048576" xr:uid="{A3C7C26D-DA93-4E4E-8E92-B3D6F5B7419A}">
      <formula1>1</formula1>
      <formula2>1000</formula2>
    </dataValidation>
    <dataValidation type="list" allowBlank="1" showInputMessage="1" showErrorMessage="1" sqref="K3:K1048576 L3:L1048576 M3:M1048576" xr:uid="{D5EB409B-220C-4B83-A34B-427A755E7445}">
      <formula1>"Yes, No"</formula1>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49A26292-8CF4-4F21-8997-01511A92020F}">
          <x14:formula1>
            <xm:f>'County Names to hide (2)'!$A$2:$A$61</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C23A3-D1DA-4185-B1B3-3B58B2E564DC}">
  <dimension ref="A1:E61"/>
  <sheetViews>
    <sheetView workbookViewId="0">
      <selection activeCell="B60" sqref="B60"/>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19</v>
      </c>
      <c r="B1" s="3" t="s">
        <v>20</v>
      </c>
      <c r="C1" s="3" t="s">
        <v>21</v>
      </c>
      <c r="D1" s="3" t="s">
        <v>22</v>
      </c>
    </row>
    <row r="2" spans="1:5" x14ac:dyDescent="0.35">
      <c r="A2" s="1" t="s">
        <v>15</v>
      </c>
      <c r="B2" s="4">
        <f ca="1">TODAY()</f>
        <v>46153</v>
      </c>
      <c r="C2" s="5">
        <f>Cover_Sheet2!$H3</f>
        <v>46082</v>
      </c>
      <c r="D2" s="5">
        <f>Cover_Sheet2!$I3</f>
        <v>46173</v>
      </c>
      <c r="E2" s="4">
        <f>EDATE('County Names to hide (2)'!$C$2,-6)</f>
        <v>45901</v>
      </c>
    </row>
    <row r="3" spans="1:5" x14ac:dyDescent="0.35">
      <c r="A3" s="1" t="s">
        <v>23</v>
      </c>
    </row>
    <row r="4" spans="1:5" x14ac:dyDescent="0.35">
      <c r="A4" s="1" t="s">
        <v>24</v>
      </c>
    </row>
    <row r="5" spans="1:5" x14ac:dyDescent="0.35">
      <c r="A5" s="1" t="s">
        <v>25</v>
      </c>
    </row>
    <row r="6" spans="1:5" x14ac:dyDescent="0.35">
      <c r="A6" s="1" t="s">
        <v>26</v>
      </c>
    </row>
    <row r="7" spans="1:5" x14ac:dyDescent="0.35">
      <c r="A7" s="1" t="s">
        <v>27</v>
      </c>
    </row>
    <row r="8" spans="1:5" x14ac:dyDescent="0.35">
      <c r="A8" s="1" t="s">
        <v>28</v>
      </c>
    </row>
    <row r="9" spans="1:5" x14ac:dyDescent="0.35">
      <c r="A9" s="1" t="s">
        <v>29</v>
      </c>
    </row>
    <row r="10" spans="1:5" x14ac:dyDescent="0.35">
      <c r="A10" s="1" t="s">
        <v>30</v>
      </c>
    </row>
    <row r="11" spans="1:5" x14ac:dyDescent="0.35">
      <c r="A11" s="1" t="s">
        <v>31</v>
      </c>
    </row>
    <row r="12" spans="1:5" x14ac:dyDescent="0.35">
      <c r="A12" s="1" t="s">
        <v>32</v>
      </c>
    </row>
    <row r="13" spans="1:5" x14ac:dyDescent="0.35">
      <c r="A13" s="1" t="s">
        <v>33</v>
      </c>
    </row>
    <row r="14" spans="1:5" x14ac:dyDescent="0.35">
      <c r="A14" s="1" t="s">
        <v>34</v>
      </c>
    </row>
    <row r="15" spans="1:5" x14ac:dyDescent="0.35">
      <c r="A15" s="1" t="s">
        <v>35</v>
      </c>
    </row>
    <row r="16" spans="1:5" x14ac:dyDescent="0.35">
      <c r="A16" s="1" t="s">
        <v>36</v>
      </c>
    </row>
    <row r="17" spans="1:1" x14ac:dyDescent="0.35">
      <c r="A17" s="1" t="s">
        <v>37</v>
      </c>
    </row>
    <row r="18" spans="1:1" x14ac:dyDescent="0.35">
      <c r="A18" s="1" t="s">
        <v>38</v>
      </c>
    </row>
    <row r="19" spans="1:1" x14ac:dyDescent="0.35">
      <c r="A19" s="1" t="s">
        <v>39</v>
      </c>
    </row>
    <row r="20" spans="1:1" x14ac:dyDescent="0.35">
      <c r="A20" s="1" t="s">
        <v>40</v>
      </c>
    </row>
    <row r="21" spans="1:1" x14ac:dyDescent="0.35">
      <c r="A21" s="1" t="s">
        <v>41</v>
      </c>
    </row>
    <row r="22" spans="1:1" x14ac:dyDescent="0.35">
      <c r="A22" s="1" t="s">
        <v>42</v>
      </c>
    </row>
    <row r="23" spans="1:1" x14ac:dyDescent="0.35">
      <c r="A23" s="1" t="s">
        <v>43</v>
      </c>
    </row>
    <row r="24" spans="1:1" x14ac:dyDescent="0.35">
      <c r="A24" s="1" t="s">
        <v>44</v>
      </c>
    </row>
    <row r="25" spans="1:1" x14ac:dyDescent="0.35">
      <c r="A25" s="1" t="s">
        <v>45</v>
      </c>
    </row>
    <row r="26" spans="1:1" x14ac:dyDescent="0.35">
      <c r="A26" s="1" t="s">
        <v>46</v>
      </c>
    </row>
    <row r="27" spans="1:1" x14ac:dyDescent="0.35">
      <c r="A27" s="1" t="s">
        <v>47</v>
      </c>
    </row>
    <row r="28" spans="1:1" x14ac:dyDescent="0.35">
      <c r="A28" s="1" t="s">
        <v>48</v>
      </c>
    </row>
    <row r="29" spans="1:1" x14ac:dyDescent="0.35">
      <c r="A29" s="1" t="s">
        <v>49</v>
      </c>
    </row>
    <row r="30" spans="1:1" x14ac:dyDescent="0.35">
      <c r="A30" s="1" t="s">
        <v>50</v>
      </c>
    </row>
    <row r="31" spans="1:1" x14ac:dyDescent="0.35">
      <c r="A31" s="1" t="s">
        <v>51</v>
      </c>
    </row>
    <row r="32" spans="1:1" x14ac:dyDescent="0.35">
      <c r="A32" s="1" t="s">
        <v>52</v>
      </c>
    </row>
    <row r="33" spans="1:1" x14ac:dyDescent="0.35">
      <c r="A33" s="1" t="s">
        <v>53</v>
      </c>
    </row>
    <row r="34" spans="1:1" x14ac:dyDescent="0.35">
      <c r="A34" s="1" t="s">
        <v>54</v>
      </c>
    </row>
    <row r="35" spans="1:1" x14ac:dyDescent="0.35">
      <c r="A35" s="1" t="s">
        <v>55</v>
      </c>
    </row>
    <row r="36" spans="1:1" x14ac:dyDescent="0.35">
      <c r="A36" s="1" t="s">
        <v>56</v>
      </c>
    </row>
    <row r="37" spans="1:1" x14ac:dyDescent="0.35">
      <c r="A37" s="1" t="s">
        <v>57</v>
      </c>
    </row>
    <row r="38" spans="1:1" x14ac:dyDescent="0.35">
      <c r="A38" s="1" t="s">
        <v>58</v>
      </c>
    </row>
    <row r="39" spans="1:1" x14ac:dyDescent="0.35">
      <c r="A39" s="1" t="s">
        <v>59</v>
      </c>
    </row>
    <row r="40" spans="1:1" x14ac:dyDescent="0.35">
      <c r="A40" s="1" t="s">
        <v>60</v>
      </c>
    </row>
    <row r="41" spans="1:1" x14ac:dyDescent="0.35">
      <c r="A41" s="1" t="s">
        <v>61</v>
      </c>
    </row>
    <row r="42" spans="1:1" x14ac:dyDescent="0.35">
      <c r="A42" s="1" t="s">
        <v>62</v>
      </c>
    </row>
    <row r="43" spans="1:1" x14ac:dyDescent="0.35">
      <c r="A43" s="1" t="s">
        <v>63</v>
      </c>
    </row>
    <row r="44" spans="1:1" x14ac:dyDescent="0.35">
      <c r="A44" s="1" t="s">
        <v>64</v>
      </c>
    </row>
    <row r="45" spans="1:1" x14ac:dyDescent="0.35">
      <c r="A45" s="1" t="s">
        <v>65</v>
      </c>
    </row>
    <row r="46" spans="1:1" x14ac:dyDescent="0.35">
      <c r="A46" s="1" t="s">
        <v>66</v>
      </c>
    </row>
    <row r="47" spans="1:1" x14ac:dyDescent="0.35">
      <c r="A47" s="1" t="s">
        <v>67</v>
      </c>
    </row>
    <row r="48" spans="1:1" x14ac:dyDescent="0.35">
      <c r="A48" s="1" t="s">
        <v>68</v>
      </c>
    </row>
    <row r="49" spans="1:1" x14ac:dyDescent="0.35">
      <c r="A49" s="1" t="s">
        <v>69</v>
      </c>
    </row>
    <row r="50" spans="1:1" x14ac:dyDescent="0.35">
      <c r="A50" s="1" t="s">
        <v>70</v>
      </c>
    </row>
    <row r="51" spans="1:1" x14ac:dyDescent="0.35">
      <c r="A51" s="1" t="s">
        <v>71</v>
      </c>
    </row>
    <row r="52" spans="1:1" x14ac:dyDescent="0.35">
      <c r="A52" s="1" t="s">
        <v>72</v>
      </c>
    </row>
    <row r="53" spans="1:1" x14ac:dyDescent="0.35">
      <c r="A53" s="1" t="s">
        <v>73</v>
      </c>
    </row>
    <row r="54" spans="1:1" x14ac:dyDescent="0.35">
      <c r="A54" s="1" t="s">
        <v>74</v>
      </c>
    </row>
    <row r="55" spans="1:1" x14ac:dyDescent="0.35">
      <c r="A55" s="1" t="s">
        <v>75</v>
      </c>
    </row>
    <row r="56" spans="1:1" x14ac:dyDescent="0.35">
      <c r="A56" s="1" t="s">
        <v>76</v>
      </c>
    </row>
    <row r="57" spans="1:1" x14ac:dyDescent="0.35">
      <c r="A57" s="1" t="s">
        <v>77</v>
      </c>
    </row>
    <row r="58" spans="1:1" x14ac:dyDescent="0.35">
      <c r="A58" s="1" t="s">
        <v>78</v>
      </c>
    </row>
    <row r="59" spans="1:1" x14ac:dyDescent="0.35">
      <c r="A59" s="1" t="s">
        <v>79</v>
      </c>
    </row>
    <row r="60" spans="1:1" x14ac:dyDescent="0.35">
      <c r="A60" s="1" t="s">
        <v>80</v>
      </c>
    </row>
    <row r="61" spans="1:1" x14ac:dyDescent="0.35">
      <c r="A61" s="1" t="s">
        <v>81</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4B6BB-11B2-413E-8708-2F2348E243A1}">
  <sheetPr codeName="Sheet1">
    <tabColor rgb="FFFFFF00"/>
  </sheetPr>
  <dimension ref="A1:K100"/>
  <sheetViews>
    <sheetView workbookViewId="0">
      <pane xSplit="1" topLeftCell="B1" activePane="topRight" state="frozen"/>
      <selection pane="topRight" activeCell="D12" sqref="D12"/>
    </sheetView>
  </sheetViews>
  <sheetFormatPr defaultRowHeight="14.5" zeroHeight="1" x14ac:dyDescent="0.35"/>
  <cols>
    <col min="1" max="2" width="26.1796875" customWidth="1"/>
    <col min="3" max="3" width="21.7265625" style="5" customWidth="1"/>
    <col min="4" max="4" width="21" style="5" customWidth="1"/>
    <col min="5" max="5" width="71.1796875" bestFit="1" customWidth="1"/>
    <col min="6" max="6" width="27.7265625" customWidth="1"/>
    <col min="7" max="11" width="66.1796875" customWidth="1"/>
    <col min="12" max="12" width="39.81640625" customWidth="1"/>
    <col min="13" max="13" width="68.1796875" bestFit="1" customWidth="1"/>
    <col min="14" max="14" width="36.1796875" customWidth="1"/>
    <col min="15" max="15" width="69.1796875" bestFit="1" customWidth="1"/>
    <col min="16" max="16" width="27.7265625" customWidth="1"/>
    <col min="17" max="21" width="70.1796875" customWidth="1"/>
  </cols>
  <sheetData>
    <row r="1" spans="1:11" ht="14.5" customHeight="1" x14ac:dyDescent="0.35">
      <c r="A1" s="150" t="s">
        <v>82</v>
      </c>
      <c r="B1" s="150"/>
      <c r="C1" s="151"/>
      <c r="D1" s="151"/>
      <c r="E1" s="151"/>
      <c r="F1" s="151"/>
      <c r="G1" s="54"/>
      <c r="H1" s="54"/>
      <c r="I1" s="54"/>
      <c r="J1" s="54"/>
      <c r="K1" s="54"/>
    </row>
    <row r="2" spans="1:11" x14ac:dyDescent="0.35">
      <c r="A2" s="151"/>
      <c r="B2" s="151"/>
      <c r="C2" s="151"/>
      <c r="D2" s="151"/>
      <c r="E2" s="151"/>
      <c r="F2" s="151"/>
      <c r="G2" s="54"/>
      <c r="H2" s="54"/>
      <c r="I2" s="54"/>
      <c r="J2" s="54"/>
      <c r="K2" s="54"/>
    </row>
    <row r="3" spans="1:11" x14ac:dyDescent="0.35">
      <c r="A3" s="151"/>
      <c r="B3" s="151"/>
      <c r="C3" s="151"/>
      <c r="D3" s="151"/>
      <c r="E3" s="151"/>
      <c r="F3" s="151"/>
      <c r="G3" s="54"/>
      <c r="H3" s="54"/>
      <c r="I3" s="54"/>
      <c r="J3" s="54"/>
      <c r="K3" s="54"/>
    </row>
    <row r="4" spans="1:11" x14ac:dyDescent="0.35">
      <c r="A4" s="151"/>
      <c r="B4" s="151"/>
      <c r="C4" s="151"/>
      <c r="D4" s="151"/>
      <c r="E4" s="151"/>
      <c r="F4" s="151"/>
      <c r="G4" s="54"/>
      <c r="H4" s="54"/>
      <c r="I4" s="54"/>
      <c r="J4" s="54"/>
      <c r="K4" s="54"/>
    </row>
    <row r="5" spans="1:11" x14ac:dyDescent="0.35">
      <c r="A5" s="151"/>
      <c r="B5" s="151"/>
      <c r="C5" s="151"/>
      <c r="D5" s="151"/>
      <c r="E5" s="151"/>
      <c r="F5" s="151"/>
      <c r="G5" s="54"/>
      <c r="H5" s="54"/>
      <c r="I5" s="54"/>
      <c r="J5" s="54"/>
      <c r="K5" s="54"/>
    </row>
    <row r="6" spans="1:11" x14ac:dyDescent="0.35">
      <c r="A6" s="151"/>
      <c r="B6" s="151"/>
      <c r="C6" s="151"/>
      <c r="D6" s="151"/>
      <c r="E6" s="151"/>
      <c r="F6" s="151"/>
      <c r="G6" s="54"/>
      <c r="H6" s="54"/>
      <c r="I6" s="54"/>
      <c r="J6" s="54"/>
      <c r="K6" s="54"/>
    </row>
    <row r="7" spans="1:11" x14ac:dyDescent="0.35">
      <c r="A7" s="151"/>
      <c r="B7" s="151"/>
      <c r="C7" s="151"/>
      <c r="D7" s="151"/>
      <c r="E7" s="151"/>
      <c r="F7" s="151"/>
      <c r="G7" s="54"/>
      <c r="H7" s="54"/>
      <c r="I7" s="54"/>
      <c r="J7" s="54"/>
      <c r="K7" s="54"/>
    </row>
    <row r="8" spans="1:11" x14ac:dyDescent="0.35">
      <c r="A8" s="151"/>
      <c r="B8" s="151"/>
      <c r="C8" s="151"/>
      <c r="D8" s="151"/>
      <c r="E8" s="151"/>
      <c r="F8" s="151"/>
      <c r="G8" s="54"/>
      <c r="H8" s="54"/>
      <c r="I8" s="54"/>
      <c r="J8" s="54"/>
      <c r="K8" s="54"/>
    </row>
    <row r="9" spans="1:11" x14ac:dyDescent="0.35">
      <c r="A9" s="67" t="s">
        <v>83</v>
      </c>
      <c r="B9" s="67"/>
      <c r="C9" s="144"/>
      <c r="D9" s="144"/>
      <c r="E9" s="68" t="s">
        <v>84</v>
      </c>
      <c r="F9" s="68"/>
      <c r="G9" s="1"/>
      <c r="H9" s="1"/>
      <c r="I9" s="1"/>
      <c r="J9" s="1"/>
      <c r="K9" s="1"/>
    </row>
    <row r="10" spans="1:11" x14ac:dyDescent="0.35">
      <c r="A10" s="154" t="s">
        <v>85</v>
      </c>
      <c r="B10" s="154"/>
      <c r="C10" s="154"/>
      <c r="D10" s="154"/>
      <c r="E10" s="154"/>
      <c r="F10" s="154"/>
      <c r="G10" s="154"/>
      <c r="H10" s="152" t="s">
        <v>86</v>
      </c>
      <c r="I10" s="152"/>
      <c r="J10" s="153" t="s">
        <v>87</v>
      </c>
      <c r="K10" s="153"/>
    </row>
    <row r="11" spans="1:11" ht="61" customHeight="1" x14ac:dyDescent="0.35">
      <c r="A11" s="69" t="s">
        <v>88</v>
      </c>
      <c r="B11" s="69" t="s">
        <v>89</v>
      </c>
      <c r="C11" s="70" t="s">
        <v>90</v>
      </c>
      <c r="D11" s="70" t="s">
        <v>91</v>
      </c>
      <c r="E11" s="143" t="s">
        <v>92</v>
      </c>
      <c r="F11" s="69" t="s">
        <v>93</v>
      </c>
      <c r="G11" s="69" t="s">
        <v>94</v>
      </c>
      <c r="H11" s="69" t="s">
        <v>95</v>
      </c>
      <c r="I11" s="69" t="s">
        <v>96</v>
      </c>
      <c r="J11" s="69" t="s">
        <v>97</v>
      </c>
      <c r="K11" s="69" t="s">
        <v>98</v>
      </c>
    </row>
    <row r="12" spans="1:11" x14ac:dyDescent="0.35">
      <c r="A12" s="1"/>
      <c r="B12" s="1"/>
      <c r="C12" s="4"/>
      <c r="D12" s="4"/>
      <c r="E12" s="147" t="str">
        <f>IF(OR(A12="", C12=""), "",
   IF(AND(
         C12 &lt;= 'County Names to hide (2)'!$D$2,
         OR(D12="", D12 &gt;= 'County Names to hide (2)'!$C$2)
      ),
      "Yes",
      "No"
   )
)</f>
        <v/>
      </c>
      <c r="F12" s="1"/>
      <c r="G12" s="1"/>
      <c r="H12" s="1"/>
      <c r="I12" s="1"/>
      <c r="J12" s="1"/>
      <c r="K12" s="1"/>
    </row>
    <row r="13" spans="1:11" x14ac:dyDescent="0.35">
      <c r="A13" s="1"/>
      <c r="B13" s="1"/>
      <c r="C13" s="4"/>
      <c r="D13" s="4"/>
      <c r="E13" s="147" t="str">
        <f>IF(OR(A13="", C13=""), "",
   IF(AND(
         C13 &lt;= 'County Names to hide (2)'!$D$2,
         OR(D13="", D13 &gt;= 'County Names to hide (2)'!$C$2)
      ),
      "Yes",
      "No"
   )
)</f>
        <v/>
      </c>
      <c r="F13" s="1"/>
      <c r="G13" s="1"/>
      <c r="H13" s="1"/>
      <c r="I13" s="1"/>
      <c r="J13" s="1"/>
      <c r="K13" s="1"/>
    </row>
    <row r="14" spans="1:11" x14ac:dyDescent="0.35">
      <c r="A14" s="1"/>
      <c r="B14" s="1"/>
      <c r="C14" s="4"/>
      <c r="D14" s="4"/>
      <c r="E14" s="147" t="str">
        <f>IF(OR(A14="", C14=""), "",
   IF(AND(
         C14 &lt;= 'County Names to hide (2)'!$D$2,
         OR(D14="", D14 &gt;= 'County Names to hide (2)'!$C$2)
      ),
      "Yes",
      "No"
   )
)</f>
        <v/>
      </c>
      <c r="F14" s="1"/>
      <c r="G14" s="1"/>
      <c r="H14" s="1"/>
      <c r="I14" s="1"/>
      <c r="J14" s="1"/>
      <c r="K14" s="1"/>
    </row>
    <row r="15" spans="1:11" x14ac:dyDescent="0.35">
      <c r="A15" s="1"/>
      <c r="B15" s="1"/>
      <c r="C15" s="4"/>
      <c r="D15" s="4"/>
      <c r="E15" s="147" t="str">
        <f>IF(OR(A15="", C15=""), "",
   IF(AND(
         C15 &lt;= 'County Names to hide (2)'!$D$2,
         OR(D15="", D15 &gt;= 'County Names to hide (2)'!$C$2)
      ),
      "Yes",
      "No"
   )
)</f>
        <v/>
      </c>
      <c r="F15" s="1"/>
      <c r="G15" s="1"/>
      <c r="H15" s="1"/>
      <c r="I15" s="1"/>
      <c r="J15" s="1"/>
      <c r="K15" s="1"/>
    </row>
    <row r="16" spans="1:11" x14ac:dyDescent="0.35">
      <c r="A16" s="1"/>
      <c r="B16" s="1"/>
      <c r="C16" s="4"/>
      <c r="D16" s="4"/>
      <c r="E16" s="147" t="str">
        <f>IF(OR(A16="", C16=""), "",
   IF(AND(
         C16 &lt;= 'County Names to hide (2)'!$D$2,
         OR(D16="", D16 &gt;= 'County Names to hide (2)'!$C$2)
      ),
      "Yes",
      "No"
   )
)</f>
        <v/>
      </c>
      <c r="F16" s="1"/>
      <c r="G16" s="1"/>
      <c r="H16" s="1"/>
      <c r="I16" s="1"/>
      <c r="J16" s="1"/>
      <c r="K16" s="1"/>
    </row>
    <row r="17" spans="1:11" x14ac:dyDescent="0.35">
      <c r="A17" s="1"/>
      <c r="B17" s="1"/>
      <c r="C17" s="4"/>
      <c r="D17" s="4"/>
      <c r="E17" s="147" t="str">
        <f>IF(OR(A17="", C17=""), "",
   IF(AND(
         C17 &lt;= 'County Names to hide (2)'!$D$2,
         OR(D17="", D17 &gt;= 'County Names to hide (2)'!$C$2)
      ),
      "Yes",
      "No"
   )
)</f>
        <v/>
      </c>
      <c r="F17" s="1"/>
      <c r="G17" s="1"/>
      <c r="H17" s="1"/>
      <c r="I17" s="1"/>
      <c r="J17" s="1"/>
      <c r="K17" s="1"/>
    </row>
    <row r="18" spans="1:11" x14ac:dyDescent="0.35">
      <c r="A18" s="1"/>
      <c r="B18" s="1"/>
      <c r="C18" s="4"/>
      <c r="D18" s="4"/>
      <c r="E18" s="147" t="str">
        <f>IF(OR(A18="", C18=""), "",
   IF(AND(
         C18 &lt;= 'County Names to hide (2)'!$D$2,
         OR(D18="", D18 &gt;= 'County Names to hide (2)'!$C$2)
      ),
      "Yes",
      "No"
   )
)</f>
        <v/>
      </c>
      <c r="F18" s="1"/>
      <c r="G18" s="1"/>
      <c r="H18" s="1"/>
      <c r="I18" s="1"/>
      <c r="J18" s="1"/>
      <c r="K18" s="1"/>
    </row>
    <row r="19" spans="1:11" x14ac:dyDescent="0.35">
      <c r="A19" s="1"/>
      <c r="B19" s="1"/>
      <c r="C19" s="4"/>
      <c r="D19" s="4"/>
      <c r="E19" s="147" t="str">
        <f>IF(OR(A19="", C19=""), "",
   IF(AND(
         C19 &lt;= 'County Names to hide (2)'!$D$2,
         OR(D19="", D19 &gt;= 'County Names to hide (2)'!$C$2)
      ),
      "Yes",
      "No"
   )
)</f>
        <v/>
      </c>
      <c r="F19" s="1"/>
      <c r="G19" s="1"/>
      <c r="H19" s="1"/>
      <c r="I19" s="1"/>
      <c r="J19" s="1"/>
      <c r="K19" s="1"/>
    </row>
    <row r="20" spans="1:11" x14ac:dyDescent="0.35">
      <c r="A20" s="1"/>
      <c r="B20" s="1"/>
      <c r="C20" s="4"/>
      <c r="D20" s="4"/>
      <c r="E20" s="147" t="str">
        <f>IF(OR(A20="", C20=""), "",
   IF(AND(
         C20 &lt;= 'County Names to hide (2)'!$D$2,
         OR(D20="", D20 &gt;= 'County Names to hide (2)'!$C$2)
      ),
      "Yes",
      "No"
   )
)</f>
        <v/>
      </c>
      <c r="F20" s="1"/>
      <c r="G20" s="1"/>
      <c r="H20" s="1"/>
      <c r="I20" s="1"/>
      <c r="J20" s="1"/>
      <c r="K20" s="1"/>
    </row>
    <row r="21" spans="1:11" x14ac:dyDescent="0.35">
      <c r="A21" s="1"/>
      <c r="B21" s="1"/>
      <c r="C21" s="4"/>
      <c r="D21" s="4"/>
      <c r="E21" s="147" t="str">
        <f>IF(OR(A21="", C21=""), "",
   IF(AND(
         C21 &lt;= 'County Names to hide (2)'!$D$2,
         OR(D21="", D21 &gt;= 'County Names to hide (2)'!$C$2)
      ),
      "Yes",
      "No"
   )
)</f>
        <v/>
      </c>
      <c r="F21" s="1"/>
      <c r="G21" s="1"/>
      <c r="H21" s="1"/>
      <c r="I21" s="1"/>
      <c r="J21" s="1"/>
      <c r="K21" s="1"/>
    </row>
    <row r="22" spans="1:11" x14ac:dyDescent="0.35">
      <c r="A22" s="1"/>
      <c r="B22" s="1"/>
      <c r="C22" s="4"/>
      <c r="D22" s="4"/>
      <c r="E22" s="147" t="str">
        <f>IF(OR(A22="", C22=""), "",
   IF(AND(
         C22 &lt;= 'County Names to hide (2)'!$D$2,
         OR(D22="", D22 &gt;= 'County Names to hide (2)'!$C$2)
      ),
      "Yes",
      "No"
   )
)</f>
        <v/>
      </c>
      <c r="F22" s="1"/>
      <c r="G22" s="1"/>
      <c r="H22" s="1"/>
      <c r="I22" s="1"/>
      <c r="J22" s="1"/>
      <c r="K22" s="1"/>
    </row>
    <row r="23" spans="1:11" x14ac:dyDescent="0.35">
      <c r="A23" s="1"/>
      <c r="B23" s="1"/>
      <c r="C23" s="4"/>
      <c r="D23" s="4"/>
      <c r="E23" s="147" t="str">
        <f>IF(OR(A23="", C23=""), "",
   IF(AND(
         C23 &lt;= 'County Names to hide (2)'!$D$2,
         OR(D23="", D23 &gt;= 'County Names to hide (2)'!$C$2)
      ),
      "Yes",
      "No"
   )
)</f>
        <v/>
      </c>
      <c r="F23" s="1"/>
      <c r="G23" s="1"/>
      <c r="H23" s="1"/>
      <c r="I23" s="1"/>
      <c r="J23" s="1"/>
      <c r="K23" s="1"/>
    </row>
    <row r="24" spans="1:11" x14ac:dyDescent="0.35">
      <c r="A24" s="1"/>
      <c r="B24" s="1"/>
      <c r="C24" s="4"/>
      <c r="D24" s="4"/>
      <c r="E24" s="147" t="str">
        <f>IF(OR(A24="", C24=""), "",
   IF(AND(
         C24 &lt;= 'County Names to hide (2)'!$D$2,
         OR(D24="", D24 &gt;= 'County Names to hide (2)'!$C$2)
      ),
      "Yes",
      "No"
   )
)</f>
        <v/>
      </c>
      <c r="F24" s="1"/>
      <c r="G24" s="1"/>
      <c r="H24" s="1"/>
      <c r="I24" s="1"/>
      <c r="J24" s="1"/>
      <c r="K24" s="1"/>
    </row>
    <row r="25" spans="1:11" x14ac:dyDescent="0.35">
      <c r="A25" s="1"/>
      <c r="B25" s="1"/>
      <c r="C25" s="4"/>
      <c r="D25" s="4"/>
      <c r="E25" s="147" t="str">
        <f>IF(OR(A25="", C25=""), "",
   IF(AND(
         C25 &lt;= 'County Names to hide (2)'!$D$2,
         OR(D25="", D25 &gt;= 'County Names to hide (2)'!$C$2)
      ),
      "Yes",
      "No"
   )
)</f>
        <v/>
      </c>
      <c r="F25" s="1"/>
      <c r="G25" s="1"/>
      <c r="H25" s="1"/>
      <c r="I25" s="1"/>
      <c r="J25" s="1"/>
      <c r="K25" s="1"/>
    </row>
    <row r="26" spans="1:11" x14ac:dyDescent="0.35">
      <c r="A26" s="1"/>
      <c r="B26" s="1"/>
      <c r="C26" s="4"/>
      <c r="D26" s="4"/>
      <c r="E26" s="147" t="str">
        <f>IF(OR(A26="", C26=""), "",
   IF(AND(
         C26 &lt;= 'County Names to hide (2)'!$D$2,
         OR(D26="", D26 &gt;= 'County Names to hide (2)'!$C$2)
      ),
      "Yes",
      "No"
   )
)</f>
        <v/>
      </c>
      <c r="F26" s="1"/>
      <c r="G26" s="1"/>
      <c r="H26" s="1"/>
      <c r="I26" s="1"/>
      <c r="J26" s="1"/>
      <c r="K26" s="1"/>
    </row>
    <row r="27" spans="1:11" x14ac:dyDescent="0.35">
      <c r="A27" s="1"/>
      <c r="B27" s="1"/>
      <c r="C27" s="4"/>
      <c r="D27" s="4"/>
      <c r="E27" s="147" t="str">
        <f>IF(OR(A27="", C27=""), "",
   IF(AND(
         C27 &lt;= 'County Names to hide (2)'!$D$2,
         OR(D27="", D27 &gt;= 'County Names to hide (2)'!$C$2)
      ),
      "Yes",
      "No"
   )
)</f>
        <v/>
      </c>
      <c r="F27" s="1"/>
      <c r="G27" s="1"/>
      <c r="H27" s="1"/>
      <c r="I27" s="1"/>
      <c r="J27" s="1"/>
      <c r="K27" s="1"/>
    </row>
    <row r="28" spans="1:11" x14ac:dyDescent="0.35">
      <c r="A28" s="1"/>
      <c r="B28" s="1"/>
      <c r="C28" s="4"/>
      <c r="D28" s="4"/>
      <c r="E28" s="147" t="str">
        <f>IF(OR(A28="", C28=""), "",
   IF(AND(
         C28 &lt;= 'County Names to hide (2)'!$D$2,
         OR(D28="", D28 &gt;= 'County Names to hide (2)'!$C$2)
      ),
      "Yes",
      "No"
   )
)</f>
        <v/>
      </c>
      <c r="F28" s="1"/>
      <c r="G28" s="1"/>
      <c r="H28" s="1"/>
      <c r="I28" s="1"/>
      <c r="J28" s="1"/>
      <c r="K28" s="1"/>
    </row>
    <row r="29" spans="1:11" x14ac:dyDescent="0.35">
      <c r="A29" s="1"/>
      <c r="B29" s="1"/>
      <c r="C29" s="4"/>
      <c r="D29" s="4"/>
      <c r="E29" s="147" t="str">
        <f>IF(OR(A29="", C29=""), "",
   IF(AND(
         C29 &lt;= 'County Names to hide (2)'!$D$2,
         OR(D29="", D29 &gt;= 'County Names to hide (2)'!$C$2)
      ),
      "Yes",
      "No"
   )
)</f>
        <v/>
      </c>
      <c r="F29" s="1"/>
      <c r="G29" s="1"/>
      <c r="H29" s="1"/>
      <c r="I29" s="1"/>
      <c r="J29" s="1"/>
      <c r="K29" s="1"/>
    </row>
    <row r="30" spans="1:11" x14ac:dyDescent="0.35">
      <c r="A30" s="1"/>
      <c r="B30" s="1"/>
      <c r="C30" s="4"/>
      <c r="D30" s="4"/>
      <c r="E30" s="147" t="str">
        <f>IF(OR(A30="", C30=""), "",
   IF(AND(
         C30 &lt;= 'County Names to hide (2)'!$D$2,
         OR(D30="", D30 &gt;= 'County Names to hide (2)'!$C$2)
      ),
      "Yes",
      "No"
   )
)</f>
        <v/>
      </c>
      <c r="F30" s="1"/>
      <c r="G30" s="1"/>
      <c r="H30" s="1"/>
      <c r="I30" s="1"/>
      <c r="J30" s="1"/>
      <c r="K30" s="1"/>
    </row>
    <row r="31" spans="1:11" x14ac:dyDescent="0.35">
      <c r="A31" s="1"/>
      <c r="B31" s="1"/>
      <c r="C31" s="4"/>
      <c r="D31" s="4"/>
      <c r="E31" s="147" t="str">
        <f>IF(OR(A31="", C31=""), "",
   IF(AND(
         C31 &lt;= 'County Names to hide (2)'!$D$2,
         OR(D31="", D31 &gt;= 'County Names to hide (2)'!$C$2)
      ),
      "Yes",
      "No"
   )
)</f>
        <v/>
      </c>
      <c r="F31" s="1"/>
      <c r="G31" s="1"/>
      <c r="H31" s="1"/>
      <c r="I31" s="1"/>
      <c r="J31" s="1"/>
      <c r="K31" s="1"/>
    </row>
    <row r="32" spans="1:11" x14ac:dyDescent="0.35">
      <c r="A32" s="1"/>
      <c r="B32" s="1"/>
      <c r="C32" s="4"/>
      <c r="D32" s="4"/>
      <c r="E32" s="147" t="str">
        <f>IF(OR(A32="", C32=""), "",
   IF(AND(
         C32 &lt;= 'County Names to hide (2)'!$D$2,
         OR(D32="", D32 &gt;= 'County Names to hide (2)'!$C$2)
      ),
      "Yes",
      "No"
   )
)</f>
        <v/>
      </c>
      <c r="F32" s="1"/>
      <c r="G32" s="1"/>
      <c r="H32" s="1"/>
      <c r="I32" s="1"/>
      <c r="J32" s="1"/>
      <c r="K32" s="1"/>
    </row>
    <row r="33" spans="1:11" x14ac:dyDescent="0.35">
      <c r="A33" s="1"/>
      <c r="B33" s="1"/>
      <c r="C33" s="4"/>
      <c r="D33" s="4"/>
      <c r="E33" s="147" t="str">
        <f>IF(OR(A33="", C33=""), "",
   IF(AND(
         C33 &lt;= 'County Names to hide (2)'!$D$2,
         OR(D33="", D33 &gt;= 'County Names to hide (2)'!$C$2)
      ),
      "Yes",
      "No"
   )
)</f>
        <v/>
      </c>
      <c r="F33" s="1"/>
      <c r="G33" s="1"/>
      <c r="H33" s="1"/>
      <c r="I33" s="1"/>
      <c r="J33" s="1"/>
      <c r="K33" s="1"/>
    </row>
    <row r="34" spans="1:11" x14ac:dyDescent="0.35">
      <c r="A34" s="1"/>
      <c r="B34" s="1"/>
      <c r="C34" s="4"/>
      <c r="D34" s="4"/>
      <c r="E34" s="147" t="str">
        <f>IF(OR(A34="", C34=""), "",
   IF(AND(
         C34 &lt;= 'County Names to hide (2)'!$D$2,
         OR(D34="", D34 &gt;= 'County Names to hide (2)'!$C$2)
      ),
      "Yes",
      "No"
   )
)</f>
        <v/>
      </c>
      <c r="F34" s="1"/>
      <c r="G34" s="1"/>
      <c r="H34" s="1"/>
      <c r="I34" s="1"/>
      <c r="J34" s="1"/>
      <c r="K34" s="1"/>
    </row>
    <row r="35" spans="1:11" x14ac:dyDescent="0.35">
      <c r="A35" s="1"/>
      <c r="B35" s="1"/>
      <c r="C35" s="4"/>
      <c r="D35" s="4"/>
      <c r="E35" s="147" t="str">
        <f>IF(OR(A35="", C35=""), "",
   IF(AND(
         C35 &lt;= 'County Names to hide (2)'!$D$2,
         OR(D35="", D35 &gt;= 'County Names to hide (2)'!$C$2)
      ),
      "Yes",
      "No"
   )
)</f>
        <v/>
      </c>
      <c r="F35" s="1"/>
      <c r="G35" s="1"/>
      <c r="H35" s="1"/>
      <c r="I35" s="1"/>
      <c r="J35" s="1"/>
      <c r="K35" s="1"/>
    </row>
    <row r="36" spans="1:11" x14ac:dyDescent="0.35">
      <c r="A36" s="1"/>
      <c r="B36" s="1"/>
      <c r="C36" s="4"/>
      <c r="D36" s="4"/>
      <c r="E36" s="147" t="str">
        <f>IF(OR(A36="", C36=""), "",
   IF(AND(
         C36 &lt;= 'County Names to hide (2)'!$D$2,
         OR(D36="", D36 &gt;= 'County Names to hide (2)'!$C$2)
      ),
      "Yes",
      "No"
   )
)</f>
        <v/>
      </c>
      <c r="F36" s="1"/>
      <c r="G36" s="1"/>
      <c r="H36" s="1"/>
      <c r="I36" s="1"/>
      <c r="J36" s="1"/>
      <c r="K36" s="1"/>
    </row>
    <row r="37" spans="1:11" x14ac:dyDescent="0.35">
      <c r="A37" s="1"/>
      <c r="B37" s="1"/>
      <c r="C37" s="4"/>
      <c r="D37" s="4"/>
      <c r="E37" s="147" t="str">
        <f>IF(OR(A37="", C37=""), "",
   IF(AND(
         C37 &lt;= 'County Names to hide (2)'!$D$2,
         OR(D37="", D37 &gt;= 'County Names to hide (2)'!$C$2)
      ),
      "Yes",
      "No"
   )
)</f>
        <v/>
      </c>
      <c r="F37" s="1"/>
      <c r="G37" s="1"/>
      <c r="H37" s="1"/>
      <c r="I37" s="1"/>
      <c r="J37" s="1"/>
      <c r="K37" s="1"/>
    </row>
    <row r="38" spans="1:11" x14ac:dyDescent="0.35">
      <c r="A38" s="1"/>
      <c r="B38" s="1"/>
      <c r="C38" s="4"/>
      <c r="D38" s="4"/>
      <c r="E38" s="147" t="str">
        <f>IF(OR(A38="", C38=""), "",
   IF(AND(
         C38 &lt;= 'County Names to hide (2)'!$D$2,
         OR(D38="", D38 &gt;= 'County Names to hide (2)'!$C$2)
      ),
      "Yes",
      "No"
   )
)</f>
        <v/>
      </c>
      <c r="F38" s="1"/>
      <c r="G38" s="1"/>
      <c r="H38" s="1"/>
      <c r="I38" s="1"/>
      <c r="J38" s="1"/>
      <c r="K38" s="1"/>
    </row>
    <row r="39" spans="1:11" x14ac:dyDescent="0.35">
      <c r="A39" s="1"/>
      <c r="B39" s="1"/>
      <c r="C39" s="4"/>
      <c r="D39" s="4"/>
      <c r="E39" s="147" t="str">
        <f>IF(OR(A39="", C39=""), "",
   IF(AND(
         C39 &lt;= 'County Names to hide (2)'!$D$2,
         OR(D39="", D39 &gt;= 'County Names to hide (2)'!$C$2)
      ),
      "Yes",
      "No"
   )
)</f>
        <v/>
      </c>
      <c r="F39" s="1"/>
      <c r="G39" s="1"/>
      <c r="H39" s="1"/>
      <c r="I39" s="1"/>
      <c r="J39" s="1"/>
      <c r="K39" s="1"/>
    </row>
    <row r="40" spans="1:11" x14ac:dyDescent="0.35">
      <c r="A40" s="1"/>
      <c r="B40" s="1"/>
      <c r="C40" s="4"/>
      <c r="D40" s="4"/>
      <c r="E40" s="147" t="str">
        <f>IF(OR(A40="", C40=""), "",
   IF(AND(
         C40 &lt;= 'County Names to hide (2)'!$D$2,
         OR(D40="", D40 &gt;= 'County Names to hide (2)'!$C$2)
      ),
      "Yes",
      "No"
   )
)</f>
        <v/>
      </c>
      <c r="F40" s="1"/>
      <c r="G40" s="1"/>
      <c r="H40" s="1"/>
      <c r="I40" s="1"/>
      <c r="J40" s="1"/>
      <c r="K40" s="1"/>
    </row>
    <row r="41" spans="1:11" x14ac:dyDescent="0.35">
      <c r="A41" s="1"/>
      <c r="B41" s="1"/>
      <c r="C41" s="4"/>
      <c r="D41" s="4"/>
      <c r="E41" s="147" t="str">
        <f>IF(OR(A41="", C41=""), "",
   IF(AND(
         C41 &lt;= 'County Names to hide (2)'!$D$2,
         OR(D41="", D41 &gt;= 'County Names to hide (2)'!$C$2)
      ),
      "Yes",
      "No"
   )
)</f>
        <v/>
      </c>
      <c r="F41" s="1"/>
      <c r="G41" s="1"/>
      <c r="H41" s="1"/>
      <c r="I41" s="1"/>
      <c r="J41" s="1"/>
      <c r="K41" s="1"/>
    </row>
    <row r="42" spans="1:11" x14ac:dyDescent="0.35">
      <c r="A42" s="1"/>
      <c r="B42" s="1"/>
      <c r="C42" s="4"/>
      <c r="D42" s="4"/>
      <c r="E42" s="147" t="str">
        <f>IF(OR(A42="", C42=""), "",
   IF(AND(
         C42 &lt;= 'County Names to hide (2)'!$D$2,
         OR(D42="", D42 &gt;= 'County Names to hide (2)'!$C$2)
      ),
      "Yes",
      "No"
   )
)</f>
        <v/>
      </c>
      <c r="F42" s="1"/>
      <c r="G42" s="1"/>
      <c r="H42" s="1"/>
      <c r="I42" s="1"/>
      <c r="J42" s="1"/>
      <c r="K42" s="1"/>
    </row>
    <row r="43" spans="1:11" x14ac:dyDescent="0.35">
      <c r="A43" s="1"/>
      <c r="B43" s="1"/>
      <c r="C43" s="4"/>
      <c r="D43" s="4"/>
      <c r="E43" s="147" t="str">
        <f>IF(OR(A43="", C43=""), "",
   IF(AND(
         C43 &lt;= 'County Names to hide (2)'!$D$2,
         OR(D43="", D43 &gt;= 'County Names to hide (2)'!$C$2)
      ),
      "Yes",
      "No"
   )
)</f>
        <v/>
      </c>
      <c r="F43" s="1"/>
      <c r="G43" s="1"/>
      <c r="H43" s="1"/>
      <c r="I43" s="1"/>
      <c r="J43" s="1"/>
      <c r="K43" s="1"/>
    </row>
    <row r="44" spans="1:11" x14ac:dyDescent="0.35">
      <c r="A44" s="1"/>
      <c r="B44" s="1"/>
      <c r="C44" s="4"/>
      <c r="D44" s="4"/>
      <c r="E44" s="147" t="str">
        <f>IF(OR(A44="", C44=""), "",
   IF(AND(
         C44 &lt;= 'County Names to hide (2)'!$D$2,
         OR(D44="", D44 &gt;= 'County Names to hide (2)'!$C$2)
      ),
      "Yes",
      "No"
   )
)</f>
        <v/>
      </c>
      <c r="F44" s="1"/>
      <c r="G44" s="1"/>
      <c r="H44" s="1"/>
      <c r="I44" s="1"/>
      <c r="J44" s="1"/>
      <c r="K44" s="1"/>
    </row>
    <row r="45" spans="1:11" x14ac:dyDescent="0.35">
      <c r="A45" s="1"/>
      <c r="B45" s="1"/>
      <c r="C45" s="4"/>
      <c r="D45" s="4"/>
      <c r="E45" s="147" t="str">
        <f>IF(OR(A45="", C45=""), "",
   IF(AND(
         C45 &lt;= 'County Names to hide (2)'!$D$2,
         OR(D45="", D45 &gt;= 'County Names to hide (2)'!$C$2)
      ),
      "Yes",
      "No"
   )
)</f>
        <v/>
      </c>
      <c r="F45" s="1"/>
      <c r="G45" s="1"/>
      <c r="H45" s="1"/>
      <c r="I45" s="1"/>
      <c r="J45" s="1"/>
      <c r="K45" s="1"/>
    </row>
    <row r="46" spans="1:11" x14ac:dyDescent="0.35">
      <c r="A46" s="1"/>
      <c r="B46" s="1"/>
      <c r="C46" s="4"/>
      <c r="D46" s="4"/>
      <c r="E46" s="147" t="str">
        <f>IF(OR(A46="", C46=""), "",
   IF(AND(
         C46 &lt;= 'County Names to hide (2)'!$D$2,
         OR(D46="", D46 &gt;= 'County Names to hide (2)'!$C$2)
      ),
      "Yes",
      "No"
   )
)</f>
        <v/>
      </c>
      <c r="F46" s="1"/>
      <c r="G46" s="1"/>
      <c r="H46" s="1"/>
      <c r="I46" s="1"/>
      <c r="J46" s="1"/>
      <c r="K46" s="1"/>
    </row>
    <row r="47" spans="1:11" x14ac:dyDescent="0.35">
      <c r="A47" s="1"/>
      <c r="B47" s="1"/>
      <c r="C47" s="4"/>
      <c r="D47" s="4"/>
      <c r="E47" s="147" t="str">
        <f>IF(OR(A47="", C47=""), "",
   IF(AND(
         C47 &lt;= 'County Names to hide (2)'!$D$2,
         OR(D47="", D47 &gt;= 'County Names to hide (2)'!$C$2)
      ),
      "Yes",
      "No"
   )
)</f>
        <v/>
      </c>
      <c r="F47" s="1"/>
      <c r="G47" s="1"/>
      <c r="H47" s="1"/>
      <c r="I47" s="1"/>
      <c r="J47" s="1"/>
      <c r="K47" s="1"/>
    </row>
    <row r="48" spans="1:11" x14ac:dyDescent="0.35">
      <c r="A48" s="1"/>
      <c r="B48" s="1"/>
      <c r="C48" s="4"/>
      <c r="D48" s="4"/>
      <c r="E48" s="147" t="str">
        <f>IF(OR(A48="", C48=""), "",
   IF(AND(
         C48 &lt;= 'County Names to hide (2)'!$D$2,
         OR(D48="", D48 &gt;= 'County Names to hide (2)'!$C$2)
      ),
      "Yes",
      "No"
   )
)</f>
        <v/>
      </c>
      <c r="F48" s="1"/>
      <c r="G48" s="1"/>
      <c r="H48" s="1"/>
      <c r="I48" s="1"/>
      <c r="J48" s="1"/>
      <c r="K48" s="1"/>
    </row>
    <row r="49" spans="1:11" x14ac:dyDescent="0.35">
      <c r="A49" s="1"/>
      <c r="B49" s="1"/>
      <c r="C49" s="4"/>
      <c r="D49" s="4"/>
      <c r="E49" s="147" t="str">
        <f>IF(OR(A49="", C49=""), "",
   IF(AND(
         C49 &lt;= 'County Names to hide (2)'!$D$2,
         OR(D49="", D49 &gt;= 'County Names to hide (2)'!$C$2)
      ),
      "Yes",
      "No"
   )
)</f>
        <v/>
      </c>
      <c r="F49" s="1"/>
      <c r="G49" s="1"/>
      <c r="H49" s="1"/>
      <c r="I49" s="1"/>
      <c r="J49" s="1"/>
      <c r="K49" s="1"/>
    </row>
    <row r="50" spans="1:11" x14ac:dyDescent="0.35">
      <c r="A50" s="1"/>
      <c r="B50" s="1"/>
      <c r="C50" s="4"/>
      <c r="D50" s="4"/>
      <c r="E50" s="147" t="str">
        <f>IF(OR(A50="", C50=""), "",
   IF(AND(
         C50 &lt;= 'County Names to hide (2)'!$D$2,
         OR(D50="", D50 &gt;= 'County Names to hide (2)'!$C$2)
      ),
      "Yes",
      "No"
   )
)</f>
        <v/>
      </c>
      <c r="F50" s="1"/>
      <c r="G50" s="1"/>
      <c r="H50" s="1"/>
      <c r="I50" s="1"/>
      <c r="J50" s="1"/>
      <c r="K50" s="1"/>
    </row>
    <row r="51" spans="1:11" x14ac:dyDescent="0.35">
      <c r="A51" s="1"/>
      <c r="B51" s="1"/>
      <c r="C51" s="4"/>
      <c r="D51" s="4"/>
      <c r="E51" s="147" t="str">
        <f>IF(OR(A51="", C51=""), "",
   IF(AND(
         C51 &lt;= 'County Names to hide (2)'!$D$2,
         OR(D51="", D51 &gt;= 'County Names to hide (2)'!$C$2)
      ),
      "Yes",
      "No"
   )
)</f>
        <v/>
      </c>
      <c r="F51" s="1"/>
      <c r="G51" s="1"/>
      <c r="H51" s="1"/>
      <c r="I51" s="1"/>
      <c r="J51" s="1"/>
      <c r="K51" s="1"/>
    </row>
    <row r="52" spans="1:11" x14ac:dyDescent="0.35">
      <c r="A52" s="1"/>
      <c r="B52" s="1"/>
      <c r="C52" s="4"/>
      <c r="D52" s="4"/>
      <c r="E52" s="147" t="str">
        <f>IF(OR(A52="", C52=""), "",
   IF(AND(
         C52 &lt;= 'County Names to hide (2)'!$D$2,
         OR(D52="", D52 &gt;= 'County Names to hide (2)'!$C$2)
      ),
      "Yes",
      "No"
   )
)</f>
        <v/>
      </c>
      <c r="F52" s="1"/>
      <c r="G52" s="1"/>
      <c r="H52" s="1"/>
      <c r="I52" s="1"/>
      <c r="J52" s="1"/>
      <c r="K52" s="1"/>
    </row>
    <row r="53" spans="1:11" x14ac:dyDescent="0.35">
      <c r="A53" s="1"/>
      <c r="B53" s="1"/>
      <c r="C53" s="4"/>
      <c r="D53" s="4"/>
      <c r="E53" s="147" t="str">
        <f>IF(OR(A53="", C53=""), "",
   IF(AND(
         C53 &lt;= 'County Names to hide (2)'!$D$2,
         OR(D53="", D53 &gt;= 'County Names to hide (2)'!$C$2)
      ),
      "Yes",
      "No"
   )
)</f>
        <v/>
      </c>
      <c r="F53" s="1"/>
      <c r="G53" s="1"/>
      <c r="H53" s="1"/>
      <c r="I53" s="1"/>
      <c r="J53" s="1"/>
      <c r="K53" s="1"/>
    </row>
    <row r="54" spans="1:11" x14ac:dyDescent="0.35">
      <c r="A54" s="1"/>
      <c r="B54" s="1"/>
      <c r="C54" s="4"/>
      <c r="D54" s="4"/>
      <c r="E54" s="147" t="str">
        <f>IF(OR(A54="", C54=""), "",
   IF(AND(
         C54 &lt;= 'County Names to hide (2)'!$D$2,
         OR(D54="", D54 &gt;= 'County Names to hide (2)'!$C$2)
      ),
      "Yes",
      "No"
   )
)</f>
        <v/>
      </c>
      <c r="F54" s="1"/>
      <c r="G54" s="1"/>
      <c r="H54" s="1"/>
      <c r="I54" s="1"/>
      <c r="J54" s="1"/>
      <c r="K54" s="1"/>
    </row>
    <row r="55" spans="1:11" x14ac:dyDescent="0.35">
      <c r="A55" s="1"/>
      <c r="B55" s="1"/>
      <c r="C55" s="4"/>
      <c r="D55" s="4"/>
      <c r="E55" s="147" t="str">
        <f>IF(OR(A55="", C55=""), "",
   IF(AND(
         C55 &lt;= 'County Names to hide (2)'!$D$2,
         OR(D55="", D55 &gt;= 'County Names to hide (2)'!$C$2)
      ),
      "Yes",
      "No"
   )
)</f>
        <v/>
      </c>
      <c r="F55" s="1"/>
      <c r="G55" s="1"/>
      <c r="H55" s="1"/>
      <c r="I55" s="1"/>
      <c r="J55" s="1"/>
      <c r="K55" s="1"/>
    </row>
    <row r="56" spans="1:11" x14ac:dyDescent="0.35">
      <c r="A56" s="1"/>
      <c r="B56" s="1"/>
      <c r="C56" s="4"/>
      <c r="D56" s="4"/>
      <c r="E56" s="147" t="str">
        <f>IF(OR(A56="", C56=""), "",
   IF(AND(
         C56 &lt;= 'County Names to hide (2)'!$D$2,
         OR(D56="", D56 &gt;= 'County Names to hide (2)'!$C$2)
      ),
      "Yes",
      "No"
   )
)</f>
        <v/>
      </c>
      <c r="F56" s="1"/>
      <c r="G56" s="1"/>
      <c r="H56" s="1"/>
      <c r="I56" s="1"/>
      <c r="J56" s="1"/>
      <c r="K56" s="1"/>
    </row>
    <row r="57" spans="1:11" x14ac:dyDescent="0.35">
      <c r="A57" s="1"/>
      <c r="B57" s="1"/>
      <c r="C57" s="4"/>
      <c r="D57" s="4"/>
      <c r="E57" s="147" t="str">
        <f>IF(OR(A57="", C57=""), "",
   IF(AND(
         C57 &lt;= 'County Names to hide (2)'!$D$2,
         OR(D57="", D57 &gt;= 'County Names to hide (2)'!$C$2)
      ),
      "Yes",
      "No"
   )
)</f>
        <v/>
      </c>
      <c r="F57" s="1"/>
      <c r="G57" s="1"/>
      <c r="H57" s="1"/>
      <c r="I57" s="1"/>
      <c r="J57" s="1"/>
      <c r="K57" s="1"/>
    </row>
    <row r="58" spans="1:11" x14ac:dyDescent="0.35">
      <c r="A58" s="1"/>
      <c r="B58" s="1"/>
      <c r="C58" s="4"/>
      <c r="D58" s="4"/>
      <c r="E58" s="147" t="str">
        <f>IF(OR(A58="", C58=""), "",
   IF(AND(
         C58 &lt;= 'County Names to hide (2)'!$D$2,
         OR(D58="", D58 &gt;= 'County Names to hide (2)'!$C$2)
      ),
      "Yes",
      "No"
   )
)</f>
        <v/>
      </c>
      <c r="F58" s="1"/>
      <c r="G58" s="1"/>
      <c r="H58" s="1"/>
      <c r="I58" s="1"/>
      <c r="J58" s="1"/>
      <c r="K58" s="1"/>
    </row>
    <row r="59" spans="1:11" x14ac:dyDescent="0.35">
      <c r="A59" s="1"/>
      <c r="B59" s="1"/>
      <c r="C59" s="4"/>
      <c r="D59" s="4"/>
      <c r="E59" s="147" t="str">
        <f>IF(OR(A59="", C59=""), "",
   IF(AND(
         C59 &lt;= 'County Names to hide (2)'!$D$2,
         OR(D59="", D59 &gt;= 'County Names to hide (2)'!$C$2)
      ),
      "Yes",
      "No"
   )
)</f>
        <v/>
      </c>
      <c r="F59" s="1"/>
      <c r="G59" s="1"/>
      <c r="H59" s="1"/>
      <c r="I59" s="1"/>
      <c r="J59" s="1"/>
      <c r="K59" s="1"/>
    </row>
    <row r="60" spans="1:11" x14ac:dyDescent="0.35">
      <c r="A60" s="1"/>
      <c r="B60" s="1"/>
      <c r="C60" s="4"/>
      <c r="D60" s="4"/>
      <c r="E60" s="147" t="str">
        <f>IF(OR(A60="", C60=""), "",
   IF(AND(
         C60 &lt;= 'County Names to hide (2)'!$D$2,
         OR(D60="", D60 &gt;= 'County Names to hide (2)'!$C$2)
      ),
      "Yes",
      "No"
   )
)</f>
        <v/>
      </c>
      <c r="F60" s="1"/>
      <c r="G60" s="1"/>
      <c r="H60" s="1"/>
      <c r="I60" s="1"/>
      <c r="J60" s="1"/>
      <c r="K60" s="1"/>
    </row>
    <row r="61" spans="1:11" x14ac:dyDescent="0.35">
      <c r="A61" s="1"/>
      <c r="B61" s="1"/>
      <c r="C61" s="4"/>
      <c r="D61" s="4"/>
      <c r="E61" s="147" t="str">
        <f>IF(OR(A61="", C61=""), "",
   IF(AND(
         C61 &lt;= 'County Names to hide (2)'!$D$2,
         OR(D61="", D61 &gt;= 'County Names to hide (2)'!$C$2)
      ),
      "Yes",
      "No"
   )
)</f>
        <v/>
      </c>
      <c r="F61" s="1"/>
      <c r="G61" s="1"/>
      <c r="H61" s="1"/>
      <c r="I61" s="1"/>
      <c r="J61" s="1"/>
      <c r="K61" s="1"/>
    </row>
    <row r="62" spans="1:11" x14ac:dyDescent="0.35">
      <c r="A62" s="1"/>
      <c r="B62" s="1"/>
      <c r="C62" s="4"/>
      <c r="D62" s="4"/>
      <c r="E62" s="147" t="str">
        <f>IF(OR(A62="", C62=""), "",
   IF(AND(
         C62 &lt;= 'County Names to hide (2)'!$D$2,
         OR(D62="", D62 &gt;= 'County Names to hide (2)'!$C$2)
      ),
      "Yes",
      "No"
   )
)</f>
        <v/>
      </c>
      <c r="F62" s="1"/>
      <c r="G62" s="1"/>
      <c r="H62" s="1"/>
      <c r="I62" s="1"/>
      <c r="J62" s="1"/>
      <c r="K62" s="1"/>
    </row>
    <row r="63" spans="1:11" x14ac:dyDescent="0.35">
      <c r="A63" s="1"/>
      <c r="B63" s="1"/>
      <c r="C63" s="4"/>
      <c r="D63" s="4"/>
      <c r="E63" s="147" t="str">
        <f>IF(OR(A63="", C63=""), "",
   IF(AND(
         C63 &lt;= 'County Names to hide (2)'!$D$2,
         OR(D63="", D63 &gt;= 'County Names to hide (2)'!$C$2)
      ),
      "Yes",
      "No"
   )
)</f>
        <v/>
      </c>
      <c r="F63" s="1"/>
      <c r="G63" s="1"/>
      <c r="H63" s="1"/>
      <c r="I63" s="1"/>
      <c r="J63" s="1"/>
      <c r="K63" s="1"/>
    </row>
    <row r="64" spans="1:11" x14ac:dyDescent="0.35">
      <c r="A64" s="1"/>
      <c r="B64" s="1"/>
      <c r="C64" s="4"/>
      <c r="D64" s="4"/>
      <c r="E64" s="147" t="str">
        <f>IF(OR(A64="", C64=""), "",
   IF(AND(
         C64 &lt;= 'County Names to hide (2)'!$D$2,
         OR(D64="", D64 &gt;= 'County Names to hide (2)'!$C$2)
      ),
      "Yes",
      "No"
   )
)</f>
        <v/>
      </c>
      <c r="F64" s="1"/>
      <c r="G64" s="1"/>
      <c r="H64" s="1"/>
      <c r="I64" s="1"/>
      <c r="J64" s="1"/>
      <c r="K64" s="1"/>
    </row>
    <row r="65" spans="1:11" x14ac:dyDescent="0.35">
      <c r="A65" s="1"/>
      <c r="B65" s="1"/>
      <c r="C65" s="4"/>
      <c r="D65" s="4"/>
      <c r="E65" s="147" t="str">
        <f>IF(OR(A65="", C65=""), "",
   IF(AND(
         C65 &lt;= 'County Names to hide (2)'!$D$2,
         OR(D65="", D65 &gt;= 'County Names to hide (2)'!$C$2)
      ),
      "Yes",
      "No"
   )
)</f>
        <v/>
      </c>
      <c r="F65" s="1"/>
      <c r="G65" s="1"/>
      <c r="H65" s="1"/>
      <c r="I65" s="1"/>
      <c r="J65" s="1"/>
      <c r="K65" s="1"/>
    </row>
    <row r="66" spans="1:11" x14ac:dyDescent="0.35">
      <c r="A66" s="1"/>
      <c r="B66" s="1"/>
      <c r="C66" s="4"/>
      <c r="D66" s="4"/>
      <c r="E66" s="147" t="str">
        <f>IF(OR(A66="", C66=""), "",
   IF(AND(
         C66 &lt;= 'County Names to hide (2)'!$D$2,
         OR(D66="", D66 &gt;= 'County Names to hide (2)'!$C$2)
      ),
      "Yes",
      "No"
   )
)</f>
        <v/>
      </c>
      <c r="F66" s="1"/>
      <c r="G66" s="1"/>
      <c r="H66" s="1"/>
      <c r="I66" s="1"/>
      <c r="J66" s="1"/>
      <c r="K66" s="1"/>
    </row>
    <row r="67" spans="1:11" x14ac:dyDescent="0.35">
      <c r="A67" s="1"/>
      <c r="B67" s="1"/>
      <c r="C67" s="4"/>
      <c r="D67" s="4"/>
      <c r="E67" s="147" t="str">
        <f>IF(OR(A67="", C67=""), "",
   IF(AND(
         C67 &lt;= 'County Names to hide (2)'!$D$2,
         OR(D67="", D67 &gt;= 'County Names to hide (2)'!$C$2)
      ),
      "Yes",
      "No"
   )
)</f>
        <v/>
      </c>
      <c r="F67" s="1"/>
      <c r="G67" s="1"/>
      <c r="H67" s="1"/>
      <c r="I67" s="1"/>
      <c r="J67" s="1"/>
      <c r="K67" s="1"/>
    </row>
    <row r="68" spans="1:11" x14ac:dyDescent="0.35">
      <c r="A68" s="1"/>
      <c r="B68" s="1"/>
      <c r="C68" s="4"/>
      <c r="D68" s="4"/>
      <c r="E68" s="147" t="str">
        <f>IF(OR(A68="", C68=""), "",
   IF(AND(
         C68 &lt;= 'County Names to hide (2)'!$D$2,
         OR(D68="", D68 &gt;= 'County Names to hide (2)'!$C$2)
      ),
      "Yes",
      "No"
   )
)</f>
        <v/>
      </c>
      <c r="F68" s="1"/>
      <c r="G68" s="1"/>
      <c r="H68" s="1"/>
      <c r="I68" s="1"/>
      <c r="J68" s="1"/>
      <c r="K68" s="1"/>
    </row>
    <row r="69" spans="1:11" x14ac:dyDescent="0.35">
      <c r="A69" s="1"/>
      <c r="B69" s="1"/>
      <c r="C69" s="4"/>
      <c r="D69" s="4"/>
      <c r="E69" s="147" t="str">
        <f>IF(OR(A69="", C69=""), "",
   IF(AND(
         C69 &lt;= 'County Names to hide (2)'!$D$2,
         OR(D69="", D69 &gt;= 'County Names to hide (2)'!$C$2)
      ),
      "Yes",
      "No"
   )
)</f>
        <v/>
      </c>
      <c r="F69" s="1"/>
      <c r="G69" s="1"/>
      <c r="H69" s="1"/>
      <c r="I69" s="1"/>
      <c r="J69" s="1"/>
      <c r="K69" s="1"/>
    </row>
    <row r="70" spans="1:11" x14ac:dyDescent="0.35">
      <c r="A70" s="1"/>
      <c r="B70" s="1"/>
      <c r="C70" s="4"/>
      <c r="D70" s="4"/>
      <c r="E70" s="147" t="str">
        <f>IF(OR(A70="", C70=""), "",
   IF(AND(
         C70 &lt;= 'County Names to hide (2)'!$D$2,
         OR(D70="", D70 &gt;= 'County Names to hide (2)'!$C$2)
      ),
      "Yes",
      "No"
   )
)</f>
        <v/>
      </c>
      <c r="F70" s="1"/>
      <c r="G70" s="1"/>
      <c r="H70" s="1"/>
      <c r="I70" s="1"/>
      <c r="J70" s="1"/>
      <c r="K70" s="1"/>
    </row>
    <row r="71" spans="1:11" x14ac:dyDescent="0.35">
      <c r="A71" s="1"/>
      <c r="B71" s="1"/>
      <c r="C71" s="4"/>
      <c r="D71" s="4"/>
      <c r="E71" s="147" t="str">
        <f>IF(OR(A71="", C71=""), "",
   IF(AND(
         C71 &lt;= 'County Names to hide (2)'!$D$2,
         OR(D71="", D71 &gt;= 'County Names to hide (2)'!$C$2)
      ),
      "Yes",
      "No"
   )
)</f>
        <v/>
      </c>
      <c r="F71" s="1"/>
      <c r="G71" s="1"/>
      <c r="H71" s="1"/>
      <c r="I71" s="1"/>
      <c r="J71" s="1"/>
      <c r="K71" s="1"/>
    </row>
    <row r="72" spans="1:11" x14ac:dyDescent="0.35">
      <c r="A72" s="1"/>
      <c r="B72" s="1"/>
      <c r="C72" s="4"/>
      <c r="D72" s="4"/>
      <c r="E72" s="147" t="str">
        <f>IF(OR(A72="", C72=""), "",
   IF(AND(
         C72 &lt;= 'County Names to hide (2)'!$D$2,
         OR(D72="", D72 &gt;= 'County Names to hide (2)'!$C$2)
      ),
      "Yes",
      "No"
   )
)</f>
        <v/>
      </c>
      <c r="F72" s="1"/>
      <c r="G72" s="1"/>
      <c r="H72" s="1"/>
      <c r="I72" s="1"/>
      <c r="J72" s="1"/>
      <c r="K72" s="1"/>
    </row>
    <row r="73" spans="1:11" x14ac:dyDescent="0.35">
      <c r="A73" s="1"/>
      <c r="B73" s="1"/>
      <c r="C73" s="4"/>
      <c r="D73" s="4"/>
      <c r="E73" s="147" t="str">
        <f>IF(OR(A73="", C73=""), "",
   IF(AND(
         C73 &lt;= 'County Names to hide (2)'!$D$2,
         OR(D73="", D73 &gt;= 'County Names to hide (2)'!$C$2)
      ),
      "Yes",
      "No"
   )
)</f>
        <v/>
      </c>
      <c r="F73" s="1"/>
      <c r="G73" s="1"/>
      <c r="H73" s="1"/>
      <c r="I73" s="1"/>
      <c r="J73" s="1"/>
      <c r="K73" s="1"/>
    </row>
    <row r="74" spans="1:11" x14ac:dyDescent="0.35">
      <c r="A74" s="1"/>
      <c r="B74" s="1"/>
      <c r="C74" s="4"/>
      <c r="D74" s="4"/>
      <c r="E74" s="147" t="str">
        <f>IF(OR(A74="", C74=""), "",
   IF(AND(
         C74 &lt;= 'County Names to hide (2)'!$D$2,
         OR(D74="", D74 &gt;= 'County Names to hide (2)'!$C$2)
      ),
      "Yes",
      "No"
   )
)</f>
        <v/>
      </c>
      <c r="F74" s="1"/>
      <c r="G74" s="1"/>
      <c r="H74" s="1"/>
      <c r="I74" s="1"/>
      <c r="J74" s="1"/>
      <c r="K74" s="1"/>
    </row>
    <row r="75" spans="1:11" x14ac:dyDescent="0.35">
      <c r="A75" s="1"/>
      <c r="B75" s="1"/>
      <c r="C75" s="4"/>
      <c r="D75" s="4"/>
      <c r="E75" s="147" t="str">
        <f>IF(OR(A75="", C75=""), "",
   IF(AND(
         C75 &lt;= 'County Names to hide (2)'!$D$2,
         OR(D75="", D75 &gt;= 'County Names to hide (2)'!$C$2)
      ),
      "Yes",
      "No"
   )
)</f>
        <v/>
      </c>
      <c r="F75" s="1"/>
      <c r="G75" s="1"/>
      <c r="H75" s="1"/>
      <c r="I75" s="1"/>
      <c r="J75" s="1"/>
      <c r="K75" s="1"/>
    </row>
    <row r="76" spans="1:11" x14ac:dyDescent="0.35">
      <c r="A76" s="1"/>
      <c r="B76" s="1"/>
      <c r="C76" s="4"/>
      <c r="D76" s="4"/>
      <c r="E76" s="147" t="str">
        <f>IF(OR(A76="", C76=""), "",
   IF(AND(
         C76 &lt;= 'County Names to hide (2)'!$D$2,
         OR(D76="", D76 &gt;= 'County Names to hide (2)'!$C$2)
      ),
      "Yes",
      "No"
   )
)</f>
        <v/>
      </c>
      <c r="F76" s="1"/>
      <c r="G76" s="1"/>
      <c r="H76" s="1"/>
      <c r="I76" s="1"/>
      <c r="J76" s="1"/>
      <c r="K76" s="1"/>
    </row>
    <row r="77" spans="1:11" x14ac:dyDescent="0.35">
      <c r="A77" s="1"/>
      <c r="B77" s="1"/>
      <c r="C77" s="4"/>
      <c r="D77" s="4"/>
      <c r="E77" s="147" t="str">
        <f>IF(OR(A77="", C77=""), "",
   IF(AND(
         C77 &lt;= 'County Names to hide (2)'!$D$2,
         OR(D77="", D77 &gt;= 'County Names to hide (2)'!$C$2)
      ),
      "Yes",
      "No"
   )
)</f>
        <v/>
      </c>
      <c r="F77" s="1"/>
      <c r="G77" s="1"/>
      <c r="H77" s="1"/>
      <c r="I77" s="1"/>
      <c r="J77" s="1"/>
      <c r="K77" s="1"/>
    </row>
    <row r="78" spans="1:11" x14ac:dyDescent="0.35">
      <c r="A78" s="1"/>
      <c r="B78" s="1"/>
      <c r="C78" s="4"/>
      <c r="D78" s="4"/>
      <c r="E78" s="147" t="str">
        <f>IF(OR(A78="", C78=""), "",
   IF(AND(
         C78 &lt;= 'County Names to hide (2)'!$D$2,
         OR(D78="", D78 &gt;= 'County Names to hide (2)'!$C$2)
      ),
      "Yes",
      "No"
   )
)</f>
        <v/>
      </c>
      <c r="F78" s="1"/>
      <c r="G78" s="1"/>
      <c r="H78" s="1"/>
      <c r="I78" s="1"/>
      <c r="J78" s="1"/>
      <c r="K78" s="1"/>
    </row>
    <row r="79" spans="1:11" x14ac:dyDescent="0.35">
      <c r="A79" s="1"/>
      <c r="B79" s="1"/>
      <c r="C79" s="4"/>
      <c r="D79" s="4"/>
      <c r="E79" s="147" t="str">
        <f>IF(OR(A79="", C79=""), "",
   IF(AND(
         C79 &lt;= 'County Names to hide (2)'!$D$2,
         OR(D79="", D79 &gt;= 'County Names to hide (2)'!$C$2)
      ),
      "Yes",
      "No"
   )
)</f>
        <v/>
      </c>
      <c r="F79" s="1"/>
      <c r="G79" s="1"/>
      <c r="H79" s="1"/>
      <c r="I79" s="1"/>
      <c r="J79" s="1"/>
      <c r="K79" s="1"/>
    </row>
    <row r="80" spans="1:11" x14ac:dyDescent="0.35">
      <c r="A80" s="1"/>
      <c r="B80" s="1"/>
      <c r="C80" s="4"/>
      <c r="D80" s="4"/>
      <c r="E80" s="147" t="str">
        <f>IF(OR(A80="", C80=""), "",
   IF(AND(
         C80 &lt;= 'County Names to hide (2)'!$D$2,
         OR(D80="", D80 &gt;= 'County Names to hide (2)'!$C$2)
      ),
      "Yes",
      "No"
   )
)</f>
        <v/>
      </c>
      <c r="F80" s="1"/>
      <c r="G80" s="1"/>
      <c r="H80" s="1"/>
      <c r="I80" s="1"/>
      <c r="J80" s="1"/>
      <c r="K80" s="1"/>
    </row>
    <row r="81" spans="1:11" x14ac:dyDescent="0.35">
      <c r="A81" s="1"/>
      <c r="B81" s="1"/>
      <c r="C81" s="4"/>
      <c r="D81" s="4"/>
      <c r="E81" s="147" t="str">
        <f>IF(OR(A81="", C81=""), "",
   IF(AND(
         C81 &lt;= 'County Names to hide (2)'!$D$2,
         OR(D81="", D81 &gt;= 'County Names to hide (2)'!$C$2)
      ),
      "Yes",
      "No"
   )
)</f>
        <v/>
      </c>
      <c r="F81" s="1"/>
      <c r="G81" s="1"/>
      <c r="H81" s="1"/>
      <c r="I81" s="1"/>
      <c r="J81" s="1"/>
      <c r="K81" s="1"/>
    </row>
    <row r="82" spans="1:11" x14ac:dyDescent="0.35">
      <c r="A82" s="1"/>
      <c r="B82" s="1"/>
      <c r="C82" s="4"/>
      <c r="D82" s="4"/>
      <c r="E82" s="147" t="str">
        <f>IF(OR(A82="", C82=""), "",
   IF(AND(
         C82 &lt;= 'County Names to hide (2)'!$D$2,
         OR(D82="", D82 &gt;= 'County Names to hide (2)'!$C$2)
      ),
      "Yes",
      "No"
   )
)</f>
        <v/>
      </c>
      <c r="F82" s="1"/>
      <c r="G82" s="1"/>
      <c r="H82" s="1"/>
      <c r="I82" s="1"/>
      <c r="J82" s="1"/>
      <c r="K82" s="1"/>
    </row>
    <row r="83" spans="1:11" x14ac:dyDescent="0.35">
      <c r="A83" s="1"/>
      <c r="B83" s="1"/>
      <c r="C83" s="4"/>
      <c r="D83" s="4"/>
      <c r="E83" s="147" t="str">
        <f>IF(OR(A83="", C83=""), "",
   IF(AND(
         C83 &lt;= 'County Names to hide (2)'!$D$2,
         OR(D83="", D83 &gt;= 'County Names to hide (2)'!$C$2)
      ),
      "Yes",
      "No"
   )
)</f>
        <v/>
      </c>
      <c r="F83" s="1"/>
      <c r="G83" s="1"/>
      <c r="H83" s="1"/>
      <c r="I83" s="1"/>
      <c r="J83" s="1"/>
      <c r="K83" s="1"/>
    </row>
    <row r="84" spans="1:11" x14ac:dyDescent="0.35">
      <c r="A84" s="1"/>
      <c r="B84" s="1"/>
      <c r="C84" s="4"/>
      <c r="D84" s="4"/>
      <c r="E84" s="147" t="str">
        <f>IF(OR(A84="", C84=""), "",
   IF(AND(
         C84 &lt;= 'County Names to hide (2)'!$D$2,
         OR(D84="", D84 &gt;= 'County Names to hide (2)'!$C$2)
      ),
      "Yes",
      "No"
   )
)</f>
        <v/>
      </c>
      <c r="F84" s="1"/>
      <c r="G84" s="1"/>
      <c r="H84" s="1"/>
      <c r="I84" s="1"/>
      <c r="J84" s="1"/>
      <c r="K84" s="1"/>
    </row>
    <row r="85" spans="1:11" x14ac:dyDescent="0.35">
      <c r="A85" s="1"/>
      <c r="B85" s="1"/>
      <c r="C85" s="4"/>
      <c r="D85" s="4"/>
      <c r="E85" s="147" t="str">
        <f>IF(OR(A85="", C85=""), "",
   IF(AND(
         C85 &lt;= 'County Names to hide (2)'!$D$2,
         OR(D85="", D85 &gt;= 'County Names to hide (2)'!$C$2)
      ),
      "Yes",
      "No"
   )
)</f>
        <v/>
      </c>
      <c r="F85" s="1"/>
      <c r="G85" s="1"/>
      <c r="H85" s="1"/>
      <c r="I85" s="1"/>
      <c r="J85" s="1"/>
      <c r="K85" s="1"/>
    </row>
    <row r="86" spans="1:11" x14ac:dyDescent="0.35">
      <c r="A86" s="1"/>
      <c r="B86" s="1"/>
      <c r="C86" s="4"/>
      <c r="D86" s="4"/>
      <c r="E86" s="147" t="str">
        <f>IF(OR(A86="", C86=""), "",
   IF(AND(
         C86 &lt;= 'County Names to hide (2)'!$D$2,
         OR(D86="", D86 &gt;= 'County Names to hide (2)'!$C$2)
      ),
      "Yes",
      "No"
   )
)</f>
        <v/>
      </c>
      <c r="F86" s="1"/>
      <c r="G86" s="1"/>
      <c r="H86" s="1"/>
      <c r="I86" s="1"/>
      <c r="J86" s="1"/>
      <c r="K86" s="1"/>
    </row>
    <row r="87" spans="1:11" x14ac:dyDescent="0.35">
      <c r="A87" s="1"/>
      <c r="B87" s="1"/>
      <c r="C87" s="4"/>
      <c r="D87" s="4"/>
      <c r="E87" s="147" t="str">
        <f>IF(OR(A87="", C87=""), "",
   IF(AND(
         C87 &lt;= 'County Names to hide (2)'!$D$2,
         OR(D87="", D87 &gt;= 'County Names to hide (2)'!$C$2)
      ),
      "Yes",
      "No"
   )
)</f>
        <v/>
      </c>
      <c r="F87" s="1"/>
      <c r="G87" s="1"/>
      <c r="H87" s="1"/>
      <c r="I87" s="1"/>
      <c r="J87" s="1"/>
      <c r="K87" s="1"/>
    </row>
    <row r="88" spans="1:11" x14ac:dyDescent="0.35">
      <c r="A88" s="1"/>
      <c r="B88" s="1"/>
      <c r="C88" s="4"/>
      <c r="D88" s="4"/>
      <c r="E88" s="147" t="str">
        <f>IF(OR(A88="", C88=""), "",
   IF(AND(
         C88 &lt;= 'County Names to hide (2)'!$D$2,
         OR(D88="", D88 &gt;= 'County Names to hide (2)'!$C$2)
      ),
      "Yes",
      "No"
   )
)</f>
        <v/>
      </c>
      <c r="F88" s="1"/>
      <c r="G88" s="1"/>
      <c r="H88" s="1"/>
      <c r="I88" s="1"/>
      <c r="J88" s="1"/>
      <c r="K88" s="1"/>
    </row>
    <row r="89" spans="1:11" x14ac:dyDescent="0.35">
      <c r="A89" s="1"/>
      <c r="B89" s="1"/>
      <c r="C89" s="4"/>
      <c r="D89" s="4"/>
      <c r="E89" s="147" t="str">
        <f>IF(OR(A89="", C89=""), "",
   IF(AND(
         C89 &lt;= 'County Names to hide (2)'!$D$2,
         OR(D89="", D89 &gt;= 'County Names to hide (2)'!$C$2)
      ),
      "Yes",
      "No"
   )
)</f>
        <v/>
      </c>
      <c r="F89" s="1"/>
      <c r="G89" s="1"/>
      <c r="H89" s="1"/>
      <c r="I89" s="1"/>
      <c r="J89" s="1"/>
      <c r="K89" s="1"/>
    </row>
    <row r="90" spans="1:11" x14ac:dyDescent="0.35">
      <c r="A90" s="1"/>
      <c r="B90" s="1"/>
      <c r="C90" s="4"/>
      <c r="D90" s="4"/>
      <c r="E90" s="147" t="str">
        <f>IF(OR(A90="", C90=""), "",
   IF(AND(
         C90 &lt;= 'County Names to hide (2)'!$D$2,
         OR(D90="", D90 &gt;= 'County Names to hide (2)'!$C$2)
      ),
      "Yes",
      "No"
   )
)</f>
        <v/>
      </c>
      <c r="F90" s="1"/>
      <c r="G90" s="1"/>
      <c r="H90" s="1"/>
      <c r="I90" s="1"/>
      <c r="J90" s="1"/>
      <c r="K90" s="1"/>
    </row>
    <row r="91" spans="1:11" x14ac:dyDescent="0.35">
      <c r="A91" s="1"/>
      <c r="B91" s="1"/>
      <c r="C91" s="4"/>
      <c r="D91" s="4"/>
      <c r="E91" s="147" t="str">
        <f>IF(OR(A91="", C91=""), "",
   IF(AND(
         C91 &lt;= 'County Names to hide (2)'!$D$2,
         OR(D91="", D91 &gt;= 'County Names to hide (2)'!$C$2)
      ),
      "Yes",
      "No"
   )
)</f>
        <v/>
      </c>
      <c r="F91" s="1"/>
      <c r="G91" s="1"/>
      <c r="H91" s="1"/>
      <c r="I91" s="1"/>
      <c r="J91" s="1"/>
      <c r="K91" s="1"/>
    </row>
    <row r="92" spans="1:11" x14ac:dyDescent="0.35">
      <c r="A92" s="1"/>
      <c r="B92" s="1"/>
      <c r="C92" s="4"/>
      <c r="D92" s="4"/>
      <c r="E92" s="147" t="str">
        <f>IF(OR(A92="", C92=""), "",
   IF(AND(
         C92 &lt;= 'County Names to hide (2)'!$D$2,
         OR(D92="", D92 &gt;= 'County Names to hide (2)'!$C$2)
      ),
      "Yes",
      "No"
   )
)</f>
        <v/>
      </c>
      <c r="F92" s="1"/>
      <c r="G92" s="1"/>
      <c r="H92" s="1"/>
      <c r="I92" s="1"/>
      <c r="J92" s="1"/>
      <c r="K92" s="1"/>
    </row>
    <row r="93" spans="1:11" x14ac:dyDescent="0.35">
      <c r="A93" s="1"/>
      <c r="B93" s="1"/>
      <c r="C93" s="4"/>
      <c r="D93" s="4"/>
      <c r="E93" s="147" t="str">
        <f>IF(OR(A93="", C93=""), "",
   IF(AND(
         C93 &lt;= 'County Names to hide (2)'!$D$2,
         OR(D93="", D93 &gt;= 'County Names to hide (2)'!$C$2)
      ),
      "Yes",
      "No"
   )
)</f>
        <v/>
      </c>
      <c r="F93" s="1"/>
      <c r="G93" s="1"/>
      <c r="H93" s="1"/>
      <c r="I93" s="1"/>
      <c r="J93" s="1"/>
      <c r="K93" s="1"/>
    </row>
    <row r="94" spans="1:11" x14ac:dyDescent="0.35">
      <c r="A94" s="1"/>
      <c r="B94" s="1"/>
      <c r="C94" s="4"/>
      <c r="D94" s="4"/>
      <c r="E94" s="147" t="str">
        <f>IF(OR(A94="", C94=""), "",
   IF(AND(
         C94 &lt;= 'County Names to hide (2)'!$D$2,
         OR(D94="", D94 &gt;= 'County Names to hide (2)'!$C$2)
      ),
      "Yes",
      "No"
   )
)</f>
        <v/>
      </c>
      <c r="F94" s="1"/>
      <c r="G94" s="1"/>
      <c r="H94" s="1"/>
      <c r="I94" s="1"/>
      <c r="J94" s="1"/>
      <c r="K94" s="1"/>
    </row>
    <row r="95" spans="1:11" x14ac:dyDescent="0.35">
      <c r="A95" s="1"/>
      <c r="B95" s="1"/>
      <c r="C95" s="4"/>
      <c r="D95" s="4"/>
      <c r="E95" s="147" t="str">
        <f>IF(OR(A95="", C95=""), "",
   IF(AND(
         C95 &lt;= 'County Names to hide (2)'!$D$2,
         OR(D95="", D95 &gt;= 'County Names to hide (2)'!$C$2)
      ),
      "Yes",
      "No"
   )
)</f>
        <v/>
      </c>
      <c r="F95" s="1"/>
      <c r="G95" s="1"/>
      <c r="H95" s="1"/>
      <c r="I95" s="1"/>
      <c r="J95" s="1"/>
      <c r="K95" s="1"/>
    </row>
    <row r="96" spans="1:11" x14ac:dyDescent="0.35">
      <c r="A96" s="1"/>
      <c r="B96" s="1"/>
      <c r="C96" s="4"/>
      <c r="D96" s="4"/>
      <c r="E96" s="147" t="str">
        <f>IF(OR(A96="", C96=""), "",
   IF(AND(
         C96 &lt;= 'County Names to hide (2)'!$D$2,
         OR(D96="", D96 &gt;= 'County Names to hide (2)'!$C$2)
      ),
      "Yes",
      "No"
   )
)</f>
        <v/>
      </c>
      <c r="F96" s="1"/>
      <c r="G96" s="1"/>
      <c r="H96" s="1"/>
      <c r="I96" s="1"/>
      <c r="J96" s="1"/>
      <c r="K96" s="1"/>
    </row>
    <row r="97" spans="1:11" x14ac:dyDescent="0.35">
      <c r="A97" s="1"/>
      <c r="B97" s="1"/>
      <c r="C97" s="4"/>
      <c r="D97" s="4"/>
      <c r="E97" s="147" t="str">
        <f>IF(OR(A97="", C97=""), "",
   IF(AND(
         C97 &lt;= 'County Names to hide (2)'!$D$2,
         OR(D97="", D97 &gt;= 'County Names to hide (2)'!$C$2)
      ),
      "Yes",
      "No"
   )
)</f>
        <v/>
      </c>
      <c r="F97" s="1"/>
      <c r="G97" s="1"/>
      <c r="H97" s="1"/>
      <c r="I97" s="1"/>
      <c r="J97" s="1"/>
      <c r="K97" s="1"/>
    </row>
    <row r="98" spans="1:11" x14ac:dyDescent="0.35">
      <c r="A98" s="1"/>
      <c r="B98" s="1"/>
      <c r="C98" s="4"/>
      <c r="D98" s="4"/>
      <c r="E98" s="147" t="str">
        <f>IF(OR(A98="", C98=""), "",
   IF(AND(
         C98 &lt;= 'County Names to hide (2)'!$D$2,
         OR(D98="", D98 &gt;= 'County Names to hide (2)'!$C$2)
      ),
      "Yes",
      "No"
   )
)</f>
        <v/>
      </c>
      <c r="F98" s="1"/>
      <c r="G98" s="1"/>
      <c r="H98" s="1"/>
      <c r="I98" s="1"/>
      <c r="J98" s="1"/>
      <c r="K98" s="1"/>
    </row>
    <row r="99" spans="1:11" x14ac:dyDescent="0.35">
      <c r="A99" s="1"/>
      <c r="B99" s="1"/>
      <c r="C99" s="4"/>
      <c r="D99" s="4"/>
      <c r="E99" s="147" t="str">
        <f>IF(OR(A99="", C99=""), "",
   IF(AND(
         C99 &lt;= 'County Names to hide (2)'!$D$2,
         OR(D99="", D99 &gt;= 'County Names to hide (2)'!$C$2)
      ),
      "Yes",
      "No"
   )
)</f>
        <v/>
      </c>
      <c r="F99" s="1"/>
      <c r="G99" s="1"/>
      <c r="H99" s="1"/>
      <c r="I99" s="1"/>
      <c r="J99" s="1"/>
      <c r="K99" s="1"/>
    </row>
    <row r="100" spans="1:11" x14ac:dyDescent="0.35">
      <c r="A100" s="1"/>
      <c r="B100" s="1"/>
      <c r="C100" s="4"/>
      <c r="D100" s="4"/>
      <c r="E100" s="147" t="str">
        <f>IF(OR(A100="", C100=""), "",
   IF(AND(
         C100 &lt;= 'County Names to hide (2)'!$D$2,
         OR(D100="", D100 &gt;= 'County Names to hide (2)'!$C$2)
      ),
      "Yes",
      "No"
   )
)</f>
        <v/>
      </c>
      <c r="F100" s="1"/>
      <c r="G100" s="1"/>
      <c r="H100" s="1"/>
      <c r="I100" s="1"/>
      <c r="J100" s="1"/>
      <c r="K100" s="1"/>
    </row>
  </sheetData>
  <sheetProtection algorithmName="SHA-512" hashValue="sBi8Gmn83HSqCKoUbbJ3E9mx5XlA5NF3ApRsj6HocEolp8phWokHoRQ2eNoRRXMlgMW1PtZpBjpLBDtnMGWMxA==" saltValue="QkA0Hkqdd1BZKDsAJErXjQ==" spinCount="100000" sheet="1" selectLockedCells="1" sort="0"/>
  <mergeCells count="4">
    <mergeCell ref="A1:F8"/>
    <mergeCell ref="H10:I10"/>
    <mergeCell ref="J10:K10"/>
    <mergeCell ref="A10:G10"/>
  </mergeCells>
  <dataValidations count="4">
    <dataValidation type="list" allowBlank="1" showInputMessage="1" showErrorMessage="1" sqref="E9" xr:uid="{3CFA6EE5-88A0-491A-8546-22A706C2A9AA}">
      <formula1>"Yes, No"</formula1>
    </dataValidation>
    <dataValidation type="list" allowBlank="1" showInputMessage="1" showErrorMessage="1" sqref="F9 F12:F100" xr:uid="{5BC86EC4-2C50-494F-BAE1-2871BE0AC147}">
      <formula1>"Parent Educator, Supervisor, Other"</formula1>
    </dataValidation>
    <dataValidation type="list" allowBlank="1" showInputMessage="1" showErrorMessage="1" sqref="G12:G32 G1:G8 E9 G34:G100" xr:uid="{190C5998-6B6D-4442-A3B0-870DD4A18F2A}">
      <formula1>"Full-Time, Part-Time"</formula1>
    </dataValidation>
    <dataValidation type="list" allowBlank="1" showInputMessage="1" showErrorMessage="1" sqref="H1:K9 H12:K100" xr:uid="{8F79E32D-F094-4442-B668-DCA1410F0025}">
      <formula1>"Yes, No, N/A"</formula1>
    </dataValidation>
  </dataValidations>
  <pageMargins left="0.7" right="0.7" top="0.75" bottom="0.75" header="0.3" footer="0.3"/>
  <legacy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A8EE3-A1B2-40C2-B342-DE0335074D8E}">
  <sheetPr codeName="Sheet5">
    <tabColor rgb="FFFFFF00"/>
  </sheetPr>
  <dimension ref="A1:AL500"/>
  <sheetViews>
    <sheetView topLeftCell="A5" workbookViewId="0">
      <pane xSplit="1" topLeftCell="AI1" activePane="topRight" state="frozen"/>
      <selection pane="topRight" activeCell="AJ9" sqref="AJ9"/>
    </sheetView>
  </sheetViews>
  <sheetFormatPr defaultColWidth="0" defaultRowHeight="14.5" zeroHeight="1" x14ac:dyDescent="0.35"/>
  <cols>
    <col min="1" max="1" width="31.54296875" style="78" customWidth="1"/>
    <col min="2" max="2" width="20.7265625" style="78" customWidth="1"/>
    <col min="3" max="3" width="20.7265625" style="4" customWidth="1"/>
    <col min="4" max="4" width="20.7265625" style="78" customWidth="1"/>
    <col min="5" max="5" width="31.453125" style="78" customWidth="1"/>
    <col min="6" max="6" width="20.7265625" style="78" customWidth="1"/>
    <col min="7" max="7" width="34.81640625" style="78" customWidth="1"/>
    <col min="8" max="8" width="20.7265625" style="78" customWidth="1"/>
    <col min="9" max="9" width="47.81640625" style="78" customWidth="1"/>
    <col min="10" max="10" width="40.81640625" style="78" customWidth="1"/>
    <col min="11" max="11" width="20.81640625" style="78" customWidth="1"/>
    <col min="12" max="12" width="21" customWidth="1"/>
    <col min="13" max="14" width="20.7265625" style="78" customWidth="1"/>
    <col min="15" max="15" width="42.1796875" customWidth="1"/>
    <col min="16" max="16" width="47.453125" style="78" customWidth="1"/>
    <col min="17" max="17" width="48.7265625" style="78" customWidth="1"/>
    <col min="18" max="18" width="47.1796875" style="78" customWidth="1"/>
    <col min="19" max="19" width="48.54296875" style="78" customWidth="1"/>
    <col min="20" max="20" width="70.1796875" style="2" customWidth="1"/>
    <col min="21" max="22" width="51.81640625" style="131" customWidth="1"/>
    <col min="23" max="23" width="65.7265625" style="78" customWidth="1"/>
    <col min="24" max="24" width="54.453125" style="78" customWidth="1"/>
    <col min="25" max="25" width="52.54296875" style="78" customWidth="1"/>
    <col min="26" max="31" width="70.1796875" style="78" customWidth="1"/>
    <col min="32" max="32" width="70.1796875" style="120" customWidth="1"/>
    <col min="33" max="34" width="70.1796875" style="78" customWidth="1"/>
    <col min="35" max="35" width="59.7265625" customWidth="1"/>
    <col min="36" max="37" width="70.1796875" style="78" customWidth="1"/>
    <col min="38" max="38" width="64.81640625" style="78" customWidth="1"/>
    <col min="39" max="16384" width="8.7265625" hidden="1"/>
  </cols>
  <sheetData>
    <row r="1" spans="1:38" ht="362.5" hidden="1" x14ac:dyDescent="0.5">
      <c r="A1" s="62" t="s">
        <v>99</v>
      </c>
      <c r="B1" s="62"/>
      <c r="C1" s="62"/>
      <c r="D1" s="62"/>
      <c r="E1" s="62"/>
      <c r="F1" s="62"/>
      <c r="G1" s="55"/>
      <c r="H1" s="55"/>
      <c r="I1" s="55"/>
      <c r="J1" s="55"/>
      <c r="K1" s="55"/>
      <c r="L1" s="125"/>
      <c r="M1" s="55"/>
      <c r="N1" s="55"/>
      <c r="O1" s="125"/>
      <c r="P1" s="55"/>
      <c r="Q1" s="55"/>
      <c r="R1" s="55"/>
      <c r="S1" s="55"/>
      <c r="T1" s="55"/>
      <c r="U1" s="125"/>
      <c r="V1" s="125"/>
      <c r="W1" s="55"/>
      <c r="X1" s="55"/>
      <c r="Y1" s="55"/>
      <c r="Z1" s="55"/>
      <c r="AA1" s="55"/>
      <c r="AB1" s="55"/>
      <c r="AC1" s="55"/>
      <c r="AD1" s="55"/>
      <c r="AE1" s="12"/>
      <c r="AF1" s="115"/>
      <c r="AG1" s="1"/>
      <c r="AH1" s="1"/>
      <c r="AJ1" s="1"/>
      <c r="AK1" s="1"/>
      <c r="AL1" s="1"/>
    </row>
    <row r="2" spans="1:38" ht="114.65" customHeight="1" x14ac:dyDescent="0.35">
      <c r="A2" s="155" t="s">
        <v>100</v>
      </c>
      <c r="B2" s="156"/>
      <c r="C2" s="156"/>
      <c r="D2" s="156"/>
      <c r="E2" s="156"/>
      <c r="F2" s="62"/>
      <c r="G2" s="6"/>
      <c r="H2" s="6"/>
      <c r="I2" s="6"/>
      <c r="J2" s="6"/>
      <c r="K2" s="6"/>
      <c r="L2" s="116"/>
      <c r="M2" s="6"/>
      <c r="N2" s="6"/>
      <c r="O2" s="116"/>
      <c r="P2" s="6"/>
      <c r="Q2" s="6"/>
      <c r="R2" s="6"/>
      <c r="S2" s="6"/>
      <c r="T2" s="6"/>
      <c r="U2" s="116"/>
      <c r="V2" s="116"/>
      <c r="W2" s="6"/>
      <c r="X2" s="6"/>
      <c r="Y2" s="6"/>
      <c r="Z2" s="6"/>
      <c r="AA2" s="6"/>
      <c r="AB2" s="6"/>
      <c r="AC2" s="6"/>
      <c r="AD2" s="6"/>
      <c r="AE2" s="6"/>
      <c r="AF2" s="116"/>
      <c r="AG2" s="1"/>
      <c r="AH2" s="1"/>
      <c r="AJ2" s="1"/>
      <c r="AK2" s="1"/>
      <c r="AL2" s="1"/>
    </row>
    <row r="3" spans="1:38" ht="19" thickBot="1" x14ac:dyDescent="0.5">
      <c r="A3" s="61" t="s">
        <v>101</v>
      </c>
      <c r="B3" s="161"/>
      <c r="C3" s="161"/>
      <c r="D3" s="145" t="s">
        <v>84</v>
      </c>
      <c r="E3" s="146"/>
      <c r="F3" s="1"/>
      <c r="G3" s="1"/>
      <c r="H3" s="1"/>
      <c r="I3" s="1"/>
      <c r="J3" s="1"/>
      <c r="K3" s="1"/>
      <c r="M3" s="1"/>
      <c r="N3" s="1"/>
      <c r="P3" s="1"/>
      <c r="Q3" s="1"/>
      <c r="R3" s="1"/>
      <c r="S3" s="1"/>
      <c r="T3" s="1"/>
      <c r="U3"/>
      <c r="V3"/>
      <c r="W3" s="1"/>
      <c r="X3" s="1"/>
      <c r="Y3" s="1"/>
      <c r="Z3" s="1"/>
      <c r="AA3" s="1"/>
      <c r="AB3" s="1"/>
      <c r="AC3" s="1"/>
      <c r="AD3" s="7"/>
      <c r="AE3" s="7"/>
      <c r="AF3" s="117"/>
      <c r="AG3" s="7"/>
      <c r="AH3" s="7"/>
      <c r="AI3" s="117"/>
      <c r="AJ3" s="7"/>
      <c r="AK3" s="7"/>
      <c r="AL3" s="7"/>
    </row>
    <row r="4" spans="1:38" ht="14.5" customHeight="1" x14ac:dyDescent="0.35">
      <c r="A4" s="157" t="s">
        <v>102</v>
      </c>
      <c r="B4" s="158"/>
      <c r="C4" s="158"/>
      <c r="D4" s="158"/>
      <c r="E4" s="158"/>
      <c r="F4" s="158"/>
      <c r="G4" s="158"/>
      <c r="H4" s="158"/>
      <c r="I4" s="158"/>
      <c r="J4" s="158"/>
      <c r="K4" s="158"/>
      <c r="L4" s="158"/>
      <c r="M4" s="159" t="s">
        <v>103</v>
      </c>
      <c r="N4" s="159"/>
      <c r="O4" s="159"/>
      <c r="P4" s="159"/>
      <c r="Q4" s="159"/>
      <c r="R4" s="159"/>
      <c r="S4" s="160"/>
      <c r="T4" s="66" t="s">
        <v>104</v>
      </c>
      <c r="U4" s="128"/>
      <c r="V4" s="128"/>
      <c r="W4" s="8"/>
      <c r="X4" s="8"/>
      <c r="Y4" s="8"/>
      <c r="Z4" s="9" t="s">
        <v>105</v>
      </c>
      <c r="AA4" s="10" t="s">
        <v>106</v>
      </c>
      <c r="AB4" s="11"/>
      <c r="AC4" s="58"/>
      <c r="AD4" s="63" t="s">
        <v>107</v>
      </c>
      <c r="AE4" s="64"/>
      <c r="AF4" s="118"/>
      <c r="AG4" s="64"/>
      <c r="AH4" s="65"/>
      <c r="AI4" s="121" t="s">
        <v>108</v>
      </c>
      <c r="AJ4" s="59"/>
      <c r="AK4" s="59"/>
      <c r="AL4" s="60"/>
    </row>
    <row r="5" spans="1:38" ht="43.5" x14ac:dyDescent="0.35">
      <c r="A5" s="71" t="s">
        <v>109</v>
      </c>
      <c r="B5" s="79" t="s">
        <v>110</v>
      </c>
      <c r="C5" s="83" t="s">
        <v>111</v>
      </c>
      <c r="D5" s="71" t="s">
        <v>112</v>
      </c>
      <c r="E5" s="83" t="s">
        <v>113</v>
      </c>
      <c r="F5" s="83" t="s">
        <v>114</v>
      </c>
      <c r="G5" s="92" t="s">
        <v>115</v>
      </c>
      <c r="H5" s="92" t="s">
        <v>116</v>
      </c>
      <c r="I5" s="92" t="s">
        <v>117</v>
      </c>
      <c r="J5" s="92" t="s">
        <v>118</v>
      </c>
      <c r="K5" s="92" t="s">
        <v>119</v>
      </c>
      <c r="L5" s="126" t="s">
        <v>120</v>
      </c>
      <c r="M5" s="93" t="s">
        <v>121</v>
      </c>
      <c r="N5" s="93" t="s">
        <v>122</v>
      </c>
      <c r="O5" s="126" t="s">
        <v>123</v>
      </c>
      <c r="P5" s="92" t="s">
        <v>124</v>
      </c>
      <c r="Q5" s="92" t="s">
        <v>125</v>
      </c>
      <c r="R5" s="92" t="s">
        <v>126</v>
      </c>
      <c r="S5" s="92" t="s">
        <v>127</v>
      </c>
      <c r="T5" s="92" t="s">
        <v>128</v>
      </c>
      <c r="U5" s="126" t="s">
        <v>129</v>
      </c>
      <c r="V5" s="126" t="s">
        <v>130</v>
      </c>
      <c r="W5" s="71" t="s">
        <v>131</v>
      </c>
      <c r="X5" s="99" t="s">
        <v>132</v>
      </c>
      <c r="Y5" s="79" t="s">
        <v>133</v>
      </c>
      <c r="Z5" s="71" t="s">
        <v>134</v>
      </c>
      <c r="AA5" s="106" t="s">
        <v>135</v>
      </c>
      <c r="AB5" s="79" t="s">
        <v>136</v>
      </c>
      <c r="AC5" s="107" t="s">
        <v>137</v>
      </c>
      <c r="AD5" s="106" t="s">
        <v>138</v>
      </c>
      <c r="AE5" s="106" t="s">
        <v>139</v>
      </c>
      <c r="AF5" s="119" t="s">
        <v>140</v>
      </c>
      <c r="AG5" s="106" t="s">
        <v>141</v>
      </c>
      <c r="AH5" s="106" t="s">
        <v>142</v>
      </c>
      <c r="AI5" s="122" t="s">
        <v>143</v>
      </c>
      <c r="AJ5" s="79" t="s">
        <v>144</v>
      </c>
      <c r="AK5" s="79" t="s">
        <v>145</v>
      </c>
      <c r="AL5" s="110" t="s">
        <v>146</v>
      </c>
    </row>
    <row r="6" spans="1:38" x14ac:dyDescent="0.35">
      <c r="A6" s="72"/>
      <c r="B6" s="80"/>
      <c r="C6" s="84"/>
      <c r="D6" s="88"/>
      <c r="E6" s="90"/>
      <c r="F6" s="90"/>
      <c r="G6" s="90"/>
      <c r="H6" s="90"/>
      <c r="I6" s="90"/>
      <c r="J6" s="90"/>
      <c r="K6" s="90"/>
      <c r="L6" s="114" t="str">
        <f>IF(COUNTIF(F6:K6, "Yes")&gt;0, "No", "Yes")</f>
        <v>Yes</v>
      </c>
      <c r="M6" s="84"/>
      <c r="N6" s="84"/>
      <c r="O6" s="127" t="str">
        <f>IF(OR(A6="", M6=""), "",
   IF(AND(
         M6 &lt;= 'County Names to hide (2)'!$D$2,
         OR(N6="", N6 &gt;= 'County Names to hide (2)'!$C$2)
      ),
      "Yes",
      "No"
   )
)</f>
        <v/>
      </c>
      <c r="P6" s="84"/>
      <c r="Q6" s="84"/>
      <c r="R6" s="84"/>
      <c r="S6" s="84"/>
      <c r="T6" s="95"/>
      <c r="U6" s="129" t="str">
        <f>IF(M6="","",
   ROUND(
      (MIN(IF(N6="", 'County Names to hide (2)'!$D$2, N6),
           'County Names to hide (2)'!$D$2)
       - M6) / 365 * 12,
   1)
)</f>
        <v/>
      </c>
      <c r="V6" s="129" t="str">
        <f>IF(C6="","",
   ROUND(('County Names to hide (2)'!$D$2 - C6) / 365 * 12, 1)
)</f>
        <v/>
      </c>
      <c r="W6" s="88"/>
      <c r="X6" s="100"/>
      <c r="Y6" s="102"/>
      <c r="Z6" s="104"/>
      <c r="AA6" s="102"/>
      <c r="AB6" s="102"/>
      <c r="AC6" s="102"/>
      <c r="AD6" s="102"/>
      <c r="AE6" s="102"/>
      <c r="AF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 s="102"/>
      <c r="AH6" s="102"/>
      <c r="AI6" s="123" t="str">
        <f>IF(U6="", "", IF(U6&gt;=3, "yes", "no"))</f>
        <v/>
      </c>
      <c r="AJ6" s="108"/>
      <c r="AK6" s="102"/>
      <c r="AL6" s="111"/>
    </row>
    <row r="7" spans="1:38" x14ac:dyDescent="0.35">
      <c r="A7" s="73"/>
      <c r="B7" s="81"/>
      <c r="C7" s="85"/>
      <c r="D7" s="89"/>
      <c r="E7" s="91"/>
      <c r="F7" s="91"/>
      <c r="G7" s="91"/>
      <c r="H7" s="91"/>
      <c r="I7" s="91"/>
      <c r="J7" s="91"/>
      <c r="K7" s="91"/>
      <c r="L7" s="114" t="str">
        <f t="shared" ref="L7:L69" si="0">IF(COUNTIF(F7:K7, "Yes")&gt;0, "No", "Yes")</f>
        <v>Yes</v>
      </c>
      <c r="M7" s="85"/>
      <c r="N7" s="85"/>
      <c r="O7" s="127" t="str">
        <f>IF(OR(A7="", M7=""), "",
   IF(AND(
         M7 &lt;= 'County Names to hide (2)'!$D$2,
         OR(N7="", N7 &gt;= 'County Names to hide (2)'!$C$2)
      ),
      "Yes",
      "No"
   )
)</f>
        <v/>
      </c>
      <c r="P7" s="85"/>
      <c r="Q7" s="85"/>
      <c r="R7" s="85"/>
      <c r="S7" s="85"/>
      <c r="T7" s="96"/>
      <c r="U7" s="129" t="str">
        <f>IF(M7="","",
   ROUND(
      (MIN(IF(N7="", 'County Names to hide (2)'!$D$2, N7),
           'County Names to hide (2)'!$D$2)
       - M7) / 365 * 12,
   1)
)</f>
        <v/>
      </c>
      <c r="V7" s="129" t="str">
        <f>IF(C7="","",
   ROUND(('County Names to hide (2)'!$D$2 - C7) / 365 * 12, 1)
)</f>
        <v/>
      </c>
      <c r="W7" s="89"/>
      <c r="X7" s="101"/>
      <c r="Y7" s="103"/>
      <c r="Z7" s="105"/>
      <c r="AA7" s="103"/>
      <c r="AB7" s="103"/>
      <c r="AC7" s="103"/>
      <c r="AD7" s="103"/>
      <c r="AE7" s="103"/>
      <c r="AF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 s="103"/>
      <c r="AH7" s="103"/>
      <c r="AI7" s="123" t="str">
        <f t="shared" ref="AI7:AI9" si="1">IF(U7="", "", IF(U7&gt;=3, "yes", "no"))</f>
        <v/>
      </c>
      <c r="AJ7" s="103"/>
      <c r="AK7" s="103"/>
      <c r="AL7" s="112"/>
    </row>
    <row r="8" spans="1:38" x14ac:dyDescent="0.35">
      <c r="A8" s="74"/>
      <c r="B8" s="80"/>
      <c r="C8" s="84"/>
      <c r="D8" s="88"/>
      <c r="E8" s="90"/>
      <c r="F8" s="90"/>
      <c r="G8" s="90"/>
      <c r="H8" s="90"/>
      <c r="I8" s="90"/>
      <c r="J8" s="90"/>
      <c r="K8" s="90"/>
      <c r="L8" s="114" t="str">
        <f>IF(COUNTIF(F8:K8, "Yes")&gt;0, "No", "Yes")</f>
        <v>Yes</v>
      </c>
      <c r="M8" s="84"/>
      <c r="N8" s="84"/>
      <c r="O8" s="127" t="str">
        <f>IF(OR(A8="", M8=""), "",
   IF(AND(
         M8 &lt;= 'County Names to hide (2)'!$D$2,
         OR(N8="", N8 &gt;= 'County Names to hide (2)'!$C$2)
      ),
      "Yes",
      "No"
   )
)</f>
        <v/>
      </c>
      <c r="P8" s="84"/>
      <c r="Q8" s="84"/>
      <c r="R8" s="84"/>
      <c r="S8" s="84"/>
      <c r="T8" s="95"/>
      <c r="U8" s="129" t="str">
        <f>IF(M8="","",
   ROUND(
      (MIN(IF(N8="", 'County Names to hide (2)'!$D$2, N8),
           'County Names to hide (2)'!$D$2)
       - M8) / 365 * 12,
   1)
)</f>
        <v/>
      </c>
      <c r="V8" s="129" t="str">
        <f>IF(C8="","",
   ROUND(('County Names to hide (2)'!$D$2 - C8) / 365 * 12, 1)
)</f>
        <v/>
      </c>
      <c r="W8" s="88"/>
      <c r="X8" s="100"/>
      <c r="Y8" s="102"/>
      <c r="Z8" s="104"/>
      <c r="AA8" s="102"/>
      <c r="AB8" s="102"/>
      <c r="AC8" s="102"/>
      <c r="AD8" s="102"/>
      <c r="AE8" s="102"/>
      <c r="AF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 s="102"/>
      <c r="AH8" s="102"/>
      <c r="AI8" s="123" t="str">
        <f t="shared" si="1"/>
        <v/>
      </c>
      <c r="AJ8" s="109"/>
      <c r="AK8" s="102"/>
      <c r="AL8" s="113"/>
    </row>
    <row r="9" spans="1:38" x14ac:dyDescent="0.35">
      <c r="A9" s="73"/>
      <c r="B9" s="81"/>
      <c r="C9" s="85"/>
      <c r="D9" s="89"/>
      <c r="E9" s="91"/>
      <c r="F9" s="91"/>
      <c r="G9" s="91"/>
      <c r="H9" s="91"/>
      <c r="I9" s="91"/>
      <c r="J9" s="91"/>
      <c r="K9" s="91"/>
      <c r="L9" s="114" t="str">
        <f t="shared" si="0"/>
        <v>Yes</v>
      </c>
      <c r="M9" s="94"/>
      <c r="N9" s="85"/>
      <c r="O9" s="127" t="str">
        <f>IF(OR(A9="", M9=""), "",
   IF(AND(
         M9 &lt;= 'County Names to hide (2)'!$D$2,
         OR(N9="", N9 &gt;= 'County Names to hide (2)'!$C$2)
      ),
      "Yes",
      "No"
   )
)</f>
        <v/>
      </c>
      <c r="P9" s="85"/>
      <c r="Q9" s="85"/>
      <c r="R9" s="85"/>
      <c r="S9" s="85"/>
      <c r="T9" s="96"/>
      <c r="U9" s="129" t="str">
        <f>IF(M9="","",
   ROUND(
      (MIN(IF(N9="", 'County Names to hide (2)'!$D$2, N9),
           'County Names to hide (2)'!$D$2)
       - M9) / 365 * 12,
   1)
)</f>
        <v/>
      </c>
      <c r="V9" s="129" t="str">
        <f>IF(C9="","",
   ROUND(('County Names to hide (2)'!$D$2 - C9) / 365 * 12, 1)
)</f>
        <v/>
      </c>
      <c r="W9" s="89"/>
      <c r="X9" s="101"/>
      <c r="Y9" s="103"/>
      <c r="Z9" s="105"/>
      <c r="AA9" s="103"/>
      <c r="AB9" s="103"/>
      <c r="AC9" s="103"/>
      <c r="AD9" s="103"/>
      <c r="AE9" s="103"/>
      <c r="AF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 s="103"/>
      <c r="AH9" s="103"/>
      <c r="AI9" s="123" t="str">
        <f t="shared" si="1"/>
        <v/>
      </c>
      <c r="AJ9" s="103"/>
      <c r="AK9" s="103"/>
      <c r="AL9" s="112"/>
    </row>
    <row r="10" spans="1:38" x14ac:dyDescent="0.35">
      <c r="A10" s="74"/>
      <c r="B10" s="80"/>
      <c r="C10" s="84"/>
      <c r="D10" s="88"/>
      <c r="E10" s="90"/>
      <c r="F10" s="90"/>
      <c r="G10" s="90"/>
      <c r="H10" s="90"/>
      <c r="I10" s="90"/>
      <c r="J10" s="90"/>
      <c r="K10" s="90"/>
      <c r="L10" s="114" t="str">
        <f t="shared" si="0"/>
        <v>Yes</v>
      </c>
      <c r="M10" s="84"/>
      <c r="N10" s="84"/>
      <c r="O10" s="127" t="str">
        <f>IF(OR(A10="", M10=""), "",
   IF(AND(
         M10 &lt;= 'County Names to hide (2)'!$D$2,
         OR(N10="", N10 &gt;= 'County Names to hide (2)'!$C$2)
      ),
      "Yes",
      "No"
   )
)</f>
        <v/>
      </c>
      <c r="P10" s="84"/>
      <c r="Q10" s="84"/>
      <c r="R10" s="84"/>
      <c r="S10" s="84"/>
      <c r="T10" s="95"/>
      <c r="U10" s="129" t="str">
        <f>IF(M10="","",
   ROUND(
      (MIN(IF(N10="", 'County Names to hide (2)'!$D$2, N10),
           'County Names to hide (2)'!$D$2)
       - M10) / 365 * 12,
   1)
)</f>
        <v/>
      </c>
      <c r="V10" s="129" t="str">
        <f>IF(C10="","",
   ROUND(('County Names to hide (2)'!$D$2 - C10) / 365 * 12, 1)
)</f>
        <v/>
      </c>
      <c r="W10" s="88"/>
      <c r="X10" s="100"/>
      <c r="Y10" s="102"/>
      <c r="Z10" s="104"/>
      <c r="AA10" s="102"/>
      <c r="AB10" s="102"/>
      <c r="AC10" s="102"/>
      <c r="AD10" s="102"/>
      <c r="AE10" s="102"/>
      <c r="AF1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 s="102"/>
      <c r="AH10" s="102"/>
      <c r="AI10" s="123" t="str">
        <f t="shared" ref="AI10:AI69" si="2">IF(U10="", "", IF(U10&gt;=3, "yes", "no"))</f>
        <v/>
      </c>
      <c r="AJ10" s="102"/>
      <c r="AK10" s="102"/>
      <c r="AL10" s="113"/>
    </row>
    <row r="11" spans="1:38" x14ac:dyDescent="0.35">
      <c r="A11" s="73"/>
      <c r="B11" s="81"/>
      <c r="C11" s="85"/>
      <c r="D11" s="89"/>
      <c r="E11" s="91"/>
      <c r="F11" s="91"/>
      <c r="G11" s="91"/>
      <c r="H11" s="91"/>
      <c r="I11" s="91"/>
      <c r="J11" s="91"/>
      <c r="K11" s="91"/>
      <c r="L11" s="114" t="str">
        <f t="shared" si="0"/>
        <v>Yes</v>
      </c>
      <c r="M11" s="85"/>
      <c r="N11" s="85"/>
      <c r="O11" s="127" t="str">
        <f>IF(OR(A11="", M11=""), "",
   IF(AND(
         M11 &lt;= 'County Names to hide (2)'!$D$2,
         OR(N11="", N11 &gt;= 'County Names to hide (2)'!$C$2)
      ),
      "Yes",
      "No"
   )
)</f>
        <v/>
      </c>
      <c r="P11" s="85"/>
      <c r="Q11" s="85"/>
      <c r="R11" s="85"/>
      <c r="S11" s="85"/>
      <c r="T11" s="96"/>
      <c r="U11" s="129" t="str">
        <f>IF(M11="","",
   ROUND(
      (MIN(IF(N11="", 'County Names to hide (2)'!$D$2, N11),
           'County Names to hide (2)'!$D$2)
       - M11) / 365 * 12,
   1)
)</f>
        <v/>
      </c>
      <c r="V11" s="129" t="str">
        <f>IF(C11="","",
   ROUND(('County Names to hide (2)'!$D$2 - C11) / 365 * 12, 1)
)</f>
        <v/>
      </c>
      <c r="W11" s="89"/>
      <c r="X11" s="101"/>
      <c r="Y11" s="103"/>
      <c r="Z11" s="105"/>
      <c r="AA11" s="103"/>
      <c r="AB11" s="103"/>
      <c r="AC11" s="103"/>
      <c r="AD11" s="103"/>
      <c r="AE11" s="103"/>
      <c r="AF1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 s="103"/>
      <c r="AH11" s="103"/>
      <c r="AI11" s="123" t="str">
        <f t="shared" si="2"/>
        <v/>
      </c>
      <c r="AJ11" s="103"/>
      <c r="AK11" s="103"/>
      <c r="AL11" s="112"/>
    </row>
    <row r="12" spans="1:38" x14ac:dyDescent="0.35">
      <c r="A12" s="74"/>
      <c r="B12" s="80"/>
      <c r="C12" s="84"/>
      <c r="D12" s="88"/>
      <c r="E12" s="90"/>
      <c r="F12" s="90"/>
      <c r="G12" s="90"/>
      <c r="H12" s="90"/>
      <c r="I12" s="90"/>
      <c r="J12" s="90"/>
      <c r="K12" s="90"/>
      <c r="L12" s="114" t="str">
        <f t="shared" si="0"/>
        <v>Yes</v>
      </c>
      <c r="M12" s="84"/>
      <c r="N12" s="84"/>
      <c r="O12" s="127" t="str">
        <f>IF(OR(A12="", M12=""), "",
   IF(AND(
         M12 &lt;= 'County Names to hide (2)'!$D$2,
         OR(N12="", N12 &gt;= 'County Names to hide (2)'!$C$2)
      ),
      "Yes",
      "No"
   )
)</f>
        <v/>
      </c>
      <c r="P12" s="84"/>
      <c r="Q12" s="84"/>
      <c r="R12" s="84"/>
      <c r="S12" s="84"/>
      <c r="T12" s="95"/>
      <c r="U12" s="129" t="str">
        <f>IF(M12="","",
   ROUND(
      (MIN(IF(N12="", 'County Names to hide (2)'!$D$2, N12),
           'County Names to hide (2)'!$D$2)
       - M12) / 365 * 12,
   1)
)</f>
        <v/>
      </c>
      <c r="V12" s="129" t="str">
        <f>IF(C12="","",
   ROUND(('County Names to hide (2)'!$D$2 - C12) / 365 * 12, 1)
)</f>
        <v/>
      </c>
      <c r="W12" s="88"/>
      <c r="X12" s="100"/>
      <c r="Y12" s="102"/>
      <c r="Z12" s="104"/>
      <c r="AA12" s="102"/>
      <c r="AB12" s="102"/>
      <c r="AC12" s="102"/>
      <c r="AD12" s="102"/>
      <c r="AE12" s="102"/>
      <c r="AF1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 s="102"/>
      <c r="AH12" s="102"/>
      <c r="AI12" s="123" t="str">
        <f t="shared" si="2"/>
        <v/>
      </c>
      <c r="AJ12" s="102"/>
      <c r="AK12" s="102"/>
      <c r="AL12" s="113"/>
    </row>
    <row r="13" spans="1:38" x14ac:dyDescent="0.35">
      <c r="A13" s="73"/>
      <c r="B13" s="81"/>
      <c r="C13" s="85"/>
      <c r="D13" s="89"/>
      <c r="E13" s="91"/>
      <c r="F13" s="91"/>
      <c r="G13" s="91"/>
      <c r="H13" s="91"/>
      <c r="I13" s="91"/>
      <c r="J13" s="91"/>
      <c r="K13" s="91"/>
      <c r="L13" s="114" t="str">
        <f t="shared" si="0"/>
        <v>Yes</v>
      </c>
      <c r="M13" s="85"/>
      <c r="N13" s="85"/>
      <c r="O13" s="127" t="str">
        <f>IF(OR(A13="", M13=""), "",
   IF(AND(
         M13 &lt;= 'County Names to hide (2)'!$D$2,
         OR(N13="", N13 &gt;= 'County Names to hide (2)'!$C$2)
      ),
      "Yes",
      "No"
   )
)</f>
        <v/>
      </c>
      <c r="P13" s="85"/>
      <c r="Q13" s="85"/>
      <c r="R13" s="85"/>
      <c r="S13" s="85"/>
      <c r="T13" s="96"/>
      <c r="U13" s="129" t="str">
        <f>IF(M13="","",
   ROUND(
      (MIN(IF(N13="", 'County Names to hide (2)'!$D$2, N13),
           'County Names to hide (2)'!$D$2)
       - M13) / 365 * 12,
   1)
)</f>
        <v/>
      </c>
      <c r="V13" s="129" t="str">
        <f>IF(C13="","",
   ROUND(('County Names to hide (2)'!$D$2 - C13) / 365 * 12, 1)
)</f>
        <v/>
      </c>
      <c r="W13" s="89"/>
      <c r="X13" s="101"/>
      <c r="Y13" s="103"/>
      <c r="Z13" s="105"/>
      <c r="AA13" s="103"/>
      <c r="AB13" s="103"/>
      <c r="AC13" s="103"/>
      <c r="AD13" s="103"/>
      <c r="AE13" s="103"/>
      <c r="AF1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 s="103"/>
      <c r="AH13" s="103"/>
      <c r="AI13" s="123" t="str">
        <f t="shared" si="2"/>
        <v/>
      </c>
      <c r="AJ13" s="103"/>
      <c r="AK13" s="103"/>
      <c r="AL13" s="112"/>
    </row>
    <row r="14" spans="1:38" x14ac:dyDescent="0.35">
      <c r="A14" s="74"/>
      <c r="B14" s="80"/>
      <c r="C14" s="84"/>
      <c r="D14" s="88"/>
      <c r="E14" s="90"/>
      <c r="F14" s="90"/>
      <c r="G14" s="90"/>
      <c r="H14" s="90"/>
      <c r="I14" s="90"/>
      <c r="J14" s="90"/>
      <c r="K14" s="90"/>
      <c r="L14" s="114" t="str">
        <f t="shared" si="0"/>
        <v>Yes</v>
      </c>
      <c r="M14" s="84"/>
      <c r="N14" s="84"/>
      <c r="O14" s="127" t="str">
        <f>IF(OR(A14="", M14=""), "",
   IF(AND(
         M14 &lt;= 'County Names to hide (2)'!$D$2,
         OR(N14="", N14 &gt;= 'County Names to hide (2)'!$C$2)
      ),
      "Yes",
      "No"
   )
)</f>
        <v/>
      </c>
      <c r="P14" s="84"/>
      <c r="Q14" s="84"/>
      <c r="R14" s="84"/>
      <c r="S14" s="84"/>
      <c r="T14" s="95"/>
      <c r="U14" s="129" t="str">
        <f>IF(M14="","",
   ROUND(
      (MIN(IF(N14="", 'County Names to hide (2)'!$D$2, N14),
           'County Names to hide (2)'!$D$2)
       - M14) / 365 * 12,
   1)
)</f>
        <v/>
      </c>
      <c r="V14" s="129" t="str">
        <f>IF(C14="","",
   ROUND(('County Names to hide (2)'!$D$2 - C14) / 365 * 12, 1)
)</f>
        <v/>
      </c>
      <c r="W14" s="88"/>
      <c r="X14" s="100"/>
      <c r="Y14" s="102"/>
      <c r="Z14" s="104"/>
      <c r="AA14" s="102"/>
      <c r="AB14" s="102"/>
      <c r="AC14" s="102"/>
      <c r="AD14" s="102"/>
      <c r="AE14" s="102"/>
      <c r="AF1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 s="102"/>
      <c r="AH14" s="102"/>
      <c r="AI14" s="123" t="str">
        <f t="shared" si="2"/>
        <v/>
      </c>
      <c r="AJ14" s="102"/>
      <c r="AK14" s="102"/>
      <c r="AL14" s="113"/>
    </row>
    <row r="15" spans="1:38" x14ac:dyDescent="0.35">
      <c r="A15" s="73"/>
      <c r="B15" s="81"/>
      <c r="C15" s="85"/>
      <c r="D15" s="89"/>
      <c r="E15" s="91"/>
      <c r="F15" s="91"/>
      <c r="G15" s="91"/>
      <c r="H15" s="91"/>
      <c r="I15" s="91"/>
      <c r="J15" s="91"/>
      <c r="K15" s="91"/>
      <c r="L15" s="114" t="str">
        <f t="shared" si="0"/>
        <v>Yes</v>
      </c>
      <c r="M15" s="85"/>
      <c r="N15" s="85"/>
      <c r="O15" s="127" t="str">
        <f>IF(OR(A15="", M15=""), "",
   IF(AND(
         M15 &lt;= 'County Names to hide (2)'!$D$2,
         OR(N15="", N15 &gt;= 'County Names to hide (2)'!$C$2)
      ),
      "Yes",
      "No"
   )
)</f>
        <v/>
      </c>
      <c r="P15" s="85"/>
      <c r="Q15" s="85"/>
      <c r="R15" s="85"/>
      <c r="S15" s="85"/>
      <c r="T15" s="96"/>
      <c r="U15" s="129" t="str">
        <f>IF(M15="","",
   ROUND(
      (MIN(IF(N15="", 'County Names to hide (2)'!$D$2, N15),
           'County Names to hide (2)'!$D$2)
       - M15) / 365 * 12,
   1)
)</f>
        <v/>
      </c>
      <c r="V15" s="129" t="str">
        <f>IF(C15="","",
   ROUND(('County Names to hide (2)'!$D$2 - C15) / 365 * 12, 1)
)</f>
        <v/>
      </c>
      <c r="W15" s="89"/>
      <c r="X15" s="101"/>
      <c r="Y15" s="103"/>
      <c r="Z15" s="105"/>
      <c r="AA15" s="103"/>
      <c r="AB15" s="103"/>
      <c r="AC15" s="103"/>
      <c r="AD15" s="103"/>
      <c r="AE15" s="103"/>
      <c r="AF1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 s="103"/>
      <c r="AH15" s="103"/>
      <c r="AI15" s="123" t="str">
        <f t="shared" si="2"/>
        <v/>
      </c>
      <c r="AJ15" s="103"/>
      <c r="AK15" s="103"/>
      <c r="AL15" s="112"/>
    </row>
    <row r="16" spans="1:38" x14ac:dyDescent="0.35">
      <c r="A16" s="74"/>
      <c r="B16" s="80"/>
      <c r="C16" s="84"/>
      <c r="D16" s="88"/>
      <c r="E16" s="90"/>
      <c r="F16" s="90"/>
      <c r="G16" s="90"/>
      <c r="H16" s="90"/>
      <c r="I16" s="90"/>
      <c r="J16" s="90"/>
      <c r="K16" s="90"/>
      <c r="L16" s="114" t="str">
        <f t="shared" si="0"/>
        <v>Yes</v>
      </c>
      <c r="M16" s="84"/>
      <c r="N16" s="84"/>
      <c r="O16" s="127" t="str">
        <f>IF(OR(A16="", M16=""), "",
   IF(AND(
         M16 &lt;= 'County Names to hide (2)'!$D$2,
         OR(N16="", N16 &gt;= 'County Names to hide (2)'!$C$2)
      ),
      "Yes",
      "No"
   )
)</f>
        <v/>
      </c>
      <c r="P16" s="84"/>
      <c r="Q16" s="84"/>
      <c r="R16" s="84"/>
      <c r="S16" s="84"/>
      <c r="T16" s="95"/>
      <c r="U16" s="129" t="str">
        <f>IF(M16="","",
   ROUND(
      (MIN(IF(N16="", 'County Names to hide (2)'!$D$2, N16),
           'County Names to hide (2)'!$D$2)
       - M16) / 365 * 12,
   1)
)</f>
        <v/>
      </c>
      <c r="V16" s="129" t="str">
        <f>IF(C16="","",
   ROUND(('County Names to hide (2)'!$D$2 - C16) / 365 * 12, 1)
)</f>
        <v/>
      </c>
      <c r="W16" s="88"/>
      <c r="X16" s="100"/>
      <c r="Y16" s="102"/>
      <c r="Z16" s="104"/>
      <c r="AA16" s="102"/>
      <c r="AB16" s="102"/>
      <c r="AC16" s="102"/>
      <c r="AD16" s="102"/>
      <c r="AE16" s="102"/>
      <c r="AF1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 s="102"/>
      <c r="AH16" s="102"/>
      <c r="AI16" s="123" t="str">
        <f t="shared" si="2"/>
        <v/>
      </c>
      <c r="AJ16" s="102"/>
      <c r="AK16" s="102"/>
      <c r="AL16" s="113"/>
    </row>
    <row r="17" spans="1:38" x14ac:dyDescent="0.35">
      <c r="A17" s="73"/>
      <c r="B17" s="81"/>
      <c r="C17" s="85"/>
      <c r="D17" s="89"/>
      <c r="E17" s="91"/>
      <c r="F17" s="91"/>
      <c r="G17" s="91"/>
      <c r="H17" s="91"/>
      <c r="I17" s="91"/>
      <c r="J17" s="91"/>
      <c r="K17" s="91"/>
      <c r="L17" s="114" t="str">
        <f t="shared" si="0"/>
        <v>Yes</v>
      </c>
      <c r="M17" s="85"/>
      <c r="N17" s="85"/>
      <c r="O17" s="127" t="str">
        <f>IF(OR(A17="", M17=""), "",
   IF(AND(
         M17 &lt;= 'County Names to hide (2)'!$D$2,
         OR(N17="", N17 &gt;= 'County Names to hide (2)'!$C$2)
      ),
      "Yes",
      "No"
   )
)</f>
        <v/>
      </c>
      <c r="P17" s="85"/>
      <c r="Q17" s="85"/>
      <c r="R17" s="85"/>
      <c r="S17" s="85"/>
      <c r="T17" s="96"/>
      <c r="U17" s="129" t="str">
        <f>IF(M17="","",
   ROUND(
      (MIN(IF(N17="", 'County Names to hide (2)'!$D$2, N17),
           'County Names to hide (2)'!$D$2)
       - M17) / 365 * 12,
   1)
)</f>
        <v/>
      </c>
      <c r="V17" s="129" t="str">
        <f>IF(C17="","",
   ROUND(('County Names to hide (2)'!$D$2 - C17) / 365 * 12, 1)
)</f>
        <v/>
      </c>
      <c r="W17" s="89"/>
      <c r="X17" s="101"/>
      <c r="Y17" s="103"/>
      <c r="Z17" s="105"/>
      <c r="AA17" s="103"/>
      <c r="AB17" s="103"/>
      <c r="AC17" s="103"/>
      <c r="AD17" s="103"/>
      <c r="AE17" s="103"/>
      <c r="AF1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 s="103"/>
      <c r="AH17" s="103"/>
      <c r="AI17" s="123" t="str">
        <f t="shared" si="2"/>
        <v/>
      </c>
      <c r="AJ17" s="103"/>
      <c r="AK17" s="103"/>
      <c r="AL17" s="112"/>
    </row>
    <row r="18" spans="1:38" x14ac:dyDescent="0.35">
      <c r="A18" s="74"/>
      <c r="B18" s="80"/>
      <c r="C18" s="84"/>
      <c r="D18" s="88"/>
      <c r="E18" s="90"/>
      <c r="F18" s="90"/>
      <c r="G18" s="90"/>
      <c r="H18" s="90"/>
      <c r="I18" s="90"/>
      <c r="J18" s="90"/>
      <c r="K18" s="90"/>
      <c r="L18" s="114" t="str">
        <f t="shared" si="0"/>
        <v>Yes</v>
      </c>
      <c r="M18" s="84"/>
      <c r="N18" s="84"/>
      <c r="O18" s="127" t="str">
        <f>IF(OR(A18="", M18=""), "",
   IF(AND(
         M18 &lt;= 'County Names to hide (2)'!$D$2,
         OR(N18="", N18 &gt;= 'County Names to hide (2)'!$C$2)
      ),
      "Yes",
      "No"
   )
)</f>
        <v/>
      </c>
      <c r="P18" s="84"/>
      <c r="Q18" s="84"/>
      <c r="R18" s="84"/>
      <c r="S18" s="84"/>
      <c r="T18" s="95"/>
      <c r="U18" s="129" t="str">
        <f>IF(M18="","",
   ROUND(
      (MIN(IF(N18="", 'County Names to hide (2)'!$D$2, N18),
           'County Names to hide (2)'!$D$2)
       - M18) / 365 * 12,
   1)
)</f>
        <v/>
      </c>
      <c r="V18" s="129" t="str">
        <f>IF(C18="","",
   ROUND(('County Names to hide (2)'!$D$2 - C18) / 365 * 12, 1)
)</f>
        <v/>
      </c>
      <c r="W18" s="88"/>
      <c r="X18" s="100"/>
      <c r="Y18" s="102"/>
      <c r="Z18" s="104"/>
      <c r="AA18" s="102"/>
      <c r="AB18" s="102"/>
      <c r="AC18" s="102"/>
      <c r="AD18" s="102"/>
      <c r="AE18" s="102"/>
      <c r="AF1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 s="102"/>
      <c r="AH18" s="102"/>
      <c r="AI18" s="123" t="str">
        <f t="shared" si="2"/>
        <v/>
      </c>
      <c r="AJ18" s="102"/>
      <c r="AK18" s="102"/>
      <c r="AL18" s="113"/>
    </row>
    <row r="19" spans="1:38" x14ac:dyDescent="0.35">
      <c r="A19" s="73"/>
      <c r="B19" s="81"/>
      <c r="C19" s="85"/>
      <c r="D19" s="89"/>
      <c r="E19" s="91"/>
      <c r="F19" s="91"/>
      <c r="G19" s="91"/>
      <c r="H19" s="91"/>
      <c r="I19" s="91"/>
      <c r="J19" s="91"/>
      <c r="K19" s="91"/>
      <c r="L19" s="114" t="str">
        <f t="shared" si="0"/>
        <v>Yes</v>
      </c>
      <c r="M19" s="85"/>
      <c r="N19" s="85"/>
      <c r="O19" s="127" t="str">
        <f>IF(OR(A19="", M19=""), "",
   IF(AND(
         M19 &lt;= 'County Names to hide (2)'!$D$2,
         OR(N19="", N19 &gt;= 'County Names to hide (2)'!$C$2)
      ),
      "Yes",
      "No"
   )
)</f>
        <v/>
      </c>
      <c r="P19" s="85"/>
      <c r="Q19" s="85"/>
      <c r="R19" s="85"/>
      <c r="S19" s="85"/>
      <c r="T19" s="96"/>
      <c r="U19" s="129" t="str">
        <f>IF(M19="","",
   ROUND(
      (MIN(IF(N19="", 'County Names to hide (2)'!$D$2, N19),
           'County Names to hide (2)'!$D$2)
       - M19) / 365 * 12,
   1)
)</f>
        <v/>
      </c>
      <c r="V19" s="129" t="str">
        <f>IF(C19="","",
   ROUND(('County Names to hide (2)'!$D$2 - C19) / 365 * 12, 1)
)</f>
        <v/>
      </c>
      <c r="W19" s="89"/>
      <c r="X19" s="101"/>
      <c r="Y19" s="103"/>
      <c r="Z19" s="105"/>
      <c r="AA19" s="103"/>
      <c r="AB19" s="103"/>
      <c r="AC19" s="103"/>
      <c r="AD19" s="103"/>
      <c r="AE19" s="103"/>
      <c r="AF1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 s="103"/>
      <c r="AH19" s="103"/>
      <c r="AI19" s="123" t="str">
        <f t="shared" si="2"/>
        <v/>
      </c>
      <c r="AJ19" s="103"/>
      <c r="AK19" s="103"/>
      <c r="AL19" s="112"/>
    </row>
    <row r="20" spans="1:38" x14ac:dyDescent="0.35">
      <c r="A20" s="74"/>
      <c r="B20" s="80"/>
      <c r="C20" s="84"/>
      <c r="D20" s="88"/>
      <c r="E20" s="90"/>
      <c r="F20" s="90"/>
      <c r="G20" s="90"/>
      <c r="H20" s="90"/>
      <c r="I20" s="90"/>
      <c r="J20" s="90"/>
      <c r="K20" s="90"/>
      <c r="L20" s="114" t="str">
        <f t="shared" si="0"/>
        <v>Yes</v>
      </c>
      <c r="M20" s="84"/>
      <c r="N20" s="84"/>
      <c r="O20" s="127" t="str">
        <f>IF(OR(A20="", M20=""), "",
   IF(AND(
         M20 &lt;= 'County Names to hide (2)'!$D$2,
         OR(N20="", N20 &gt;= 'County Names to hide (2)'!$C$2)
      ),
      "Yes",
      "No"
   )
)</f>
        <v/>
      </c>
      <c r="P20" s="84"/>
      <c r="Q20" s="84"/>
      <c r="R20" s="84"/>
      <c r="S20" s="84"/>
      <c r="T20" s="95"/>
      <c r="U20" s="129" t="str">
        <f>IF(M20="","",
   ROUND(
      (MIN(IF(N20="", 'County Names to hide (2)'!$D$2, N20),
           'County Names to hide (2)'!$D$2)
       - M20) / 365 * 12,
   1)
)</f>
        <v/>
      </c>
      <c r="V20" s="129" t="str">
        <f>IF(C20="","",
   ROUND(('County Names to hide (2)'!$D$2 - C20) / 365 * 12, 1)
)</f>
        <v/>
      </c>
      <c r="W20" s="88"/>
      <c r="X20" s="100"/>
      <c r="Y20" s="102"/>
      <c r="Z20" s="104"/>
      <c r="AA20" s="102"/>
      <c r="AB20" s="102"/>
      <c r="AC20" s="102"/>
      <c r="AD20" s="102"/>
      <c r="AE20" s="102"/>
      <c r="AF2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 s="102"/>
      <c r="AH20" s="102"/>
      <c r="AI20" s="123" t="str">
        <f t="shared" si="2"/>
        <v/>
      </c>
      <c r="AJ20" s="102"/>
      <c r="AK20" s="102"/>
      <c r="AL20" s="113"/>
    </row>
    <row r="21" spans="1:38" x14ac:dyDescent="0.35">
      <c r="A21" s="73"/>
      <c r="B21" s="81"/>
      <c r="C21" s="85"/>
      <c r="D21" s="89"/>
      <c r="E21" s="91"/>
      <c r="F21" s="91"/>
      <c r="G21" s="91"/>
      <c r="H21" s="91"/>
      <c r="I21" s="91"/>
      <c r="J21" s="91"/>
      <c r="K21" s="91"/>
      <c r="L21" s="114" t="str">
        <f t="shared" si="0"/>
        <v>Yes</v>
      </c>
      <c r="M21" s="85"/>
      <c r="N21" s="85"/>
      <c r="O21" s="127" t="str">
        <f>IF(OR(A21="", M21=""), "",
   IF(AND(
         M21 &lt;= 'County Names to hide (2)'!$D$2,
         OR(N21="", N21 &gt;= 'County Names to hide (2)'!$C$2)
      ),
      "Yes",
      "No"
   )
)</f>
        <v/>
      </c>
      <c r="P21" s="85"/>
      <c r="Q21" s="85"/>
      <c r="R21" s="85"/>
      <c r="S21" s="85"/>
      <c r="T21" s="96"/>
      <c r="U21" s="129" t="str">
        <f>IF(M21="","",
   ROUND(
      (MIN(IF(N21="", 'County Names to hide (2)'!$D$2, N21),
           'County Names to hide (2)'!$D$2)
       - M21) / 365 * 12,
   1)
)</f>
        <v/>
      </c>
      <c r="V21" s="129" t="str">
        <f>IF(C21="","",
   ROUND(('County Names to hide (2)'!$D$2 - C21) / 365 * 12, 1)
)</f>
        <v/>
      </c>
      <c r="W21" s="89"/>
      <c r="X21" s="101"/>
      <c r="Y21" s="103"/>
      <c r="Z21" s="105"/>
      <c r="AA21" s="103"/>
      <c r="AB21" s="103"/>
      <c r="AC21" s="103"/>
      <c r="AD21" s="103"/>
      <c r="AE21" s="103"/>
      <c r="AF2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1" s="103"/>
      <c r="AH21" s="103"/>
      <c r="AI21" s="123" t="str">
        <f t="shared" si="2"/>
        <v/>
      </c>
      <c r="AJ21" s="103"/>
      <c r="AK21" s="103"/>
      <c r="AL21" s="112"/>
    </row>
    <row r="22" spans="1:38" x14ac:dyDescent="0.35">
      <c r="A22" s="74"/>
      <c r="B22" s="80"/>
      <c r="C22" s="84"/>
      <c r="D22" s="88"/>
      <c r="E22" s="90"/>
      <c r="F22" s="90"/>
      <c r="G22" s="90"/>
      <c r="H22" s="90"/>
      <c r="I22" s="90"/>
      <c r="J22" s="90"/>
      <c r="K22" s="90"/>
      <c r="L22" s="114" t="str">
        <f t="shared" si="0"/>
        <v>Yes</v>
      </c>
      <c r="M22" s="84"/>
      <c r="N22" s="84"/>
      <c r="O22" s="127" t="str">
        <f>IF(OR(A22="", M22=""), "",
   IF(AND(
         M22 &lt;= 'County Names to hide (2)'!$D$2,
         OR(N22="", N22 &gt;= 'County Names to hide (2)'!$C$2)
      ),
      "Yes",
      "No"
   )
)</f>
        <v/>
      </c>
      <c r="P22" s="84"/>
      <c r="Q22" s="84"/>
      <c r="R22" s="84"/>
      <c r="S22" s="84"/>
      <c r="T22" s="95"/>
      <c r="U22" s="129" t="str">
        <f>IF(M22="","",
   ROUND(
      (MIN(IF(N22="", 'County Names to hide (2)'!$D$2, N22),
           'County Names to hide (2)'!$D$2)
       - M22) / 365 * 12,
   1)
)</f>
        <v/>
      </c>
      <c r="V22" s="129" t="str">
        <f>IF(C22="","",
   ROUND(('County Names to hide (2)'!$D$2 - C22) / 365 * 12, 1)
)</f>
        <v/>
      </c>
      <c r="W22" s="88"/>
      <c r="X22" s="100"/>
      <c r="Y22" s="102"/>
      <c r="Z22" s="104"/>
      <c r="AA22" s="102"/>
      <c r="AB22" s="102"/>
      <c r="AC22" s="102"/>
      <c r="AD22" s="102"/>
      <c r="AE22" s="102"/>
      <c r="AF2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2" s="102"/>
      <c r="AH22" s="102"/>
      <c r="AI22" s="123" t="str">
        <f t="shared" si="2"/>
        <v/>
      </c>
      <c r="AJ22" s="102"/>
      <c r="AK22" s="102"/>
      <c r="AL22" s="113"/>
    </row>
    <row r="23" spans="1:38" x14ac:dyDescent="0.35">
      <c r="A23" s="73"/>
      <c r="B23" s="81"/>
      <c r="C23" s="85"/>
      <c r="D23" s="89"/>
      <c r="E23" s="91"/>
      <c r="F23" s="91"/>
      <c r="G23" s="91"/>
      <c r="H23" s="91"/>
      <c r="I23" s="91"/>
      <c r="J23" s="91"/>
      <c r="K23" s="91"/>
      <c r="L23" s="114" t="str">
        <f t="shared" si="0"/>
        <v>Yes</v>
      </c>
      <c r="M23" s="85"/>
      <c r="N23" s="85"/>
      <c r="O23" s="127" t="str">
        <f>IF(OR(A23="", M23=""), "",
   IF(AND(
         M23 &lt;= 'County Names to hide (2)'!$D$2,
         OR(N23="", N23 &gt;= 'County Names to hide (2)'!$C$2)
      ),
      "Yes",
      "No"
   )
)</f>
        <v/>
      </c>
      <c r="P23" s="85"/>
      <c r="Q23" s="85"/>
      <c r="R23" s="85"/>
      <c r="S23" s="85"/>
      <c r="T23" s="96"/>
      <c r="U23" s="129" t="str">
        <f>IF(M23="","",
   ROUND(
      (MIN(IF(N23="", 'County Names to hide (2)'!$D$2, N23),
           'County Names to hide (2)'!$D$2)
       - M23) / 365 * 12,
   1)
)</f>
        <v/>
      </c>
      <c r="V23" s="129" t="str">
        <f>IF(C23="","",
   ROUND(('County Names to hide (2)'!$D$2 - C23) / 365 * 12, 1)
)</f>
        <v/>
      </c>
      <c r="W23" s="89"/>
      <c r="X23" s="101"/>
      <c r="Y23" s="103"/>
      <c r="Z23" s="105"/>
      <c r="AA23" s="103"/>
      <c r="AB23" s="103"/>
      <c r="AC23" s="103"/>
      <c r="AD23" s="103"/>
      <c r="AE23" s="103"/>
      <c r="AF2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3" s="103"/>
      <c r="AH23" s="103"/>
      <c r="AI23" s="123" t="str">
        <f t="shared" si="2"/>
        <v/>
      </c>
      <c r="AJ23" s="103"/>
      <c r="AK23" s="103"/>
      <c r="AL23" s="112"/>
    </row>
    <row r="24" spans="1:38" x14ac:dyDescent="0.35">
      <c r="A24" s="74"/>
      <c r="B24" s="80"/>
      <c r="C24" s="84"/>
      <c r="D24" s="88"/>
      <c r="E24" s="90"/>
      <c r="F24" s="90"/>
      <c r="G24" s="90"/>
      <c r="H24" s="90"/>
      <c r="I24" s="90"/>
      <c r="J24" s="90"/>
      <c r="K24" s="90"/>
      <c r="L24" s="114" t="str">
        <f t="shared" si="0"/>
        <v>Yes</v>
      </c>
      <c r="M24" s="84"/>
      <c r="N24" s="84"/>
      <c r="O24" s="127" t="str">
        <f>IF(OR(A24="", M24=""), "",
   IF(AND(
         M24 &lt;= 'County Names to hide (2)'!$D$2,
         OR(N24="", N24 &gt;= 'County Names to hide (2)'!$C$2)
      ),
      "Yes",
      "No"
   )
)</f>
        <v/>
      </c>
      <c r="P24" s="84"/>
      <c r="Q24" s="84"/>
      <c r="R24" s="84"/>
      <c r="S24" s="84"/>
      <c r="T24" s="95"/>
      <c r="U24" s="129" t="str">
        <f>IF(M24="","",
   ROUND(
      (MIN(IF(N24="", 'County Names to hide (2)'!$D$2, N24),
           'County Names to hide (2)'!$D$2)
       - M24) / 365 * 12,
   1)
)</f>
        <v/>
      </c>
      <c r="V24" s="129" t="str">
        <f>IF(C24="","",
   ROUND(('County Names to hide (2)'!$D$2 - C24) / 365 * 12, 1)
)</f>
        <v/>
      </c>
      <c r="W24" s="88"/>
      <c r="X24" s="100"/>
      <c r="Y24" s="102"/>
      <c r="Z24" s="104"/>
      <c r="AA24" s="102"/>
      <c r="AB24" s="102"/>
      <c r="AC24" s="102"/>
      <c r="AD24" s="102"/>
      <c r="AE24" s="102"/>
      <c r="AF2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4" s="102"/>
      <c r="AH24" s="102"/>
      <c r="AI24" s="123" t="str">
        <f t="shared" si="2"/>
        <v/>
      </c>
      <c r="AJ24" s="102"/>
      <c r="AK24" s="102"/>
      <c r="AL24" s="113"/>
    </row>
    <row r="25" spans="1:38" x14ac:dyDescent="0.35">
      <c r="A25" s="73"/>
      <c r="B25" s="81"/>
      <c r="C25" s="85"/>
      <c r="D25" s="89"/>
      <c r="E25" s="91"/>
      <c r="F25" s="91"/>
      <c r="G25" s="91"/>
      <c r="H25" s="91"/>
      <c r="I25" s="91"/>
      <c r="J25" s="91"/>
      <c r="K25" s="91"/>
      <c r="L25" s="114" t="str">
        <f t="shared" si="0"/>
        <v>Yes</v>
      </c>
      <c r="M25" s="85"/>
      <c r="N25" s="85"/>
      <c r="O25" s="127" t="str">
        <f>IF(OR(A25="", M25=""), "",
   IF(AND(
         M25 &lt;= 'County Names to hide (2)'!$D$2,
         OR(N25="", N25 &gt;= 'County Names to hide (2)'!$C$2)
      ),
      "Yes",
      "No"
   )
)</f>
        <v/>
      </c>
      <c r="P25" s="85"/>
      <c r="Q25" s="85"/>
      <c r="R25" s="85"/>
      <c r="S25" s="85"/>
      <c r="T25" s="96"/>
      <c r="U25" s="129" t="str">
        <f>IF(M25="","",
   ROUND(
      (MIN(IF(N25="", 'County Names to hide (2)'!$D$2, N25),
           'County Names to hide (2)'!$D$2)
       - M25) / 365 * 12,
   1)
)</f>
        <v/>
      </c>
      <c r="V25" s="129" t="str">
        <f>IF(C25="","",
   ROUND(('County Names to hide (2)'!$D$2 - C25) / 365 * 12, 1)
)</f>
        <v/>
      </c>
      <c r="W25" s="89"/>
      <c r="X25" s="101"/>
      <c r="Y25" s="103"/>
      <c r="Z25" s="105"/>
      <c r="AA25" s="103"/>
      <c r="AB25" s="103"/>
      <c r="AC25" s="103"/>
      <c r="AD25" s="103"/>
      <c r="AE25" s="103"/>
      <c r="AF2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5" s="103"/>
      <c r="AH25" s="103"/>
      <c r="AI25" s="123" t="str">
        <f t="shared" si="2"/>
        <v/>
      </c>
      <c r="AJ25" s="103"/>
      <c r="AK25" s="103"/>
      <c r="AL25" s="112"/>
    </row>
    <row r="26" spans="1:38" x14ac:dyDescent="0.35">
      <c r="A26" s="74"/>
      <c r="B26" s="80"/>
      <c r="C26" s="84"/>
      <c r="D26" s="88"/>
      <c r="E26" s="90"/>
      <c r="F26" s="90"/>
      <c r="G26" s="90"/>
      <c r="H26" s="90"/>
      <c r="I26" s="90"/>
      <c r="J26" s="90"/>
      <c r="K26" s="90"/>
      <c r="L26" s="114" t="str">
        <f t="shared" si="0"/>
        <v>Yes</v>
      </c>
      <c r="M26" s="84"/>
      <c r="N26" s="84"/>
      <c r="O26" s="127" t="str">
        <f>IF(OR(A26="", M26=""), "",
   IF(AND(
         M26 &lt;= 'County Names to hide (2)'!$D$2,
         OR(N26="", N26 &gt;= 'County Names to hide (2)'!$C$2)
      ),
      "Yes",
      "No"
   )
)</f>
        <v/>
      </c>
      <c r="P26" s="84"/>
      <c r="Q26" s="84"/>
      <c r="R26" s="84"/>
      <c r="S26" s="84"/>
      <c r="T26" s="95"/>
      <c r="U26" s="129" t="str">
        <f>IF(M26="","",
   ROUND(
      (MIN(IF(N26="", 'County Names to hide (2)'!$D$2, N26),
           'County Names to hide (2)'!$D$2)
       - M26) / 365 * 12,
   1)
)</f>
        <v/>
      </c>
      <c r="V26" s="129" t="str">
        <f>IF(C26="","",
   ROUND(('County Names to hide (2)'!$D$2 - C26) / 365 * 12, 1)
)</f>
        <v/>
      </c>
      <c r="W26" s="88"/>
      <c r="X26" s="100"/>
      <c r="Y26" s="102"/>
      <c r="Z26" s="104"/>
      <c r="AA26" s="102"/>
      <c r="AB26" s="102"/>
      <c r="AC26" s="102"/>
      <c r="AD26" s="102"/>
      <c r="AE26" s="102"/>
      <c r="AF2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6" s="102"/>
      <c r="AH26" s="102"/>
      <c r="AI26" s="123" t="str">
        <f t="shared" si="2"/>
        <v/>
      </c>
      <c r="AJ26" s="102"/>
      <c r="AK26" s="102"/>
      <c r="AL26" s="113"/>
    </row>
    <row r="27" spans="1:38" x14ac:dyDescent="0.35">
      <c r="A27" s="73"/>
      <c r="B27" s="81"/>
      <c r="C27" s="85"/>
      <c r="D27" s="89"/>
      <c r="E27" s="91"/>
      <c r="F27" s="91"/>
      <c r="G27" s="91"/>
      <c r="H27" s="91"/>
      <c r="I27" s="91"/>
      <c r="J27" s="91"/>
      <c r="K27" s="91"/>
      <c r="L27" s="114" t="str">
        <f t="shared" si="0"/>
        <v>Yes</v>
      </c>
      <c r="M27" s="85"/>
      <c r="N27" s="85"/>
      <c r="O27" s="127" t="str">
        <f>IF(OR(A27="", M27=""), "",
   IF(AND(
         M27 &lt;= 'County Names to hide (2)'!$D$2,
         OR(N27="", N27 &gt;= 'County Names to hide (2)'!$C$2)
      ),
      "Yes",
      "No"
   )
)</f>
        <v/>
      </c>
      <c r="P27" s="85"/>
      <c r="Q27" s="85"/>
      <c r="R27" s="85"/>
      <c r="S27" s="85"/>
      <c r="T27" s="96"/>
      <c r="U27" s="129" t="str">
        <f>IF(M27="","",
   ROUND(
      (MIN(IF(N27="", 'County Names to hide (2)'!$D$2, N27),
           'County Names to hide (2)'!$D$2)
       - M27) / 365 * 12,
   1)
)</f>
        <v/>
      </c>
      <c r="V27" s="129" t="str">
        <f>IF(C27="","",
   ROUND(('County Names to hide (2)'!$D$2 - C27) / 365 * 12, 1)
)</f>
        <v/>
      </c>
      <c r="W27" s="89"/>
      <c r="X27" s="101"/>
      <c r="Y27" s="103"/>
      <c r="Z27" s="105"/>
      <c r="AA27" s="103"/>
      <c r="AB27" s="103"/>
      <c r="AC27" s="103"/>
      <c r="AD27" s="103"/>
      <c r="AE27" s="103"/>
      <c r="AF2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7" s="103"/>
      <c r="AH27" s="103"/>
      <c r="AI27" s="123" t="str">
        <f t="shared" si="2"/>
        <v/>
      </c>
      <c r="AJ27" s="103"/>
      <c r="AK27" s="103"/>
      <c r="AL27" s="112"/>
    </row>
    <row r="28" spans="1:38" x14ac:dyDescent="0.35">
      <c r="A28" s="74"/>
      <c r="B28" s="80"/>
      <c r="C28" s="84"/>
      <c r="D28" s="88"/>
      <c r="E28" s="90"/>
      <c r="F28" s="90"/>
      <c r="G28" s="90"/>
      <c r="H28" s="90"/>
      <c r="I28" s="90"/>
      <c r="J28" s="90"/>
      <c r="K28" s="90"/>
      <c r="L28" s="114" t="str">
        <f t="shared" si="0"/>
        <v>Yes</v>
      </c>
      <c r="M28" s="84"/>
      <c r="N28" s="84"/>
      <c r="O28" s="127" t="str">
        <f>IF(OR(A28="", M28=""), "",
   IF(AND(
         M28 &lt;= 'County Names to hide (2)'!$D$2,
         OR(N28="", N28 &gt;= 'County Names to hide (2)'!$C$2)
      ),
      "Yes",
      "No"
   )
)</f>
        <v/>
      </c>
      <c r="P28" s="84"/>
      <c r="Q28" s="84"/>
      <c r="R28" s="84"/>
      <c r="S28" s="84"/>
      <c r="T28" s="95"/>
      <c r="U28" s="129" t="str">
        <f>IF(M28="","",
   ROUND(
      (MIN(IF(N28="", 'County Names to hide (2)'!$D$2, N28),
           'County Names to hide (2)'!$D$2)
       - M28) / 365 * 12,
   1)
)</f>
        <v/>
      </c>
      <c r="V28" s="129" t="str">
        <f>IF(C28="","",
   ROUND(('County Names to hide (2)'!$D$2 - C28) / 365 * 12, 1)
)</f>
        <v/>
      </c>
      <c r="W28" s="88"/>
      <c r="X28" s="100"/>
      <c r="Y28" s="102"/>
      <c r="Z28" s="104"/>
      <c r="AA28" s="102"/>
      <c r="AB28" s="102"/>
      <c r="AC28" s="102"/>
      <c r="AD28" s="102"/>
      <c r="AE28" s="102"/>
      <c r="AF2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8" s="102"/>
      <c r="AH28" s="102"/>
      <c r="AI28" s="123" t="str">
        <f t="shared" si="2"/>
        <v/>
      </c>
      <c r="AJ28" s="102"/>
      <c r="AK28" s="102"/>
      <c r="AL28" s="113"/>
    </row>
    <row r="29" spans="1:38" x14ac:dyDescent="0.35">
      <c r="A29" s="73"/>
      <c r="B29" s="81"/>
      <c r="C29" s="85"/>
      <c r="D29" s="89"/>
      <c r="E29" s="91"/>
      <c r="F29" s="91"/>
      <c r="G29" s="91"/>
      <c r="H29" s="91"/>
      <c r="I29" s="91"/>
      <c r="J29" s="91"/>
      <c r="K29" s="91"/>
      <c r="L29" s="114" t="str">
        <f t="shared" si="0"/>
        <v>Yes</v>
      </c>
      <c r="M29" s="85"/>
      <c r="N29" s="85"/>
      <c r="O29" s="127" t="str">
        <f>IF(OR(A29="", M29=""), "",
   IF(AND(
         M29 &lt;= 'County Names to hide (2)'!$D$2,
         OR(N29="", N29 &gt;= 'County Names to hide (2)'!$C$2)
      ),
      "Yes",
      "No"
   )
)</f>
        <v/>
      </c>
      <c r="P29" s="85"/>
      <c r="Q29" s="85"/>
      <c r="R29" s="85"/>
      <c r="S29" s="85"/>
      <c r="T29" s="96"/>
      <c r="U29" s="129" t="str">
        <f>IF(M29="","",
   ROUND(
      (MIN(IF(N29="", 'County Names to hide (2)'!$D$2, N29),
           'County Names to hide (2)'!$D$2)
       - M29) / 365 * 12,
   1)
)</f>
        <v/>
      </c>
      <c r="V29" s="129" t="str">
        <f>IF(C29="","",
   ROUND(('County Names to hide (2)'!$D$2 - C29) / 365 * 12, 1)
)</f>
        <v/>
      </c>
      <c r="W29" s="89"/>
      <c r="X29" s="101"/>
      <c r="Y29" s="103"/>
      <c r="Z29" s="105"/>
      <c r="AA29" s="103"/>
      <c r="AB29" s="103"/>
      <c r="AC29" s="103"/>
      <c r="AD29" s="103"/>
      <c r="AE29" s="103"/>
      <c r="AF2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9" s="103"/>
      <c r="AH29" s="103"/>
      <c r="AI29" s="123" t="str">
        <f t="shared" si="2"/>
        <v/>
      </c>
      <c r="AJ29" s="103"/>
      <c r="AK29" s="103"/>
      <c r="AL29" s="112"/>
    </row>
    <row r="30" spans="1:38" x14ac:dyDescent="0.35">
      <c r="A30" s="74"/>
      <c r="B30" s="80"/>
      <c r="C30" s="84"/>
      <c r="D30" s="88"/>
      <c r="E30" s="90"/>
      <c r="F30" s="90"/>
      <c r="G30" s="90"/>
      <c r="H30" s="90"/>
      <c r="I30" s="90"/>
      <c r="J30" s="90"/>
      <c r="K30" s="90"/>
      <c r="L30" s="114" t="str">
        <f t="shared" si="0"/>
        <v>Yes</v>
      </c>
      <c r="M30" s="84"/>
      <c r="N30" s="84"/>
      <c r="O30" s="127" t="str">
        <f>IF(OR(A30="", M30=""), "",
   IF(AND(
         M30 &lt;= 'County Names to hide (2)'!$D$2,
         OR(N30="", N30 &gt;= 'County Names to hide (2)'!$C$2)
      ),
      "Yes",
      "No"
   )
)</f>
        <v/>
      </c>
      <c r="P30" s="84"/>
      <c r="Q30" s="84"/>
      <c r="R30" s="84"/>
      <c r="S30" s="84"/>
      <c r="T30" s="95"/>
      <c r="U30" s="129" t="str">
        <f>IF(M30="","",
   ROUND(
      (MIN(IF(N30="", 'County Names to hide (2)'!$D$2, N30),
           'County Names to hide (2)'!$D$2)
       - M30) / 365 * 12,
   1)
)</f>
        <v/>
      </c>
      <c r="V30" s="129" t="str">
        <f>IF(C30="","",
   ROUND(('County Names to hide (2)'!$D$2 - C30) / 365 * 12, 1)
)</f>
        <v/>
      </c>
      <c r="W30" s="88"/>
      <c r="X30" s="100"/>
      <c r="Y30" s="102"/>
      <c r="Z30" s="104"/>
      <c r="AA30" s="102"/>
      <c r="AB30" s="102"/>
      <c r="AC30" s="102"/>
      <c r="AD30" s="102"/>
      <c r="AE30" s="102"/>
      <c r="AF3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0" s="102"/>
      <c r="AH30" s="102"/>
      <c r="AI30" s="123" t="str">
        <f t="shared" si="2"/>
        <v/>
      </c>
      <c r="AJ30" s="102"/>
      <c r="AK30" s="102"/>
      <c r="AL30" s="113"/>
    </row>
    <row r="31" spans="1:38" x14ac:dyDescent="0.35">
      <c r="A31" s="73"/>
      <c r="B31" s="81"/>
      <c r="C31" s="85"/>
      <c r="D31" s="89"/>
      <c r="E31" s="91"/>
      <c r="F31" s="91"/>
      <c r="G31" s="91"/>
      <c r="H31" s="91"/>
      <c r="I31" s="91"/>
      <c r="J31" s="91"/>
      <c r="K31" s="91"/>
      <c r="L31" s="114" t="str">
        <f t="shared" si="0"/>
        <v>Yes</v>
      </c>
      <c r="M31" s="85"/>
      <c r="N31" s="85"/>
      <c r="O31" s="127" t="str">
        <f>IF(OR(A31="", M31=""), "",
   IF(AND(
         M31 &lt;= 'County Names to hide (2)'!$D$2,
         OR(N31="", N31 &gt;= 'County Names to hide (2)'!$C$2)
      ),
      "Yes",
      "No"
   )
)</f>
        <v/>
      </c>
      <c r="P31" s="85"/>
      <c r="Q31" s="85"/>
      <c r="R31" s="85"/>
      <c r="S31" s="85"/>
      <c r="T31" s="96"/>
      <c r="U31" s="129" t="str">
        <f>IF(M31="","",
   ROUND(
      (MIN(IF(N31="", 'County Names to hide (2)'!$D$2, N31),
           'County Names to hide (2)'!$D$2)
       - M31) / 365 * 12,
   1)
)</f>
        <v/>
      </c>
      <c r="V31" s="129" t="str">
        <f>IF(C31="","",
   ROUND(('County Names to hide (2)'!$D$2 - C31) / 365 * 12, 1)
)</f>
        <v/>
      </c>
      <c r="W31" s="89"/>
      <c r="X31" s="101"/>
      <c r="Y31" s="103"/>
      <c r="Z31" s="105"/>
      <c r="AA31" s="103"/>
      <c r="AB31" s="103"/>
      <c r="AC31" s="103"/>
      <c r="AD31" s="103"/>
      <c r="AE31" s="103"/>
      <c r="AF3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1" s="103"/>
      <c r="AH31" s="103"/>
      <c r="AI31" s="123" t="str">
        <f t="shared" si="2"/>
        <v/>
      </c>
      <c r="AJ31" s="103"/>
      <c r="AK31" s="103"/>
      <c r="AL31" s="112"/>
    </row>
    <row r="32" spans="1:38" x14ac:dyDescent="0.35">
      <c r="A32" s="74"/>
      <c r="B32" s="80"/>
      <c r="C32" s="84"/>
      <c r="D32" s="88"/>
      <c r="E32" s="90"/>
      <c r="F32" s="90"/>
      <c r="G32" s="90"/>
      <c r="H32" s="90"/>
      <c r="I32" s="90"/>
      <c r="J32" s="90"/>
      <c r="K32" s="90"/>
      <c r="L32" s="114" t="str">
        <f t="shared" si="0"/>
        <v>Yes</v>
      </c>
      <c r="M32" s="84"/>
      <c r="N32" s="84"/>
      <c r="O32" s="127" t="str">
        <f>IF(OR(A32="", M32=""), "",
   IF(AND(
         M32 &lt;= 'County Names to hide (2)'!$D$2,
         OR(N32="", N32 &gt;= 'County Names to hide (2)'!$C$2)
      ),
      "Yes",
      "No"
   )
)</f>
        <v/>
      </c>
      <c r="P32" s="84"/>
      <c r="Q32" s="84"/>
      <c r="R32" s="84"/>
      <c r="S32" s="84"/>
      <c r="T32" s="95"/>
      <c r="U32" s="129" t="str">
        <f>IF(M32="","",
   ROUND(
      (MIN(IF(N32="", 'County Names to hide (2)'!$D$2, N32),
           'County Names to hide (2)'!$D$2)
       - M32) / 365 * 12,
   1)
)</f>
        <v/>
      </c>
      <c r="V32" s="129" t="str">
        <f>IF(C32="","",
   ROUND(('County Names to hide (2)'!$D$2 - C32) / 365 * 12, 1)
)</f>
        <v/>
      </c>
      <c r="W32" s="88"/>
      <c r="X32" s="100"/>
      <c r="Y32" s="102"/>
      <c r="Z32" s="104"/>
      <c r="AA32" s="102"/>
      <c r="AB32" s="102"/>
      <c r="AC32" s="102"/>
      <c r="AD32" s="102"/>
      <c r="AE32" s="102"/>
      <c r="AF3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2" s="102"/>
      <c r="AH32" s="102"/>
      <c r="AI32" s="123" t="str">
        <f t="shared" si="2"/>
        <v/>
      </c>
      <c r="AJ32" s="102"/>
      <c r="AK32" s="102"/>
      <c r="AL32" s="113"/>
    </row>
    <row r="33" spans="1:38" x14ac:dyDescent="0.35">
      <c r="A33" s="73"/>
      <c r="B33" s="81"/>
      <c r="C33" s="85"/>
      <c r="D33" s="89"/>
      <c r="E33" s="91"/>
      <c r="F33" s="91"/>
      <c r="G33" s="91"/>
      <c r="H33" s="91"/>
      <c r="I33" s="91"/>
      <c r="J33" s="91"/>
      <c r="K33" s="91"/>
      <c r="L33" s="114" t="str">
        <f t="shared" si="0"/>
        <v>Yes</v>
      </c>
      <c r="M33" s="85"/>
      <c r="N33" s="85"/>
      <c r="O33" s="127" t="str">
        <f>IF(OR(A33="", M33=""), "",
   IF(AND(
         M33 &lt;= 'County Names to hide (2)'!$D$2,
         OR(N33="", N33 &gt;= 'County Names to hide (2)'!$C$2)
      ),
      "Yes",
      "No"
   )
)</f>
        <v/>
      </c>
      <c r="P33" s="85"/>
      <c r="Q33" s="85"/>
      <c r="R33" s="85"/>
      <c r="S33" s="85"/>
      <c r="T33" s="96"/>
      <c r="U33" s="129" t="str">
        <f>IF(M33="","",
   ROUND(
      (MIN(IF(N33="", 'County Names to hide (2)'!$D$2, N33),
           'County Names to hide (2)'!$D$2)
       - M33) / 365 * 12,
   1)
)</f>
        <v/>
      </c>
      <c r="V33" s="129" t="str">
        <f>IF(C33="","",
   ROUND(('County Names to hide (2)'!$D$2 - C33) / 365 * 12, 1)
)</f>
        <v/>
      </c>
      <c r="W33" s="89"/>
      <c r="X33" s="101"/>
      <c r="Y33" s="103"/>
      <c r="Z33" s="105"/>
      <c r="AA33" s="103"/>
      <c r="AB33" s="103"/>
      <c r="AC33" s="103"/>
      <c r="AD33" s="103"/>
      <c r="AE33" s="103"/>
      <c r="AF3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3" s="103"/>
      <c r="AH33" s="103"/>
      <c r="AI33" s="123" t="str">
        <f t="shared" si="2"/>
        <v/>
      </c>
      <c r="AJ33" s="103"/>
      <c r="AK33" s="103"/>
      <c r="AL33" s="112"/>
    </row>
    <row r="34" spans="1:38" x14ac:dyDescent="0.35">
      <c r="A34" s="74"/>
      <c r="B34" s="80"/>
      <c r="C34" s="84"/>
      <c r="D34" s="88"/>
      <c r="E34" s="90"/>
      <c r="F34" s="90"/>
      <c r="G34" s="90"/>
      <c r="H34" s="90"/>
      <c r="I34" s="90"/>
      <c r="J34" s="90"/>
      <c r="K34" s="90"/>
      <c r="L34" s="114" t="str">
        <f t="shared" si="0"/>
        <v>Yes</v>
      </c>
      <c r="M34" s="84"/>
      <c r="N34" s="84"/>
      <c r="O34" s="127" t="str">
        <f>IF(OR(A34="", M34=""), "",
   IF(AND(
         M34 &lt;= 'County Names to hide (2)'!$D$2,
         OR(N34="", N34 &gt;= 'County Names to hide (2)'!$C$2)
      ),
      "Yes",
      "No"
   )
)</f>
        <v/>
      </c>
      <c r="P34" s="84"/>
      <c r="Q34" s="84"/>
      <c r="R34" s="84"/>
      <c r="S34" s="84"/>
      <c r="T34" s="95"/>
      <c r="U34" s="129" t="str">
        <f>IF(M34="","",
   ROUND(
      (MIN(IF(N34="", 'County Names to hide (2)'!$D$2, N34),
           'County Names to hide (2)'!$D$2)
       - M34) / 365 * 12,
   1)
)</f>
        <v/>
      </c>
      <c r="V34" s="129" t="str">
        <f>IF(C34="","",
   ROUND(('County Names to hide (2)'!$D$2 - C34) / 365 * 12, 1)
)</f>
        <v/>
      </c>
      <c r="W34" s="88"/>
      <c r="X34" s="100"/>
      <c r="Y34" s="102"/>
      <c r="Z34" s="104"/>
      <c r="AA34" s="102"/>
      <c r="AB34" s="102"/>
      <c r="AC34" s="102"/>
      <c r="AD34" s="102"/>
      <c r="AE34" s="102"/>
      <c r="AF3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4" s="102"/>
      <c r="AH34" s="102"/>
      <c r="AI34" s="123" t="str">
        <f t="shared" si="2"/>
        <v/>
      </c>
      <c r="AJ34" s="102"/>
      <c r="AK34" s="102"/>
      <c r="AL34" s="113"/>
    </row>
    <row r="35" spans="1:38" x14ac:dyDescent="0.35">
      <c r="A35" s="73"/>
      <c r="B35" s="81"/>
      <c r="C35" s="85"/>
      <c r="D35" s="89"/>
      <c r="E35" s="91"/>
      <c r="F35" s="91"/>
      <c r="G35" s="91"/>
      <c r="H35" s="91"/>
      <c r="I35" s="91"/>
      <c r="J35" s="91"/>
      <c r="K35" s="91"/>
      <c r="L35" s="114" t="str">
        <f t="shared" si="0"/>
        <v>Yes</v>
      </c>
      <c r="M35" s="85"/>
      <c r="N35" s="85"/>
      <c r="O35" s="127" t="str">
        <f>IF(OR(A35="", M35=""), "",
   IF(AND(
         M35 &lt;= 'County Names to hide (2)'!$D$2,
         OR(N35="", N35 &gt;= 'County Names to hide (2)'!$C$2)
      ),
      "Yes",
      "No"
   )
)</f>
        <v/>
      </c>
      <c r="P35" s="85"/>
      <c r="Q35" s="85"/>
      <c r="R35" s="85"/>
      <c r="S35" s="85"/>
      <c r="T35" s="96"/>
      <c r="U35" s="129" t="str">
        <f>IF(M35="","",
   ROUND(
      (MIN(IF(N35="", 'County Names to hide (2)'!$D$2, N35),
           'County Names to hide (2)'!$D$2)
       - M35) / 365 * 12,
   1)
)</f>
        <v/>
      </c>
      <c r="V35" s="129" t="str">
        <f>IF(C35="","",
   ROUND(('County Names to hide (2)'!$D$2 - C35) / 365 * 12, 1)
)</f>
        <v/>
      </c>
      <c r="W35" s="89"/>
      <c r="X35" s="101"/>
      <c r="Y35" s="103"/>
      <c r="Z35" s="105"/>
      <c r="AA35" s="103"/>
      <c r="AB35" s="103"/>
      <c r="AC35" s="103"/>
      <c r="AD35" s="103"/>
      <c r="AE35" s="103"/>
      <c r="AF3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5" s="103"/>
      <c r="AH35" s="103"/>
      <c r="AI35" s="123" t="str">
        <f t="shared" si="2"/>
        <v/>
      </c>
      <c r="AJ35" s="103"/>
      <c r="AK35" s="103"/>
      <c r="AL35" s="112"/>
    </row>
    <row r="36" spans="1:38" x14ac:dyDescent="0.35">
      <c r="A36" s="74"/>
      <c r="B36" s="80"/>
      <c r="C36" s="84"/>
      <c r="D36" s="88"/>
      <c r="E36" s="90"/>
      <c r="F36" s="90"/>
      <c r="G36" s="90"/>
      <c r="H36" s="90"/>
      <c r="I36" s="90"/>
      <c r="J36" s="90"/>
      <c r="K36" s="90"/>
      <c r="L36" s="114" t="str">
        <f t="shared" si="0"/>
        <v>Yes</v>
      </c>
      <c r="M36" s="84"/>
      <c r="N36" s="84"/>
      <c r="O36" s="127" t="str">
        <f>IF(OR(A36="", M36=""), "",
   IF(AND(
         M36 &lt;= 'County Names to hide (2)'!$D$2,
         OR(N36="", N36 &gt;= 'County Names to hide (2)'!$C$2)
      ),
      "Yes",
      "No"
   )
)</f>
        <v/>
      </c>
      <c r="P36" s="84"/>
      <c r="Q36" s="84"/>
      <c r="R36" s="84"/>
      <c r="S36" s="84"/>
      <c r="T36" s="95"/>
      <c r="U36" s="129" t="str">
        <f>IF(M36="","",
   ROUND(
      (MIN(IF(N36="", 'County Names to hide (2)'!$D$2, N36),
           'County Names to hide (2)'!$D$2)
       - M36) / 365 * 12,
   1)
)</f>
        <v/>
      </c>
      <c r="V36" s="129" t="str">
        <f>IF(C36="","",
   ROUND(('County Names to hide (2)'!$D$2 - C36) / 365 * 12, 1)
)</f>
        <v/>
      </c>
      <c r="W36" s="88"/>
      <c r="X36" s="100"/>
      <c r="Y36" s="102"/>
      <c r="Z36" s="104"/>
      <c r="AA36" s="102"/>
      <c r="AB36" s="102"/>
      <c r="AC36" s="102"/>
      <c r="AD36" s="102"/>
      <c r="AE36" s="102"/>
      <c r="AF3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6" s="102"/>
      <c r="AH36" s="102"/>
      <c r="AI36" s="123" t="str">
        <f t="shared" si="2"/>
        <v/>
      </c>
      <c r="AJ36" s="102"/>
      <c r="AK36" s="102"/>
      <c r="AL36" s="113"/>
    </row>
    <row r="37" spans="1:38" x14ac:dyDescent="0.35">
      <c r="A37" s="73"/>
      <c r="B37" s="81"/>
      <c r="C37" s="85"/>
      <c r="D37" s="89"/>
      <c r="E37" s="91"/>
      <c r="F37" s="91"/>
      <c r="G37" s="91"/>
      <c r="H37" s="91"/>
      <c r="I37" s="91"/>
      <c r="J37" s="91"/>
      <c r="K37" s="91"/>
      <c r="L37" s="114" t="str">
        <f t="shared" si="0"/>
        <v>Yes</v>
      </c>
      <c r="M37" s="85"/>
      <c r="N37" s="85"/>
      <c r="O37" s="127" t="str">
        <f>IF(OR(A37="", M37=""), "",
   IF(AND(
         M37 &lt;= 'County Names to hide (2)'!$D$2,
         OR(N37="", N37 &gt;= 'County Names to hide (2)'!$C$2)
      ),
      "Yes",
      "No"
   )
)</f>
        <v/>
      </c>
      <c r="P37" s="85"/>
      <c r="Q37" s="85"/>
      <c r="R37" s="85"/>
      <c r="S37" s="85"/>
      <c r="T37" s="96"/>
      <c r="U37" s="129" t="str">
        <f>IF(M37="","",
   ROUND(
      (MIN(IF(N37="", 'County Names to hide (2)'!$D$2, N37),
           'County Names to hide (2)'!$D$2)
       - M37) / 365 * 12,
   1)
)</f>
        <v/>
      </c>
      <c r="V37" s="129" t="str">
        <f>IF(C37="","",
   ROUND(('County Names to hide (2)'!$D$2 - C37) / 365 * 12, 1)
)</f>
        <v/>
      </c>
      <c r="W37" s="89"/>
      <c r="X37" s="101"/>
      <c r="Y37" s="103"/>
      <c r="Z37" s="105"/>
      <c r="AA37" s="103"/>
      <c r="AB37" s="103"/>
      <c r="AC37" s="103"/>
      <c r="AD37" s="103"/>
      <c r="AE37" s="103"/>
      <c r="AF3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7" s="103"/>
      <c r="AH37" s="103"/>
      <c r="AI37" s="123" t="str">
        <f t="shared" si="2"/>
        <v/>
      </c>
      <c r="AJ37" s="103"/>
      <c r="AK37" s="103"/>
      <c r="AL37" s="112"/>
    </row>
    <row r="38" spans="1:38" x14ac:dyDescent="0.35">
      <c r="A38" s="74"/>
      <c r="B38" s="80"/>
      <c r="C38" s="84"/>
      <c r="D38" s="88"/>
      <c r="E38" s="90"/>
      <c r="F38" s="90"/>
      <c r="G38" s="90"/>
      <c r="H38" s="90"/>
      <c r="I38" s="90"/>
      <c r="J38" s="90"/>
      <c r="K38" s="90"/>
      <c r="L38" s="114" t="str">
        <f t="shared" si="0"/>
        <v>Yes</v>
      </c>
      <c r="M38" s="84"/>
      <c r="N38" s="84"/>
      <c r="O38" s="127" t="str">
        <f>IF(OR(A38="", M38=""), "",
   IF(AND(
         M38 &lt;= 'County Names to hide (2)'!$D$2,
         OR(N38="", N38 &gt;= 'County Names to hide (2)'!$C$2)
      ),
      "Yes",
      "No"
   )
)</f>
        <v/>
      </c>
      <c r="P38" s="84"/>
      <c r="Q38" s="84"/>
      <c r="R38" s="84"/>
      <c r="S38" s="84"/>
      <c r="T38" s="95"/>
      <c r="U38" s="129" t="str">
        <f>IF(M38="","",
   ROUND(
      (MIN(IF(N38="", 'County Names to hide (2)'!$D$2, N38),
           'County Names to hide (2)'!$D$2)
       - M38) / 365 * 12,
   1)
)</f>
        <v/>
      </c>
      <c r="V38" s="129" t="str">
        <f>IF(C38="","",
   ROUND(('County Names to hide (2)'!$D$2 - C38) / 365 * 12, 1)
)</f>
        <v/>
      </c>
      <c r="W38" s="88"/>
      <c r="X38" s="100"/>
      <c r="Y38" s="102"/>
      <c r="Z38" s="104"/>
      <c r="AA38" s="102"/>
      <c r="AB38" s="102"/>
      <c r="AC38" s="102"/>
      <c r="AD38" s="102"/>
      <c r="AE38" s="102"/>
      <c r="AF3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8" s="102"/>
      <c r="AH38" s="102"/>
      <c r="AI38" s="123" t="str">
        <f t="shared" si="2"/>
        <v/>
      </c>
      <c r="AJ38" s="102"/>
      <c r="AK38" s="102"/>
      <c r="AL38" s="113"/>
    </row>
    <row r="39" spans="1:38" x14ac:dyDescent="0.35">
      <c r="A39" s="73"/>
      <c r="B39" s="81"/>
      <c r="C39" s="85"/>
      <c r="D39" s="89"/>
      <c r="E39" s="91"/>
      <c r="F39" s="91"/>
      <c r="G39" s="91"/>
      <c r="H39" s="91"/>
      <c r="I39" s="91"/>
      <c r="J39" s="91"/>
      <c r="K39" s="91"/>
      <c r="L39" s="114" t="str">
        <f t="shared" si="0"/>
        <v>Yes</v>
      </c>
      <c r="M39" s="85"/>
      <c r="N39" s="85"/>
      <c r="O39" s="127" t="str">
        <f>IF(OR(A39="", M39=""), "",
   IF(AND(
         M39 &lt;= 'County Names to hide (2)'!$D$2,
         OR(N39="", N39 &gt;= 'County Names to hide (2)'!$C$2)
      ),
      "Yes",
      "No"
   )
)</f>
        <v/>
      </c>
      <c r="P39" s="85"/>
      <c r="Q39" s="85"/>
      <c r="R39" s="85"/>
      <c r="S39" s="85"/>
      <c r="T39" s="96"/>
      <c r="U39" s="129" t="str">
        <f>IF(M39="","",
   ROUND(
      (MIN(IF(N39="", 'County Names to hide (2)'!$D$2, N39),
           'County Names to hide (2)'!$D$2)
       - M39) / 365 * 12,
   1)
)</f>
        <v/>
      </c>
      <c r="V39" s="129" t="str">
        <f>IF(C39="","",
   ROUND(('County Names to hide (2)'!$D$2 - C39) / 365 * 12, 1)
)</f>
        <v/>
      </c>
      <c r="W39" s="89"/>
      <c r="X39" s="101"/>
      <c r="Y39" s="103"/>
      <c r="Z39" s="105"/>
      <c r="AA39" s="103"/>
      <c r="AB39" s="103"/>
      <c r="AC39" s="103"/>
      <c r="AD39" s="103"/>
      <c r="AE39" s="103"/>
      <c r="AF3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9" s="103"/>
      <c r="AH39" s="103"/>
      <c r="AI39" s="123" t="str">
        <f t="shared" si="2"/>
        <v/>
      </c>
      <c r="AJ39" s="103"/>
      <c r="AK39" s="103"/>
      <c r="AL39" s="112"/>
    </row>
    <row r="40" spans="1:38" x14ac:dyDescent="0.35">
      <c r="A40" s="74"/>
      <c r="B40" s="80"/>
      <c r="C40" s="84"/>
      <c r="D40" s="88"/>
      <c r="E40" s="90"/>
      <c r="F40" s="90"/>
      <c r="G40" s="90"/>
      <c r="H40" s="90"/>
      <c r="I40" s="90"/>
      <c r="J40" s="90"/>
      <c r="K40" s="90"/>
      <c r="L40" s="114" t="str">
        <f t="shared" si="0"/>
        <v>Yes</v>
      </c>
      <c r="M40" s="84"/>
      <c r="N40" s="84"/>
      <c r="O40" s="127" t="str">
        <f>IF(OR(A40="", M40=""), "",
   IF(AND(
         M40 &lt;= 'County Names to hide (2)'!$D$2,
         OR(N40="", N40 &gt;= 'County Names to hide (2)'!$C$2)
      ),
      "Yes",
      "No"
   )
)</f>
        <v/>
      </c>
      <c r="P40" s="84"/>
      <c r="Q40" s="84"/>
      <c r="R40" s="84"/>
      <c r="S40" s="84"/>
      <c r="T40" s="95"/>
      <c r="U40" s="129" t="str">
        <f>IF(M40="","",
   ROUND(
      (MIN(IF(N40="", 'County Names to hide (2)'!$D$2, N40),
           'County Names to hide (2)'!$D$2)
       - M40) / 365 * 12,
   1)
)</f>
        <v/>
      </c>
      <c r="V40" s="129" t="str">
        <f>IF(C40="","",
   ROUND(('County Names to hide (2)'!$D$2 - C40) / 365 * 12, 1)
)</f>
        <v/>
      </c>
      <c r="W40" s="88"/>
      <c r="X40" s="100"/>
      <c r="Y40" s="102"/>
      <c r="Z40" s="104"/>
      <c r="AA40" s="102"/>
      <c r="AB40" s="102"/>
      <c r="AC40" s="102"/>
      <c r="AD40" s="102"/>
      <c r="AE40" s="102"/>
      <c r="AF4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0" s="102"/>
      <c r="AH40" s="102"/>
      <c r="AI40" s="123" t="str">
        <f t="shared" si="2"/>
        <v/>
      </c>
      <c r="AJ40" s="102"/>
      <c r="AK40" s="102"/>
      <c r="AL40" s="113"/>
    </row>
    <row r="41" spans="1:38" x14ac:dyDescent="0.35">
      <c r="A41" s="73"/>
      <c r="B41" s="81"/>
      <c r="C41" s="85"/>
      <c r="D41" s="89"/>
      <c r="E41" s="91"/>
      <c r="F41" s="91"/>
      <c r="G41" s="91"/>
      <c r="H41" s="91"/>
      <c r="I41" s="91"/>
      <c r="J41" s="91"/>
      <c r="K41" s="91"/>
      <c r="L41" s="114" t="str">
        <f t="shared" si="0"/>
        <v>Yes</v>
      </c>
      <c r="M41" s="85"/>
      <c r="N41" s="85"/>
      <c r="O41" s="127" t="str">
        <f>IF(OR(A41="", M41=""), "",
   IF(AND(
         M41 &lt;= 'County Names to hide (2)'!$D$2,
         OR(N41="", N41 &gt;= 'County Names to hide (2)'!$C$2)
      ),
      "Yes",
      "No"
   )
)</f>
        <v/>
      </c>
      <c r="P41" s="85"/>
      <c r="Q41" s="85"/>
      <c r="R41" s="85"/>
      <c r="S41" s="85"/>
      <c r="T41" s="96"/>
      <c r="U41" s="129" t="str">
        <f>IF(M41="","",
   ROUND(
      (MIN(IF(N41="", 'County Names to hide (2)'!$D$2, N41),
           'County Names to hide (2)'!$D$2)
       - M41) / 365 * 12,
   1)
)</f>
        <v/>
      </c>
      <c r="V41" s="129" t="str">
        <f>IF(C41="","",
   ROUND(('County Names to hide (2)'!$D$2 - C41) / 365 * 12, 1)
)</f>
        <v/>
      </c>
      <c r="W41" s="89"/>
      <c r="X41" s="101"/>
      <c r="Y41" s="103"/>
      <c r="Z41" s="105"/>
      <c r="AA41" s="103"/>
      <c r="AB41" s="103"/>
      <c r="AC41" s="103"/>
      <c r="AD41" s="103"/>
      <c r="AE41" s="103"/>
      <c r="AF4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1" s="103"/>
      <c r="AH41" s="103"/>
      <c r="AI41" s="123" t="str">
        <f t="shared" si="2"/>
        <v/>
      </c>
      <c r="AJ41" s="103"/>
      <c r="AK41" s="103"/>
      <c r="AL41" s="112"/>
    </row>
    <row r="42" spans="1:38" x14ac:dyDescent="0.35">
      <c r="A42" s="74"/>
      <c r="B42" s="80"/>
      <c r="C42" s="84"/>
      <c r="D42" s="88"/>
      <c r="E42" s="90"/>
      <c r="F42" s="90"/>
      <c r="G42" s="90"/>
      <c r="H42" s="90"/>
      <c r="I42" s="90"/>
      <c r="J42" s="90"/>
      <c r="K42" s="90"/>
      <c r="L42" s="114" t="str">
        <f t="shared" si="0"/>
        <v>Yes</v>
      </c>
      <c r="M42" s="84"/>
      <c r="N42" s="84"/>
      <c r="O42" s="127" t="str">
        <f>IF(OR(A42="", M42=""), "",
   IF(AND(
         M42 &lt;= 'County Names to hide (2)'!$D$2,
         OR(N42="", N42 &gt;= 'County Names to hide (2)'!$C$2)
      ),
      "Yes",
      "No"
   )
)</f>
        <v/>
      </c>
      <c r="P42" s="84"/>
      <c r="Q42" s="84"/>
      <c r="R42" s="84"/>
      <c r="S42" s="84"/>
      <c r="T42" s="95"/>
      <c r="U42" s="129" t="str">
        <f>IF(M42="","",
   ROUND(
      (MIN(IF(N42="", 'County Names to hide (2)'!$D$2, N42),
           'County Names to hide (2)'!$D$2)
       - M42) / 365 * 12,
   1)
)</f>
        <v/>
      </c>
      <c r="V42" s="129" t="str">
        <f>IF(C42="","",
   ROUND(('County Names to hide (2)'!$D$2 - C42) / 365 * 12, 1)
)</f>
        <v/>
      </c>
      <c r="W42" s="88"/>
      <c r="X42" s="100"/>
      <c r="Y42" s="102"/>
      <c r="Z42" s="104"/>
      <c r="AA42" s="102"/>
      <c r="AB42" s="102"/>
      <c r="AC42" s="102"/>
      <c r="AD42" s="102"/>
      <c r="AE42" s="102"/>
      <c r="AF4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2" s="102"/>
      <c r="AH42" s="102"/>
      <c r="AI42" s="123" t="str">
        <f t="shared" si="2"/>
        <v/>
      </c>
      <c r="AJ42" s="102"/>
      <c r="AK42" s="102"/>
      <c r="AL42" s="113"/>
    </row>
    <row r="43" spans="1:38" x14ac:dyDescent="0.35">
      <c r="A43" s="73"/>
      <c r="B43" s="81"/>
      <c r="C43" s="85"/>
      <c r="D43" s="89"/>
      <c r="E43" s="91"/>
      <c r="F43" s="91"/>
      <c r="G43" s="91"/>
      <c r="H43" s="91"/>
      <c r="I43" s="91"/>
      <c r="J43" s="91"/>
      <c r="K43" s="91"/>
      <c r="L43" s="114" t="str">
        <f t="shared" si="0"/>
        <v>Yes</v>
      </c>
      <c r="M43" s="85"/>
      <c r="N43" s="85"/>
      <c r="O43" s="127" t="str">
        <f>IF(OR(A43="", M43=""), "",
   IF(AND(
         M43 &lt;= 'County Names to hide (2)'!$D$2,
         OR(N43="", N43 &gt;= 'County Names to hide (2)'!$C$2)
      ),
      "Yes",
      "No"
   )
)</f>
        <v/>
      </c>
      <c r="P43" s="85"/>
      <c r="Q43" s="85"/>
      <c r="R43" s="85"/>
      <c r="S43" s="85"/>
      <c r="T43" s="96"/>
      <c r="U43" s="129" t="str">
        <f>IF(M43="","",
   ROUND(
      (MIN(IF(N43="", 'County Names to hide (2)'!$D$2, N43),
           'County Names to hide (2)'!$D$2)
       - M43) / 365 * 12,
   1)
)</f>
        <v/>
      </c>
      <c r="V43" s="129" t="str">
        <f>IF(C43="","",
   ROUND(('County Names to hide (2)'!$D$2 - C43) / 365 * 12, 1)
)</f>
        <v/>
      </c>
      <c r="W43" s="89"/>
      <c r="X43" s="101"/>
      <c r="Y43" s="103"/>
      <c r="Z43" s="105"/>
      <c r="AA43" s="103"/>
      <c r="AB43" s="103"/>
      <c r="AC43" s="103"/>
      <c r="AD43" s="103"/>
      <c r="AE43" s="103"/>
      <c r="AF4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3" s="103"/>
      <c r="AH43" s="103"/>
      <c r="AI43" s="123" t="str">
        <f t="shared" si="2"/>
        <v/>
      </c>
      <c r="AJ43" s="103"/>
      <c r="AK43" s="103"/>
      <c r="AL43" s="112"/>
    </row>
    <row r="44" spans="1:38" x14ac:dyDescent="0.35">
      <c r="A44" s="74"/>
      <c r="B44" s="80"/>
      <c r="C44" s="84"/>
      <c r="D44" s="88"/>
      <c r="E44" s="90"/>
      <c r="F44" s="90"/>
      <c r="G44" s="90"/>
      <c r="H44" s="90"/>
      <c r="I44" s="90"/>
      <c r="J44" s="90"/>
      <c r="K44" s="90"/>
      <c r="L44" s="114" t="str">
        <f t="shared" si="0"/>
        <v>Yes</v>
      </c>
      <c r="M44" s="84"/>
      <c r="N44" s="84"/>
      <c r="O44" s="127" t="str">
        <f>IF(OR(A44="", M44=""), "",
   IF(AND(
         M44 &lt;= 'County Names to hide (2)'!$D$2,
         OR(N44="", N44 &gt;= 'County Names to hide (2)'!$C$2)
      ),
      "Yes",
      "No"
   )
)</f>
        <v/>
      </c>
      <c r="P44" s="84"/>
      <c r="Q44" s="84"/>
      <c r="R44" s="84"/>
      <c r="S44" s="84"/>
      <c r="T44" s="95"/>
      <c r="U44" s="129" t="str">
        <f>IF(M44="","",
   ROUND(
      (MIN(IF(N44="", 'County Names to hide (2)'!$D$2, N44),
           'County Names to hide (2)'!$D$2)
       - M44) / 365 * 12,
   1)
)</f>
        <v/>
      </c>
      <c r="V44" s="129" t="str">
        <f>IF(C44="","",
   ROUND(('County Names to hide (2)'!$D$2 - C44) / 365 * 12, 1)
)</f>
        <v/>
      </c>
      <c r="W44" s="88"/>
      <c r="X44" s="100"/>
      <c r="Y44" s="102"/>
      <c r="Z44" s="104"/>
      <c r="AA44" s="102"/>
      <c r="AB44" s="102"/>
      <c r="AC44" s="102"/>
      <c r="AD44" s="102"/>
      <c r="AE44" s="102"/>
      <c r="AF4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4" s="102"/>
      <c r="AH44" s="102"/>
      <c r="AI44" s="123" t="str">
        <f t="shared" si="2"/>
        <v/>
      </c>
      <c r="AJ44" s="102"/>
      <c r="AK44" s="102"/>
      <c r="AL44" s="113"/>
    </row>
    <row r="45" spans="1:38" x14ac:dyDescent="0.35">
      <c r="A45" s="73"/>
      <c r="B45" s="81"/>
      <c r="C45" s="85"/>
      <c r="D45" s="89"/>
      <c r="E45" s="91"/>
      <c r="F45" s="91"/>
      <c r="G45" s="91"/>
      <c r="H45" s="91"/>
      <c r="I45" s="91"/>
      <c r="J45" s="91"/>
      <c r="K45" s="91"/>
      <c r="L45" s="114" t="str">
        <f t="shared" si="0"/>
        <v>Yes</v>
      </c>
      <c r="M45" s="85"/>
      <c r="N45" s="85"/>
      <c r="O45" s="127" t="str">
        <f>IF(OR(A45="", M45=""), "",
   IF(AND(
         M45 &lt;= 'County Names to hide (2)'!$D$2,
         OR(N45="", N45 &gt;= 'County Names to hide (2)'!$C$2)
      ),
      "Yes",
      "No"
   )
)</f>
        <v/>
      </c>
      <c r="P45" s="85"/>
      <c r="Q45" s="85"/>
      <c r="R45" s="85"/>
      <c r="S45" s="85"/>
      <c r="T45" s="96"/>
      <c r="U45" s="129" t="str">
        <f>IF(M45="","",
   ROUND(
      (MIN(IF(N45="", 'County Names to hide (2)'!$D$2, N45),
           'County Names to hide (2)'!$D$2)
       - M45) / 365 * 12,
   1)
)</f>
        <v/>
      </c>
      <c r="V45" s="129" t="str">
        <f>IF(C45="","",
   ROUND(('County Names to hide (2)'!$D$2 - C45) / 365 * 12, 1)
)</f>
        <v/>
      </c>
      <c r="W45" s="89"/>
      <c r="X45" s="101"/>
      <c r="Y45" s="103"/>
      <c r="Z45" s="105"/>
      <c r="AA45" s="103"/>
      <c r="AB45" s="103"/>
      <c r="AC45" s="103"/>
      <c r="AD45" s="103"/>
      <c r="AE45" s="103"/>
      <c r="AF4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5" s="103"/>
      <c r="AH45" s="103"/>
      <c r="AI45" s="123" t="str">
        <f t="shared" si="2"/>
        <v/>
      </c>
      <c r="AJ45" s="103"/>
      <c r="AK45" s="103"/>
      <c r="AL45" s="112"/>
    </row>
    <row r="46" spans="1:38" x14ac:dyDescent="0.35">
      <c r="A46" s="74"/>
      <c r="B46" s="80"/>
      <c r="C46" s="84"/>
      <c r="D46" s="88"/>
      <c r="E46" s="90"/>
      <c r="F46" s="90"/>
      <c r="G46" s="90"/>
      <c r="H46" s="90"/>
      <c r="I46" s="90"/>
      <c r="J46" s="90"/>
      <c r="K46" s="90"/>
      <c r="L46" s="114" t="str">
        <f t="shared" si="0"/>
        <v>Yes</v>
      </c>
      <c r="M46" s="84"/>
      <c r="N46" s="84"/>
      <c r="O46" s="127" t="str">
        <f>IF(OR(A46="", M46=""), "",
   IF(AND(
         M46 &lt;= 'County Names to hide (2)'!$D$2,
         OR(N46="", N46 &gt;= 'County Names to hide (2)'!$C$2)
      ),
      "Yes",
      "No"
   )
)</f>
        <v/>
      </c>
      <c r="P46" s="84"/>
      <c r="Q46" s="84"/>
      <c r="R46" s="84"/>
      <c r="S46" s="84"/>
      <c r="T46" s="95"/>
      <c r="U46" s="129" t="str">
        <f>IF(M46="","",
   ROUND(
      (MIN(IF(N46="", 'County Names to hide (2)'!$D$2, N46),
           'County Names to hide (2)'!$D$2)
       - M46) / 365 * 12,
   1)
)</f>
        <v/>
      </c>
      <c r="V46" s="129" t="str">
        <f>IF(C46="","",
   ROUND(('County Names to hide (2)'!$D$2 - C46) / 365 * 12, 1)
)</f>
        <v/>
      </c>
      <c r="W46" s="88"/>
      <c r="X46" s="100"/>
      <c r="Y46" s="102"/>
      <c r="Z46" s="104"/>
      <c r="AA46" s="102"/>
      <c r="AB46" s="102"/>
      <c r="AC46" s="102"/>
      <c r="AD46" s="102"/>
      <c r="AE46" s="102"/>
      <c r="AF4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6" s="102"/>
      <c r="AH46" s="102"/>
      <c r="AI46" s="123" t="str">
        <f t="shared" si="2"/>
        <v/>
      </c>
      <c r="AJ46" s="102"/>
      <c r="AK46" s="102"/>
      <c r="AL46" s="113"/>
    </row>
    <row r="47" spans="1:38" x14ac:dyDescent="0.35">
      <c r="A47" s="73"/>
      <c r="B47" s="81"/>
      <c r="C47" s="85"/>
      <c r="D47" s="89"/>
      <c r="E47" s="91"/>
      <c r="F47" s="91"/>
      <c r="G47" s="91"/>
      <c r="H47" s="91"/>
      <c r="I47" s="91"/>
      <c r="J47" s="91"/>
      <c r="K47" s="91"/>
      <c r="L47" s="114" t="str">
        <f t="shared" si="0"/>
        <v>Yes</v>
      </c>
      <c r="M47" s="85"/>
      <c r="N47" s="85"/>
      <c r="O47" s="127" t="str">
        <f>IF(OR(A47="", M47=""), "",
   IF(AND(
         M47 &lt;= 'County Names to hide (2)'!$D$2,
         OR(N47="", N47 &gt;= 'County Names to hide (2)'!$C$2)
      ),
      "Yes",
      "No"
   )
)</f>
        <v/>
      </c>
      <c r="P47" s="85"/>
      <c r="Q47" s="85"/>
      <c r="R47" s="85"/>
      <c r="S47" s="85"/>
      <c r="T47" s="96"/>
      <c r="U47" s="129" t="str">
        <f>IF(M47="","",
   ROUND(
      (MIN(IF(N47="", 'County Names to hide (2)'!$D$2, N47),
           'County Names to hide (2)'!$D$2)
       - M47) / 365 * 12,
   1)
)</f>
        <v/>
      </c>
      <c r="V47" s="129" t="str">
        <f>IF(C47="","",
   ROUND(('County Names to hide (2)'!$D$2 - C47) / 365 * 12, 1)
)</f>
        <v/>
      </c>
      <c r="W47" s="89"/>
      <c r="X47" s="101"/>
      <c r="Y47" s="103"/>
      <c r="Z47" s="105"/>
      <c r="AA47" s="103"/>
      <c r="AB47" s="103"/>
      <c r="AC47" s="103"/>
      <c r="AD47" s="103"/>
      <c r="AE47" s="103"/>
      <c r="AF4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7" s="103"/>
      <c r="AH47" s="103"/>
      <c r="AI47" s="123" t="str">
        <f t="shared" si="2"/>
        <v/>
      </c>
      <c r="AJ47" s="103"/>
      <c r="AK47" s="103"/>
      <c r="AL47" s="112"/>
    </row>
    <row r="48" spans="1:38" x14ac:dyDescent="0.35">
      <c r="A48" s="74"/>
      <c r="B48" s="80"/>
      <c r="C48" s="84"/>
      <c r="D48" s="88"/>
      <c r="E48" s="90"/>
      <c r="F48" s="90"/>
      <c r="G48" s="90"/>
      <c r="H48" s="90"/>
      <c r="I48" s="90"/>
      <c r="J48" s="90"/>
      <c r="K48" s="90"/>
      <c r="L48" s="114" t="str">
        <f t="shared" si="0"/>
        <v>Yes</v>
      </c>
      <c r="M48" s="84"/>
      <c r="N48" s="84"/>
      <c r="O48" s="127" t="str">
        <f>IF(OR(A48="", M48=""), "",
   IF(AND(
         M48 &lt;= 'County Names to hide (2)'!$D$2,
         OR(N48="", N48 &gt;= 'County Names to hide (2)'!$C$2)
      ),
      "Yes",
      "No"
   )
)</f>
        <v/>
      </c>
      <c r="P48" s="84"/>
      <c r="Q48" s="84"/>
      <c r="R48" s="84"/>
      <c r="S48" s="84"/>
      <c r="T48" s="95"/>
      <c r="U48" s="129" t="str">
        <f>IF(M48="","",
   ROUND(
      (MIN(IF(N48="", 'County Names to hide (2)'!$D$2, N48),
           'County Names to hide (2)'!$D$2)
       - M48) / 365 * 12,
   1)
)</f>
        <v/>
      </c>
      <c r="V48" s="129" t="str">
        <f>IF(C48="","",
   ROUND(('County Names to hide (2)'!$D$2 - C48) / 365 * 12, 1)
)</f>
        <v/>
      </c>
      <c r="W48" s="88"/>
      <c r="X48" s="100"/>
      <c r="Y48" s="102"/>
      <c r="Z48" s="104"/>
      <c r="AA48" s="102"/>
      <c r="AB48" s="102"/>
      <c r="AC48" s="102"/>
      <c r="AD48" s="102"/>
      <c r="AE48" s="102"/>
      <c r="AF4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8" s="102"/>
      <c r="AH48" s="102"/>
      <c r="AI48" s="123" t="str">
        <f t="shared" si="2"/>
        <v/>
      </c>
      <c r="AJ48" s="102"/>
      <c r="AK48" s="102"/>
      <c r="AL48" s="113"/>
    </row>
    <row r="49" spans="1:38" x14ac:dyDescent="0.35">
      <c r="A49" s="73"/>
      <c r="B49" s="81"/>
      <c r="C49" s="85"/>
      <c r="D49" s="89"/>
      <c r="E49" s="91"/>
      <c r="F49" s="91"/>
      <c r="G49" s="91"/>
      <c r="H49" s="91"/>
      <c r="I49" s="91"/>
      <c r="J49" s="91"/>
      <c r="K49" s="91"/>
      <c r="L49" s="114" t="str">
        <f t="shared" si="0"/>
        <v>Yes</v>
      </c>
      <c r="M49" s="85"/>
      <c r="N49" s="85"/>
      <c r="O49" s="127" t="str">
        <f>IF(OR(A49="", M49=""), "",
   IF(AND(
         M49 &lt;= 'County Names to hide (2)'!$D$2,
         OR(N49="", N49 &gt;= 'County Names to hide (2)'!$C$2)
      ),
      "Yes",
      "No"
   )
)</f>
        <v/>
      </c>
      <c r="P49" s="85"/>
      <c r="Q49" s="85"/>
      <c r="R49" s="85"/>
      <c r="S49" s="85"/>
      <c r="T49" s="96"/>
      <c r="U49" s="129" t="str">
        <f>IF(M49="","",
   ROUND(
      (MIN(IF(N49="", 'County Names to hide (2)'!$D$2, N49),
           'County Names to hide (2)'!$D$2)
       - M49) / 365 * 12,
   1)
)</f>
        <v/>
      </c>
      <c r="V49" s="129" t="str">
        <f>IF(C49="","",
   ROUND(('County Names to hide (2)'!$D$2 - C49) / 365 * 12, 1)
)</f>
        <v/>
      </c>
      <c r="W49" s="89"/>
      <c r="X49" s="101"/>
      <c r="Y49" s="103"/>
      <c r="Z49" s="105"/>
      <c r="AA49" s="103"/>
      <c r="AB49" s="103"/>
      <c r="AC49" s="103"/>
      <c r="AD49" s="103"/>
      <c r="AE49" s="103"/>
      <c r="AF4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9" s="103"/>
      <c r="AH49" s="103"/>
      <c r="AI49" s="123" t="str">
        <f t="shared" si="2"/>
        <v/>
      </c>
      <c r="AJ49" s="103"/>
      <c r="AK49" s="103"/>
      <c r="AL49" s="112"/>
    </row>
    <row r="50" spans="1:38" x14ac:dyDescent="0.35">
      <c r="A50" s="74"/>
      <c r="B50" s="80"/>
      <c r="C50" s="84"/>
      <c r="D50" s="88"/>
      <c r="E50" s="90"/>
      <c r="F50" s="90"/>
      <c r="G50" s="90"/>
      <c r="H50" s="90"/>
      <c r="I50" s="90"/>
      <c r="J50" s="90"/>
      <c r="K50" s="90"/>
      <c r="L50" s="114" t="str">
        <f t="shared" si="0"/>
        <v>Yes</v>
      </c>
      <c r="M50" s="84"/>
      <c r="N50" s="84"/>
      <c r="O50" s="127" t="str">
        <f>IF(OR(A50="", M50=""), "",
   IF(AND(
         M50 &lt;= 'County Names to hide (2)'!$D$2,
         OR(N50="", N50 &gt;= 'County Names to hide (2)'!$C$2)
      ),
      "Yes",
      "No"
   )
)</f>
        <v/>
      </c>
      <c r="P50" s="84"/>
      <c r="Q50" s="84"/>
      <c r="R50" s="84"/>
      <c r="S50" s="84"/>
      <c r="T50" s="95"/>
      <c r="U50" s="129" t="str">
        <f>IF(M50="","",
   ROUND(
      (MIN(IF(N50="", 'County Names to hide (2)'!$D$2, N50),
           'County Names to hide (2)'!$D$2)
       - M50) / 365 * 12,
   1)
)</f>
        <v/>
      </c>
      <c r="V50" s="129" t="str">
        <f>IF(C50="","",
   ROUND(('County Names to hide (2)'!$D$2 - C50) / 365 * 12, 1)
)</f>
        <v/>
      </c>
      <c r="W50" s="88"/>
      <c r="X50" s="100"/>
      <c r="Y50" s="102"/>
      <c r="Z50" s="104"/>
      <c r="AA50" s="102"/>
      <c r="AB50" s="102"/>
      <c r="AC50" s="102"/>
      <c r="AD50" s="102"/>
      <c r="AE50" s="102"/>
      <c r="AF5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0" s="102"/>
      <c r="AH50" s="102"/>
      <c r="AI50" s="123" t="str">
        <f t="shared" si="2"/>
        <v/>
      </c>
      <c r="AJ50" s="102"/>
      <c r="AK50" s="102"/>
      <c r="AL50" s="113"/>
    </row>
    <row r="51" spans="1:38" x14ac:dyDescent="0.35">
      <c r="A51" s="73"/>
      <c r="B51" s="81"/>
      <c r="C51" s="85"/>
      <c r="D51" s="89"/>
      <c r="E51" s="91"/>
      <c r="F51" s="91"/>
      <c r="G51" s="91"/>
      <c r="H51" s="91"/>
      <c r="I51" s="91"/>
      <c r="J51" s="91"/>
      <c r="K51" s="91"/>
      <c r="L51" s="114" t="str">
        <f t="shared" si="0"/>
        <v>Yes</v>
      </c>
      <c r="M51" s="85"/>
      <c r="N51" s="85"/>
      <c r="O51" s="127" t="str">
        <f>IF(OR(A51="", M51=""), "",
   IF(AND(
         M51 &lt;= 'County Names to hide (2)'!$D$2,
         OR(N51="", N51 &gt;= 'County Names to hide (2)'!$C$2)
      ),
      "Yes",
      "No"
   )
)</f>
        <v/>
      </c>
      <c r="P51" s="85"/>
      <c r="Q51" s="85"/>
      <c r="R51" s="85"/>
      <c r="S51" s="85"/>
      <c r="T51" s="96"/>
      <c r="U51" s="129" t="str">
        <f>IF(M51="","",
   ROUND(
      (MIN(IF(N51="", 'County Names to hide (2)'!$D$2, N51),
           'County Names to hide (2)'!$D$2)
       - M51) / 365 * 12,
   1)
)</f>
        <v/>
      </c>
      <c r="V51" s="129" t="str">
        <f>IF(C51="","",
   ROUND(('County Names to hide (2)'!$D$2 - C51) / 365 * 12, 1)
)</f>
        <v/>
      </c>
      <c r="W51" s="89"/>
      <c r="X51" s="101"/>
      <c r="Y51" s="103"/>
      <c r="Z51" s="105"/>
      <c r="AA51" s="103"/>
      <c r="AB51" s="103"/>
      <c r="AC51" s="103"/>
      <c r="AD51" s="103"/>
      <c r="AE51" s="103"/>
      <c r="AF5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1" s="103"/>
      <c r="AH51" s="103"/>
      <c r="AI51" s="123" t="str">
        <f t="shared" si="2"/>
        <v/>
      </c>
      <c r="AJ51" s="103"/>
      <c r="AK51" s="103"/>
      <c r="AL51" s="112"/>
    </row>
    <row r="52" spans="1:38" x14ac:dyDescent="0.35">
      <c r="A52" s="74"/>
      <c r="B52" s="80"/>
      <c r="C52" s="84"/>
      <c r="D52" s="88"/>
      <c r="E52" s="90"/>
      <c r="F52" s="90"/>
      <c r="G52" s="90"/>
      <c r="H52" s="90"/>
      <c r="I52" s="90"/>
      <c r="J52" s="90"/>
      <c r="K52" s="90"/>
      <c r="L52" s="114" t="str">
        <f t="shared" si="0"/>
        <v>Yes</v>
      </c>
      <c r="M52" s="84"/>
      <c r="N52" s="84"/>
      <c r="O52" s="127" t="str">
        <f>IF(OR(A52="", M52=""), "",
   IF(AND(
         M52 &lt;= 'County Names to hide (2)'!$D$2,
         OR(N52="", N52 &gt;= 'County Names to hide (2)'!$C$2)
      ),
      "Yes",
      "No"
   )
)</f>
        <v/>
      </c>
      <c r="P52" s="84"/>
      <c r="Q52" s="84"/>
      <c r="R52" s="84"/>
      <c r="S52" s="84"/>
      <c r="T52" s="95"/>
      <c r="U52" s="129" t="str">
        <f>IF(M52="","",
   ROUND(
      (MIN(IF(N52="", 'County Names to hide (2)'!$D$2, N52),
           'County Names to hide (2)'!$D$2)
       - M52) / 365 * 12,
   1)
)</f>
        <v/>
      </c>
      <c r="V52" s="129" t="str">
        <f>IF(C52="","",
   ROUND(('County Names to hide (2)'!$D$2 - C52) / 365 * 12, 1)
)</f>
        <v/>
      </c>
      <c r="W52" s="88"/>
      <c r="X52" s="100"/>
      <c r="Y52" s="102"/>
      <c r="Z52" s="104"/>
      <c r="AA52" s="102"/>
      <c r="AB52" s="102"/>
      <c r="AC52" s="102"/>
      <c r="AD52" s="102"/>
      <c r="AE52" s="102"/>
      <c r="AF5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2" s="102"/>
      <c r="AH52" s="102"/>
      <c r="AI52" s="123" t="str">
        <f t="shared" si="2"/>
        <v/>
      </c>
      <c r="AJ52" s="102"/>
      <c r="AK52" s="102"/>
      <c r="AL52" s="113"/>
    </row>
    <row r="53" spans="1:38" x14ac:dyDescent="0.35">
      <c r="A53" s="73"/>
      <c r="B53" s="81"/>
      <c r="C53" s="85"/>
      <c r="D53" s="89"/>
      <c r="E53" s="91"/>
      <c r="F53" s="91"/>
      <c r="G53" s="91"/>
      <c r="H53" s="91"/>
      <c r="I53" s="91"/>
      <c r="J53" s="91"/>
      <c r="K53" s="91"/>
      <c r="L53" s="114" t="str">
        <f t="shared" si="0"/>
        <v>Yes</v>
      </c>
      <c r="M53" s="85"/>
      <c r="N53" s="85"/>
      <c r="O53" s="127" t="str">
        <f>IF(OR(A53="", M53=""), "",
   IF(AND(
         M53 &lt;= 'County Names to hide (2)'!$D$2,
         OR(N53="", N53 &gt;= 'County Names to hide (2)'!$C$2)
      ),
      "Yes",
      "No"
   )
)</f>
        <v/>
      </c>
      <c r="P53" s="85"/>
      <c r="Q53" s="85"/>
      <c r="R53" s="85"/>
      <c r="S53" s="85"/>
      <c r="T53" s="96"/>
      <c r="U53" s="129" t="str">
        <f>IF(M53="","",
   ROUND(
      (MIN(IF(N53="", 'County Names to hide (2)'!$D$2, N53),
           'County Names to hide (2)'!$D$2)
       - M53) / 365 * 12,
   1)
)</f>
        <v/>
      </c>
      <c r="V53" s="129" t="str">
        <f>IF(C53="","",
   ROUND(('County Names to hide (2)'!$D$2 - C53) / 365 * 12, 1)
)</f>
        <v/>
      </c>
      <c r="W53" s="89"/>
      <c r="X53" s="101"/>
      <c r="Y53" s="103"/>
      <c r="Z53" s="105"/>
      <c r="AA53" s="103"/>
      <c r="AB53" s="103"/>
      <c r="AC53" s="103"/>
      <c r="AD53" s="103"/>
      <c r="AE53" s="103"/>
      <c r="AF5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3" s="103"/>
      <c r="AH53" s="103"/>
      <c r="AI53" s="123" t="str">
        <f t="shared" si="2"/>
        <v/>
      </c>
      <c r="AJ53" s="103"/>
      <c r="AK53" s="103"/>
      <c r="AL53" s="112"/>
    </row>
    <row r="54" spans="1:38" x14ac:dyDescent="0.35">
      <c r="A54" s="74"/>
      <c r="B54" s="80"/>
      <c r="C54" s="84"/>
      <c r="D54" s="88"/>
      <c r="E54" s="90"/>
      <c r="F54" s="90"/>
      <c r="G54" s="90"/>
      <c r="H54" s="90"/>
      <c r="I54" s="90"/>
      <c r="J54" s="90"/>
      <c r="K54" s="90"/>
      <c r="L54" s="114" t="str">
        <f t="shared" si="0"/>
        <v>Yes</v>
      </c>
      <c r="M54" s="84"/>
      <c r="N54" s="84"/>
      <c r="O54" s="127" t="str">
        <f>IF(OR(A54="", M54=""), "",
   IF(AND(
         M54 &lt;= 'County Names to hide (2)'!$D$2,
         OR(N54="", N54 &gt;= 'County Names to hide (2)'!$C$2)
      ),
      "Yes",
      "No"
   )
)</f>
        <v/>
      </c>
      <c r="P54" s="84"/>
      <c r="Q54" s="84"/>
      <c r="R54" s="84"/>
      <c r="S54" s="84"/>
      <c r="T54" s="95"/>
      <c r="U54" s="129" t="str">
        <f>IF(M54="","",
   ROUND(
      (MIN(IF(N54="", 'County Names to hide (2)'!$D$2, N54),
           'County Names to hide (2)'!$D$2)
       - M54) / 365 * 12,
   1)
)</f>
        <v/>
      </c>
      <c r="V54" s="129" t="str">
        <f>IF(C54="","",
   ROUND(('County Names to hide (2)'!$D$2 - C54) / 365 * 12, 1)
)</f>
        <v/>
      </c>
      <c r="W54" s="88"/>
      <c r="X54" s="100"/>
      <c r="Y54" s="102"/>
      <c r="Z54" s="104"/>
      <c r="AA54" s="102"/>
      <c r="AB54" s="102"/>
      <c r="AC54" s="102"/>
      <c r="AD54" s="102"/>
      <c r="AE54" s="102"/>
      <c r="AF5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4" s="102"/>
      <c r="AH54" s="102"/>
      <c r="AI54" s="123" t="str">
        <f t="shared" si="2"/>
        <v/>
      </c>
      <c r="AJ54" s="102"/>
      <c r="AK54" s="102"/>
      <c r="AL54" s="113"/>
    </row>
    <row r="55" spans="1:38" x14ac:dyDescent="0.35">
      <c r="A55" s="73"/>
      <c r="B55" s="81"/>
      <c r="C55" s="85"/>
      <c r="D55" s="89"/>
      <c r="E55" s="91"/>
      <c r="F55" s="91"/>
      <c r="G55" s="91"/>
      <c r="H55" s="91"/>
      <c r="I55" s="91"/>
      <c r="J55" s="91"/>
      <c r="K55" s="91"/>
      <c r="L55" s="114" t="str">
        <f t="shared" si="0"/>
        <v>Yes</v>
      </c>
      <c r="M55" s="85"/>
      <c r="N55" s="85"/>
      <c r="O55" s="127" t="str">
        <f>IF(OR(A55="", M55=""), "",
   IF(AND(
         M55 &lt;= 'County Names to hide (2)'!$D$2,
         OR(N55="", N55 &gt;= 'County Names to hide (2)'!$C$2)
      ),
      "Yes",
      "No"
   )
)</f>
        <v/>
      </c>
      <c r="P55" s="85"/>
      <c r="Q55" s="85"/>
      <c r="R55" s="85"/>
      <c r="S55" s="85"/>
      <c r="T55" s="96"/>
      <c r="U55" s="129" t="str">
        <f>IF(M55="","",
   ROUND(
      (MIN(IF(N55="", 'County Names to hide (2)'!$D$2, N55),
           'County Names to hide (2)'!$D$2)
       - M55) / 365 * 12,
   1)
)</f>
        <v/>
      </c>
      <c r="V55" s="129" t="str">
        <f>IF(C55="","",
   ROUND(('County Names to hide (2)'!$D$2 - C55) / 365 * 12, 1)
)</f>
        <v/>
      </c>
      <c r="W55" s="89"/>
      <c r="X55" s="101"/>
      <c r="Y55" s="103"/>
      <c r="Z55" s="105"/>
      <c r="AA55" s="103"/>
      <c r="AB55" s="103"/>
      <c r="AC55" s="103"/>
      <c r="AD55" s="103"/>
      <c r="AE55" s="103"/>
      <c r="AF5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5" s="103"/>
      <c r="AH55" s="103"/>
      <c r="AI55" s="123" t="str">
        <f t="shared" si="2"/>
        <v/>
      </c>
      <c r="AJ55" s="103"/>
      <c r="AK55" s="103"/>
      <c r="AL55" s="112"/>
    </row>
    <row r="56" spans="1:38" x14ac:dyDescent="0.35">
      <c r="A56" s="74"/>
      <c r="B56" s="80"/>
      <c r="C56" s="84"/>
      <c r="D56" s="88"/>
      <c r="E56" s="90"/>
      <c r="F56" s="90"/>
      <c r="G56" s="90"/>
      <c r="H56" s="90"/>
      <c r="I56" s="90"/>
      <c r="J56" s="90"/>
      <c r="K56" s="90"/>
      <c r="L56" s="114" t="str">
        <f t="shared" si="0"/>
        <v>Yes</v>
      </c>
      <c r="M56" s="84"/>
      <c r="N56" s="84"/>
      <c r="O56" s="127" t="str">
        <f>IF(OR(A56="", M56=""), "",
   IF(AND(
         M56 &lt;= 'County Names to hide (2)'!$D$2,
         OR(N56="", N56 &gt;= 'County Names to hide (2)'!$C$2)
      ),
      "Yes",
      "No"
   )
)</f>
        <v/>
      </c>
      <c r="P56" s="84"/>
      <c r="Q56" s="84"/>
      <c r="R56" s="84"/>
      <c r="S56" s="84"/>
      <c r="T56" s="95"/>
      <c r="U56" s="129" t="str">
        <f>IF(M56="","",
   ROUND(
      (MIN(IF(N56="", 'County Names to hide (2)'!$D$2, N56),
           'County Names to hide (2)'!$D$2)
       - M56) / 365 * 12,
   1)
)</f>
        <v/>
      </c>
      <c r="V56" s="129" t="str">
        <f>IF(C56="","",
   ROUND(('County Names to hide (2)'!$D$2 - C56) / 365 * 12, 1)
)</f>
        <v/>
      </c>
      <c r="W56" s="88"/>
      <c r="X56" s="100"/>
      <c r="Y56" s="102"/>
      <c r="Z56" s="104"/>
      <c r="AA56" s="102"/>
      <c r="AB56" s="102"/>
      <c r="AC56" s="102"/>
      <c r="AD56" s="102"/>
      <c r="AE56" s="102"/>
      <c r="AF5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6" s="102"/>
      <c r="AH56" s="102"/>
      <c r="AI56" s="123" t="str">
        <f t="shared" si="2"/>
        <v/>
      </c>
      <c r="AJ56" s="102"/>
      <c r="AK56" s="102"/>
      <c r="AL56" s="113"/>
    </row>
    <row r="57" spans="1:38" x14ac:dyDescent="0.35">
      <c r="A57" s="73"/>
      <c r="B57" s="81"/>
      <c r="C57" s="85"/>
      <c r="D57" s="89"/>
      <c r="E57" s="91"/>
      <c r="F57" s="91"/>
      <c r="G57" s="91"/>
      <c r="H57" s="91"/>
      <c r="I57" s="91"/>
      <c r="J57" s="91"/>
      <c r="K57" s="91"/>
      <c r="L57" s="114" t="str">
        <f t="shared" si="0"/>
        <v>Yes</v>
      </c>
      <c r="M57" s="85"/>
      <c r="N57" s="85"/>
      <c r="O57" s="127" t="str">
        <f>IF(OR(A57="", M57=""), "",
   IF(AND(
         M57 &lt;= 'County Names to hide (2)'!$D$2,
         OR(N57="", N57 &gt;= 'County Names to hide (2)'!$C$2)
      ),
      "Yes",
      "No"
   )
)</f>
        <v/>
      </c>
      <c r="P57" s="85"/>
      <c r="Q57" s="85"/>
      <c r="R57" s="85"/>
      <c r="S57" s="85"/>
      <c r="T57" s="96"/>
      <c r="U57" s="129" t="str">
        <f>IF(M57="","",
   ROUND(
      (MIN(IF(N57="", 'County Names to hide (2)'!$D$2, N57),
           'County Names to hide (2)'!$D$2)
       - M57) / 365 * 12,
   1)
)</f>
        <v/>
      </c>
      <c r="V57" s="129" t="str">
        <f>IF(C57="","",
   ROUND(('County Names to hide (2)'!$D$2 - C57) / 365 * 12, 1)
)</f>
        <v/>
      </c>
      <c r="W57" s="89"/>
      <c r="X57" s="101"/>
      <c r="Y57" s="103"/>
      <c r="Z57" s="105"/>
      <c r="AA57" s="103"/>
      <c r="AB57" s="103"/>
      <c r="AC57" s="103"/>
      <c r="AD57" s="103"/>
      <c r="AE57" s="103"/>
      <c r="AF5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7" s="103"/>
      <c r="AH57" s="103"/>
      <c r="AI57" s="123" t="str">
        <f t="shared" si="2"/>
        <v/>
      </c>
      <c r="AJ57" s="103"/>
      <c r="AK57" s="103"/>
      <c r="AL57" s="112"/>
    </row>
    <row r="58" spans="1:38" x14ac:dyDescent="0.35">
      <c r="A58" s="74"/>
      <c r="B58" s="80"/>
      <c r="C58" s="84"/>
      <c r="D58" s="88"/>
      <c r="E58" s="90"/>
      <c r="F58" s="90"/>
      <c r="G58" s="90"/>
      <c r="H58" s="90"/>
      <c r="I58" s="90"/>
      <c r="J58" s="90"/>
      <c r="K58" s="90"/>
      <c r="L58" s="114" t="str">
        <f t="shared" si="0"/>
        <v>Yes</v>
      </c>
      <c r="M58" s="84"/>
      <c r="N58" s="84"/>
      <c r="O58" s="127" t="str">
        <f>IF(OR(A58="", M58=""), "",
   IF(AND(
         M58 &lt;= 'County Names to hide (2)'!$D$2,
         OR(N58="", N58 &gt;= 'County Names to hide (2)'!$C$2)
      ),
      "Yes",
      "No"
   )
)</f>
        <v/>
      </c>
      <c r="P58" s="84"/>
      <c r="Q58" s="84"/>
      <c r="R58" s="84"/>
      <c r="S58" s="84"/>
      <c r="T58" s="95"/>
      <c r="U58" s="129" t="str">
        <f>IF(M58="","",
   ROUND(
      (MIN(IF(N58="", 'County Names to hide (2)'!$D$2, N58),
           'County Names to hide (2)'!$D$2)
       - M58) / 365 * 12,
   1)
)</f>
        <v/>
      </c>
      <c r="V58" s="129" t="str">
        <f>IF(C58="","",
   ROUND(('County Names to hide (2)'!$D$2 - C58) / 365 * 12, 1)
)</f>
        <v/>
      </c>
      <c r="W58" s="88"/>
      <c r="X58" s="100"/>
      <c r="Y58" s="102"/>
      <c r="Z58" s="104"/>
      <c r="AA58" s="102"/>
      <c r="AB58" s="102"/>
      <c r="AC58" s="102"/>
      <c r="AD58" s="102"/>
      <c r="AE58" s="102"/>
      <c r="AF5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8" s="102"/>
      <c r="AH58" s="102"/>
      <c r="AI58" s="123" t="str">
        <f t="shared" si="2"/>
        <v/>
      </c>
      <c r="AJ58" s="102"/>
      <c r="AK58" s="102"/>
      <c r="AL58" s="113"/>
    </row>
    <row r="59" spans="1:38" x14ac:dyDescent="0.35">
      <c r="A59" s="73"/>
      <c r="B59" s="81"/>
      <c r="C59" s="85"/>
      <c r="D59" s="89"/>
      <c r="E59" s="91"/>
      <c r="F59" s="91"/>
      <c r="G59" s="91"/>
      <c r="H59" s="91"/>
      <c r="I59" s="91"/>
      <c r="J59" s="91"/>
      <c r="K59" s="91"/>
      <c r="L59" s="114" t="str">
        <f t="shared" si="0"/>
        <v>Yes</v>
      </c>
      <c r="M59" s="85"/>
      <c r="N59" s="85"/>
      <c r="O59" s="127" t="str">
        <f>IF(OR(A59="", M59=""), "",
   IF(AND(
         M59 &lt;= 'County Names to hide (2)'!$D$2,
         OR(N59="", N59 &gt;= 'County Names to hide (2)'!$C$2)
      ),
      "Yes",
      "No"
   )
)</f>
        <v/>
      </c>
      <c r="P59" s="85"/>
      <c r="Q59" s="85"/>
      <c r="R59" s="85"/>
      <c r="S59" s="85"/>
      <c r="T59" s="96"/>
      <c r="U59" s="129" t="str">
        <f>IF(M59="","",
   ROUND(
      (MIN(IF(N59="", 'County Names to hide (2)'!$D$2, N59),
           'County Names to hide (2)'!$D$2)
       - M59) / 365 * 12,
   1)
)</f>
        <v/>
      </c>
      <c r="V59" s="129" t="str">
        <f>IF(C59="","",
   ROUND(('County Names to hide (2)'!$D$2 - C59) / 365 * 12, 1)
)</f>
        <v/>
      </c>
      <c r="W59" s="89"/>
      <c r="X59" s="101"/>
      <c r="Y59" s="103"/>
      <c r="Z59" s="105"/>
      <c r="AA59" s="103"/>
      <c r="AB59" s="103"/>
      <c r="AC59" s="103"/>
      <c r="AD59" s="103"/>
      <c r="AE59" s="103"/>
      <c r="AF5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59" s="103"/>
      <c r="AH59" s="103"/>
      <c r="AI59" s="123" t="str">
        <f t="shared" si="2"/>
        <v/>
      </c>
      <c r="AJ59" s="103"/>
      <c r="AK59" s="103"/>
      <c r="AL59" s="112"/>
    </row>
    <row r="60" spans="1:38" x14ac:dyDescent="0.35">
      <c r="A60" s="74"/>
      <c r="B60" s="80"/>
      <c r="C60" s="84"/>
      <c r="D60" s="88"/>
      <c r="E60" s="90"/>
      <c r="F60" s="90"/>
      <c r="G60" s="90"/>
      <c r="H60" s="90"/>
      <c r="I60" s="90"/>
      <c r="J60" s="90"/>
      <c r="K60" s="90"/>
      <c r="L60" s="114" t="str">
        <f t="shared" si="0"/>
        <v>Yes</v>
      </c>
      <c r="M60" s="84"/>
      <c r="N60" s="84"/>
      <c r="O60" s="127" t="str">
        <f>IF(OR(A60="", M60=""), "",
   IF(AND(
         M60 &lt;= 'County Names to hide (2)'!$D$2,
         OR(N60="", N60 &gt;= 'County Names to hide (2)'!$C$2)
      ),
      "Yes",
      "No"
   )
)</f>
        <v/>
      </c>
      <c r="P60" s="84"/>
      <c r="Q60" s="84"/>
      <c r="R60" s="84"/>
      <c r="S60" s="84"/>
      <c r="T60" s="95"/>
      <c r="U60" s="129" t="str">
        <f>IF(M60="","",
   ROUND(
      (MIN(IF(N60="", 'County Names to hide (2)'!$D$2, N60),
           'County Names to hide (2)'!$D$2)
       - M60) / 365 * 12,
   1)
)</f>
        <v/>
      </c>
      <c r="V60" s="129" t="str">
        <f>IF(C60="","",
   ROUND(('County Names to hide (2)'!$D$2 - C60) / 365 * 12, 1)
)</f>
        <v/>
      </c>
      <c r="W60" s="88"/>
      <c r="X60" s="100"/>
      <c r="Y60" s="102"/>
      <c r="Z60" s="104"/>
      <c r="AA60" s="102"/>
      <c r="AB60" s="102"/>
      <c r="AC60" s="102"/>
      <c r="AD60" s="102"/>
      <c r="AE60" s="102"/>
      <c r="AF6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0" s="102"/>
      <c r="AH60" s="102"/>
      <c r="AI60" s="123" t="str">
        <f t="shared" si="2"/>
        <v/>
      </c>
      <c r="AJ60" s="102"/>
      <c r="AK60" s="102"/>
      <c r="AL60" s="113"/>
    </row>
    <row r="61" spans="1:38" x14ac:dyDescent="0.35">
      <c r="A61" s="73"/>
      <c r="B61" s="81"/>
      <c r="C61" s="85"/>
      <c r="D61" s="89"/>
      <c r="E61" s="91"/>
      <c r="F61" s="91"/>
      <c r="G61" s="91"/>
      <c r="H61" s="91"/>
      <c r="I61" s="91"/>
      <c r="J61" s="91"/>
      <c r="K61" s="91"/>
      <c r="L61" s="114" t="str">
        <f t="shared" si="0"/>
        <v>Yes</v>
      </c>
      <c r="M61" s="85"/>
      <c r="N61" s="85"/>
      <c r="O61" s="127" t="str">
        <f>IF(OR(A61="", M61=""), "",
   IF(AND(
         M61 &lt;= 'County Names to hide (2)'!$D$2,
         OR(N61="", N61 &gt;= 'County Names to hide (2)'!$C$2)
      ),
      "Yes",
      "No"
   )
)</f>
        <v/>
      </c>
      <c r="P61" s="85"/>
      <c r="Q61" s="85"/>
      <c r="R61" s="85"/>
      <c r="S61" s="85"/>
      <c r="T61" s="96"/>
      <c r="U61" s="129" t="str">
        <f>IF(M61="","",
   ROUND(
      (MIN(IF(N61="", 'County Names to hide (2)'!$D$2, N61),
           'County Names to hide (2)'!$D$2)
       - M61) / 365 * 12,
   1)
)</f>
        <v/>
      </c>
      <c r="V61" s="129" t="str">
        <f>IF(C61="","",
   ROUND(('County Names to hide (2)'!$D$2 - C61) / 365 * 12, 1)
)</f>
        <v/>
      </c>
      <c r="W61" s="89"/>
      <c r="X61" s="101"/>
      <c r="Y61" s="103"/>
      <c r="Z61" s="105"/>
      <c r="AA61" s="103"/>
      <c r="AB61" s="103"/>
      <c r="AC61" s="103"/>
      <c r="AD61" s="103"/>
      <c r="AE61" s="103"/>
      <c r="AF6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1" s="103"/>
      <c r="AH61" s="103"/>
      <c r="AI61" s="123" t="str">
        <f t="shared" si="2"/>
        <v/>
      </c>
      <c r="AJ61" s="103"/>
      <c r="AK61" s="103"/>
      <c r="AL61" s="112"/>
    </row>
    <row r="62" spans="1:38" x14ac:dyDescent="0.35">
      <c r="A62" s="74"/>
      <c r="B62" s="80"/>
      <c r="C62" s="84"/>
      <c r="D62" s="88"/>
      <c r="E62" s="90"/>
      <c r="F62" s="90"/>
      <c r="G62" s="90"/>
      <c r="H62" s="90"/>
      <c r="I62" s="90"/>
      <c r="J62" s="90"/>
      <c r="K62" s="90"/>
      <c r="L62" s="114" t="str">
        <f t="shared" si="0"/>
        <v>Yes</v>
      </c>
      <c r="M62" s="84"/>
      <c r="N62" s="84"/>
      <c r="O62" s="127" t="str">
        <f>IF(OR(A62="", M62=""), "",
   IF(AND(
         M62 &lt;= 'County Names to hide (2)'!$D$2,
         OR(N62="", N62 &gt;= 'County Names to hide (2)'!$C$2)
      ),
      "Yes",
      "No"
   )
)</f>
        <v/>
      </c>
      <c r="P62" s="84"/>
      <c r="Q62" s="84"/>
      <c r="R62" s="84"/>
      <c r="S62" s="84"/>
      <c r="T62" s="95"/>
      <c r="U62" s="129" t="str">
        <f>IF(M62="","",
   ROUND(
      (MIN(IF(N62="", 'County Names to hide (2)'!$D$2, N62),
           'County Names to hide (2)'!$D$2)
       - M62) / 365 * 12,
   1)
)</f>
        <v/>
      </c>
      <c r="V62" s="129" t="str">
        <f>IF(C62="","",
   ROUND(('County Names to hide (2)'!$D$2 - C62) / 365 * 12, 1)
)</f>
        <v/>
      </c>
      <c r="W62" s="88"/>
      <c r="X62" s="100"/>
      <c r="Y62" s="102"/>
      <c r="Z62" s="104"/>
      <c r="AA62" s="102"/>
      <c r="AB62" s="102"/>
      <c r="AC62" s="102"/>
      <c r="AD62" s="102"/>
      <c r="AE62" s="102"/>
      <c r="AF6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2" s="102"/>
      <c r="AH62" s="102"/>
      <c r="AI62" s="123" t="str">
        <f t="shared" si="2"/>
        <v/>
      </c>
      <c r="AJ62" s="102"/>
      <c r="AK62" s="102"/>
      <c r="AL62" s="113"/>
    </row>
    <row r="63" spans="1:38" x14ac:dyDescent="0.35">
      <c r="A63" s="73"/>
      <c r="B63" s="81"/>
      <c r="C63" s="85"/>
      <c r="D63" s="89"/>
      <c r="E63" s="91"/>
      <c r="F63" s="91"/>
      <c r="G63" s="91"/>
      <c r="H63" s="91"/>
      <c r="I63" s="91"/>
      <c r="J63" s="91"/>
      <c r="K63" s="91"/>
      <c r="L63" s="114" t="str">
        <f t="shared" si="0"/>
        <v>Yes</v>
      </c>
      <c r="M63" s="85"/>
      <c r="N63" s="85"/>
      <c r="O63" s="127" t="str">
        <f>IF(OR(A63="", M63=""), "",
   IF(AND(
         M63 &lt;= 'County Names to hide (2)'!$D$2,
         OR(N63="", N63 &gt;= 'County Names to hide (2)'!$C$2)
      ),
      "Yes",
      "No"
   )
)</f>
        <v/>
      </c>
      <c r="P63" s="85"/>
      <c r="Q63" s="85"/>
      <c r="R63" s="85"/>
      <c r="S63" s="85"/>
      <c r="T63" s="96"/>
      <c r="U63" s="129" t="str">
        <f>IF(M63="","",
   ROUND(
      (MIN(IF(N63="", 'County Names to hide (2)'!$D$2, N63),
           'County Names to hide (2)'!$D$2)
       - M63) / 365 * 12,
   1)
)</f>
        <v/>
      </c>
      <c r="V63" s="129" t="str">
        <f>IF(C63="","",
   ROUND(('County Names to hide (2)'!$D$2 - C63) / 365 * 12, 1)
)</f>
        <v/>
      </c>
      <c r="W63" s="89"/>
      <c r="X63" s="101"/>
      <c r="Y63" s="103"/>
      <c r="Z63" s="105"/>
      <c r="AA63" s="103"/>
      <c r="AB63" s="103"/>
      <c r="AC63" s="103"/>
      <c r="AD63" s="103"/>
      <c r="AE63" s="103"/>
      <c r="AF6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3" s="103"/>
      <c r="AH63" s="103"/>
      <c r="AI63" s="123" t="str">
        <f t="shared" si="2"/>
        <v/>
      </c>
      <c r="AJ63" s="103"/>
      <c r="AK63" s="103"/>
      <c r="AL63" s="112"/>
    </row>
    <row r="64" spans="1:38" x14ac:dyDescent="0.35">
      <c r="A64" s="74"/>
      <c r="B64" s="80"/>
      <c r="C64" s="84"/>
      <c r="D64" s="88"/>
      <c r="E64" s="90"/>
      <c r="F64" s="90"/>
      <c r="G64" s="90"/>
      <c r="H64" s="90"/>
      <c r="I64" s="90"/>
      <c r="J64" s="90"/>
      <c r="K64" s="90"/>
      <c r="L64" s="114" t="str">
        <f t="shared" si="0"/>
        <v>Yes</v>
      </c>
      <c r="M64" s="84"/>
      <c r="N64" s="84"/>
      <c r="O64" s="127" t="str">
        <f>IF(OR(A64="", M64=""), "",
   IF(AND(
         M64 &lt;= 'County Names to hide (2)'!$D$2,
         OR(N64="", N64 &gt;= 'County Names to hide (2)'!$C$2)
      ),
      "Yes",
      "No"
   )
)</f>
        <v/>
      </c>
      <c r="P64" s="84"/>
      <c r="Q64" s="84"/>
      <c r="R64" s="84"/>
      <c r="S64" s="84"/>
      <c r="T64" s="95"/>
      <c r="U64" s="129" t="str">
        <f>IF(M64="","",
   ROUND(
      (MIN(IF(N64="", 'County Names to hide (2)'!$D$2, N64),
           'County Names to hide (2)'!$D$2)
       - M64) / 365 * 12,
   1)
)</f>
        <v/>
      </c>
      <c r="V64" s="129" t="str">
        <f>IF(C64="","",
   ROUND(('County Names to hide (2)'!$D$2 - C64) / 365 * 12, 1)
)</f>
        <v/>
      </c>
      <c r="W64" s="88"/>
      <c r="X64" s="100"/>
      <c r="Y64" s="102"/>
      <c r="Z64" s="104"/>
      <c r="AA64" s="102"/>
      <c r="AB64" s="102"/>
      <c r="AC64" s="102"/>
      <c r="AD64" s="102"/>
      <c r="AE64" s="102"/>
      <c r="AF6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4" s="102"/>
      <c r="AH64" s="102"/>
      <c r="AI64" s="123" t="str">
        <f t="shared" si="2"/>
        <v/>
      </c>
      <c r="AJ64" s="102"/>
      <c r="AK64" s="102"/>
      <c r="AL64" s="113"/>
    </row>
    <row r="65" spans="1:38" x14ac:dyDescent="0.35">
      <c r="A65" s="73"/>
      <c r="B65" s="81"/>
      <c r="C65" s="85"/>
      <c r="D65" s="89"/>
      <c r="E65" s="91"/>
      <c r="F65" s="91"/>
      <c r="G65" s="91"/>
      <c r="H65" s="91"/>
      <c r="I65" s="91"/>
      <c r="J65" s="91"/>
      <c r="K65" s="91"/>
      <c r="L65" s="114" t="str">
        <f t="shared" si="0"/>
        <v>Yes</v>
      </c>
      <c r="M65" s="85"/>
      <c r="N65" s="85"/>
      <c r="O65" s="127" t="str">
        <f>IF(OR(A65="", M65=""), "",
   IF(AND(
         M65 &lt;= 'County Names to hide (2)'!$D$2,
         OR(N65="", N65 &gt;= 'County Names to hide (2)'!$C$2)
      ),
      "Yes",
      "No"
   )
)</f>
        <v/>
      </c>
      <c r="P65" s="85"/>
      <c r="Q65" s="85"/>
      <c r="R65" s="85"/>
      <c r="S65" s="85"/>
      <c r="T65" s="96"/>
      <c r="U65" s="129" t="str">
        <f>IF(M65="","",
   ROUND(
      (MIN(IF(N65="", 'County Names to hide (2)'!$D$2, N65),
           'County Names to hide (2)'!$D$2)
       - M65) / 365 * 12,
   1)
)</f>
        <v/>
      </c>
      <c r="V65" s="129" t="str">
        <f>IF(C65="","",
   ROUND(('County Names to hide (2)'!$D$2 - C65) / 365 * 12, 1)
)</f>
        <v/>
      </c>
      <c r="W65" s="89"/>
      <c r="X65" s="101"/>
      <c r="Y65" s="103"/>
      <c r="Z65" s="105"/>
      <c r="AA65" s="103"/>
      <c r="AB65" s="103"/>
      <c r="AC65" s="103"/>
      <c r="AD65" s="103"/>
      <c r="AE65" s="103"/>
      <c r="AF6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5" s="103"/>
      <c r="AH65" s="103"/>
      <c r="AI65" s="123" t="str">
        <f t="shared" si="2"/>
        <v/>
      </c>
      <c r="AJ65" s="103"/>
      <c r="AK65" s="103"/>
      <c r="AL65" s="112"/>
    </row>
    <row r="66" spans="1:38" x14ac:dyDescent="0.35">
      <c r="A66" s="74"/>
      <c r="B66" s="80"/>
      <c r="C66" s="84"/>
      <c r="D66" s="88"/>
      <c r="E66" s="90"/>
      <c r="F66" s="90"/>
      <c r="G66" s="90"/>
      <c r="H66" s="90"/>
      <c r="I66" s="90"/>
      <c r="J66" s="90"/>
      <c r="K66" s="90"/>
      <c r="L66" s="114" t="str">
        <f t="shared" si="0"/>
        <v>Yes</v>
      </c>
      <c r="M66" s="84"/>
      <c r="N66" s="84"/>
      <c r="O66" s="127" t="str">
        <f>IF(OR(A66="", M66=""), "",
   IF(AND(
         M66 &lt;= 'County Names to hide (2)'!$D$2,
         OR(N66="", N66 &gt;= 'County Names to hide (2)'!$C$2)
      ),
      "Yes",
      "No"
   )
)</f>
        <v/>
      </c>
      <c r="P66" s="84"/>
      <c r="Q66" s="84"/>
      <c r="R66" s="84"/>
      <c r="S66" s="84"/>
      <c r="T66" s="95"/>
      <c r="U66" s="129" t="str">
        <f>IF(M66="","",
   ROUND(
      (MIN(IF(N66="", 'County Names to hide (2)'!$D$2, N66),
           'County Names to hide (2)'!$D$2)
       - M66) / 365 * 12,
   1)
)</f>
        <v/>
      </c>
      <c r="V66" s="129" t="str">
        <f>IF(C66="","",
   ROUND(('County Names to hide (2)'!$D$2 - C66) / 365 * 12, 1)
)</f>
        <v/>
      </c>
      <c r="W66" s="88"/>
      <c r="X66" s="100"/>
      <c r="Y66" s="102"/>
      <c r="Z66" s="104"/>
      <c r="AA66" s="102"/>
      <c r="AB66" s="102"/>
      <c r="AC66" s="102"/>
      <c r="AD66" s="102"/>
      <c r="AE66" s="102"/>
      <c r="AF6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6" s="102"/>
      <c r="AH66" s="102"/>
      <c r="AI66" s="123" t="str">
        <f t="shared" si="2"/>
        <v/>
      </c>
      <c r="AJ66" s="102"/>
      <c r="AK66" s="102"/>
      <c r="AL66" s="113"/>
    </row>
    <row r="67" spans="1:38" x14ac:dyDescent="0.35">
      <c r="A67" s="73"/>
      <c r="B67" s="81"/>
      <c r="C67" s="85"/>
      <c r="D67" s="89"/>
      <c r="E67" s="91"/>
      <c r="F67" s="91"/>
      <c r="G67" s="91"/>
      <c r="H67" s="91"/>
      <c r="I67" s="91"/>
      <c r="J67" s="91"/>
      <c r="K67" s="91"/>
      <c r="L67" s="114" t="str">
        <f t="shared" si="0"/>
        <v>Yes</v>
      </c>
      <c r="M67" s="85"/>
      <c r="N67" s="85"/>
      <c r="O67" s="127" t="str">
        <f>IF(OR(A67="", M67=""), "",
   IF(AND(
         M67 &lt;= 'County Names to hide (2)'!$D$2,
         OR(N67="", N67 &gt;= 'County Names to hide (2)'!$C$2)
      ),
      "Yes",
      "No"
   )
)</f>
        <v/>
      </c>
      <c r="P67" s="85"/>
      <c r="Q67" s="85"/>
      <c r="R67" s="85"/>
      <c r="S67" s="85"/>
      <c r="T67" s="96"/>
      <c r="U67" s="129" t="str">
        <f>IF(M67="","",
   ROUND(
      (MIN(IF(N67="", 'County Names to hide (2)'!$D$2, N67),
           'County Names to hide (2)'!$D$2)
       - M67) / 365 * 12,
   1)
)</f>
        <v/>
      </c>
      <c r="V67" s="129" t="str">
        <f>IF(C67="","",
   ROUND(('County Names to hide (2)'!$D$2 - C67) / 365 * 12, 1)
)</f>
        <v/>
      </c>
      <c r="W67" s="89"/>
      <c r="X67" s="101"/>
      <c r="Y67" s="103"/>
      <c r="Z67" s="105"/>
      <c r="AA67" s="103"/>
      <c r="AB67" s="103"/>
      <c r="AC67" s="103"/>
      <c r="AD67" s="103"/>
      <c r="AE67" s="103"/>
      <c r="AF6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7" s="103"/>
      <c r="AH67" s="103"/>
      <c r="AI67" s="123" t="str">
        <f t="shared" si="2"/>
        <v/>
      </c>
      <c r="AJ67" s="103"/>
      <c r="AK67" s="103"/>
      <c r="AL67" s="112"/>
    </row>
    <row r="68" spans="1:38" x14ac:dyDescent="0.35">
      <c r="A68" s="74"/>
      <c r="B68" s="80"/>
      <c r="C68" s="84"/>
      <c r="D68" s="88"/>
      <c r="E68" s="90"/>
      <c r="F68" s="90"/>
      <c r="G68" s="90"/>
      <c r="H68" s="90"/>
      <c r="I68" s="90"/>
      <c r="J68" s="90"/>
      <c r="K68" s="90"/>
      <c r="L68" s="114" t="str">
        <f t="shared" si="0"/>
        <v>Yes</v>
      </c>
      <c r="M68" s="84"/>
      <c r="N68" s="84"/>
      <c r="O68" s="127" t="str">
        <f>IF(OR(A68="", M68=""), "",
   IF(AND(
         M68 &lt;= 'County Names to hide (2)'!$D$2,
         OR(N68="", N68 &gt;= 'County Names to hide (2)'!$C$2)
      ),
      "Yes",
      "No"
   )
)</f>
        <v/>
      </c>
      <c r="P68" s="84"/>
      <c r="Q68" s="84"/>
      <c r="R68" s="84"/>
      <c r="S68" s="84"/>
      <c r="T68" s="95"/>
      <c r="U68" s="129" t="str">
        <f>IF(M68="","",
   ROUND(
      (MIN(IF(N68="", 'County Names to hide (2)'!$D$2, N68),
           'County Names to hide (2)'!$D$2)
       - M68) / 365 * 12,
   1)
)</f>
        <v/>
      </c>
      <c r="V68" s="129" t="str">
        <f>IF(C68="","",
   ROUND(('County Names to hide (2)'!$D$2 - C68) / 365 * 12, 1)
)</f>
        <v/>
      </c>
      <c r="W68" s="88"/>
      <c r="X68" s="100"/>
      <c r="Y68" s="102"/>
      <c r="Z68" s="104"/>
      <c r="AA68" s="102"/>
      <c r="AB68" s="102"/>
      <c r="AC68" s="102"/>
      <c r="AD68" s="102"/>
      <c r="AE68" s="102"/>
      <c r="AF6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8" s="102"/>
      <c r="AH68" s="102"/>
      <c r="AI68" s="123" t="str">
        <f t="shared" si="2"/>
        <v/>
      </c>
      <c r="AJ68" s="102"/>
      <c r="AK68" s="102"/>
      <c r="AL68" s="113"/>
    </row>
    <row r="69" spans="1:38" x14ac:dyDescent="0.35">
      <c r="A69" s="73"/>
      <c r="B69" s="81"/>
      <c r="C69" s="85"/>
      <c r="D69" s="89"/>
      <c r="E69" s="91"/>
      <c r="F69" s="91"/>
      <c r="G69" s="91"/>
      <c r="H69" s="91"/>
      <c r="I69" s="91"/>
      <c r="J69" s="91"/>
      <c r="K69" s="91"/>
      <c r="L69" s="114" t="str">
        <f t="shared" si="0"/>
        <v>Yes</v>
      </c>
      <c r="M69" s="85"/>
      <c r="N69" s="85"/>
      <c r="O69" s="127" t="str">
        <f>IF(OR(A69="", M69=""), "",
   IF(AND(
         M69 &lt;= 'County Names to hide (2)'!$D$2,
         OR(N69="", N69 &gt;= 'County Names to hide (2)'!$C$2)
      ),
      "Yes",
      "No"
   )
)</f>
        <v/>
      </c>
      <c r="P69" s="85"/>
      <c r="Q69" s="85"/>
      <c r="R69" s="85"/>
      <c r="S69" s="85"/>
      <c r="T69" s="96"/>
      <c r="U69" s="129" t="str">
        <f>IF(M69="","",
   ROUND(
      (MIN(IF(N69="", 'County Names to hide (2)'!$D$2, N69),
           'County Names to hide (2)'!$D$2)
       - M69) / 365 * 12,
   1)
)</f>
        <v/>
      </c>
      <c r="V69" s="129" t="str">
        <f>IF(C69="","",
   ROUND(('County Names to hide (2)'!$D$2 - C69) / 365 * 12, 1)
)</f>
        <v/>
      </c>
      <c r="W69" s="89"/>
      <c r="X69" s="101"/>
      <c r="Y69" s="103"/>
      <c r="Z69" s="105"/>
      <c r="AA69" s="103"/>
      <c r="AB69" s="103"/>
      <c r="AC69" s="103"/>
      <c r="AD69" s="103"/>
      <c r="AE69" s="103"/>
      <c r="AF6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69" s="103"/>
      <c r="AH69" s="103"/>
      <c r="AI69" s="123" t="str">
        <f t="shared" si="2"/>
        <v/>
      </c>
      <c r="AJ69" s="103"/>
      <c r="AK69" s="103"/>
      <c r="AL69" s="112"/>
    </row>
    <row r="70" spans="1:38" x14ac:dyDescent="0.35">
      <c r="A70" s="74"/>
      <c r="B70" s="80"/>
      <c r="C70" s="84"/>
      <c r="D70" s="88"/>
      <c r="E70" s="90"/>
      <c r="F70" s="90"/>
      <c r="G70" s="90"/>
      <c r="H70" s="90"/>
      <c r="I70" s="90"/>
      <c r="J70" s="90"/>
      <c r="K70" s="90"/>
      <c r="L70" s="114" t="str">
        <f t="shared" ref="L70:L133" si="3">IF(COUNTIF(F70:K70, "Yes")&gt;0, "No", "Yes")</f>
        <v>Yes</v>
      </c>
      <c r="M70" s="84"/>
      <c r="N70" s="84"/>
      <c r="O70" s="127" t="str">
        <f>IF(OR(A70="", M70=""), "",
   IF(AND(
         M70 &lt;= 'County Names to hide (2)'!$D$2,
         OR(N70="", N70 &gt;= 'County Names to hide (2)'!$C$2)
      ),
      "Yes",
      "No"
   )
)</f>
        <v/>
      </c>
      <c r="P70" s="84"/>
      <c r="Q70" s="84"/>
      <c r="R70" s="84"/>
      <c r="S70" s="84"/>
      <c r="T70" s="95"/>
      <c r="U70" s="129" t="str">
        <f>IF(M70="","",
   ROUND(
      (MIN(IF(N70="", 'County Names to hide (2)'!$D$2, N70),
           'County Names to hide (2)'!$D$2)
       - M70) / 365 * 12,
   1)
)</f>
        <v/>
      </c>
      <c r="V70" s="129" t="str">
        <f>IF(C70="","",
   ROUND(('County Names to hide (2)'!$D$2 - C70) / 365 * 12, 1)
)</f>
        <v/>
      </c>
      <c r="W70" s="88"/>
      <c r="X70" s="100"/>
      <c r="Y70" s="102"/>
      <c r="Z70" s="104"/>
      <c r="AA70" s="102"/>
      <c r="AB70" s="102"/>
      <c r="AC70" s="102"/>
      <c r="AD70" s="102"/>
      <c r="AE70" s="102"/>
      <c r="AF7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0" s="102"/>
      <c r="AH70" s="102"/>
      <c r="AI70" s="123" t="str">
        <f t="shared" ref="AI70:AI133" si="4">IF(U70="", "", IF(U70&gt;=3, "yes", "no"))</f>
        <v/>
      </c>
      <c r="AJ70" s="102"/>
      <c r="AK70" s="102"/>
      <c r="AL70" s="113"/>
    </row>
    <row r="71" spans="1:38" x14ac:dyDescent="0.35">
      <c r="A71" s="73"/>
      <c r="B71" s="81"/>
      <c r="C71" s="85"/>
      <c r="D71" s="89"/>
      <c r="E71" s="91"/>
      <c r="F71" s="91"/>
      <c r="G71" s="91"/>
      <c r="H71" s="91"/>
      <c r="I71" s="91"/>
      <c r="J71" s="91"/>
      <c r="K71" s="91"/>
      <c r="L71" s="114" t="str">
        <f t="shared" si="3"/>
        <v>Yes</v>
      </c>
      <c r="M71" s="85"/>
      <c r="N71" s="85"/>
      <c r="O71" s="127" t="str">
        <f>IF(OR(A71="", M71=""), "",
   IF(AND(
         M71 &lt;= 'County Names to hide (2)'!$D$2,
         OR(N71="", N71 &gt;= 'County Names to hide (2)'!$C$2)
      ),
      "Yes",
      "No"
   )
)</f>
        <v/>
      </c>
      <c r="P71" s="85"/>
      <c r="Q71" s="85"/>
      <c r="R71" s="85"/>
      <c r="S71" s="85"/>
      <c r="T71" s="96"/>
      <c r="U71" s="129" t="str">
        <f>IF(M71="","",
   ROUND(
      (MIN(IF(N71="", 'County Names to hide (2)'!$D$2, N71),
           'County Names to hide (2)'!$D$2)
       - M71) / 365 * 12,
   1)
)</f>
        <v/>
      </c>
      <c r="V71" s="129" t="str">
        <f>IF(C71="","",
   ROUND(('County Names to hide (2)'!$D$2 - C71) / 365 * 12, 1)
)</f>
        <v/>
      </c>
      <c r="W71" s="89"/>
      <c r="X71" s="101"/>
      <c r="Y71" s="103"/>
      <c r="Z71" s="105"/>
      <c r="AA71" s="103"/>
      <c r="AB71" s="103"/>
      <c r="AC71" s="103"/>
      <c r="AD71" s="103"/>
      <c r="AE71" s="103"/>
      <c r="AF7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1" s="103"/>
      <c r="AH71" s="103"/>
      <c r="AI71" s="123" t="str">
        <f t="shared" si="4"/>
        <v/>
      </c>
      <c r="AJ71" s="103"/>
      <c r="AK71" s="103"/>
      <c r="AL71" s="112"/>
    </row>
    <row r="72" spans="1:38" x14ac:dyDescent="0.35">
      <c r="A72" s="74"/>
      <c r="B72" s="80"/>
      <c r="C72" s="84"/>
      <c r="D72" s="88"/>
      <c r="E72" s="90"/>
      <c r="F72" s="90"/>
      <c r="G72" s="90"/>
      <c r="H72" s="90"/>
      <c r="I72" s="90"/>
      <c r="J72" s="90"/>
      <c r="K72" s="90"/>
      <c r="L72" s="114" t="str">
        <f t="shared" si="3"/>
        <v>Yes</v>
      </c>
      <c r="M72" s="84"/>
      <c r="N72" s="84"/>
      <c r="O72" s="127" t="str">
        <f>IF(OR(A72="", M72=""), "",
   IF(AND(
         M72 &lt;= 'County Names to hide (2)'!$D$2,
         OR(N72="", N72 &gt;= 'County Names to hide (2)'!$C$2)
      ),
      "Yes",
      "No"
   )
)</f>
        <v/>
      </c>
      <c r="P72" s="84"/>
      <c r="Q72" s="84"/>
      <c r="R72" s="84"/>
      <c r="S72" s="84"/>
      <c r="T72" s="95"/>
      <c r="U72" s="129" t="str">
        <f>IF(M72="","",
   ROUND(
      (MIN(IF(N72="", 'County Names to hide (2)'!$D$2, N72),
           'County Names to hide (2)'!$D$2)
       - M72) / 365 * 12,
   1)
)</f>
        <v/>
      </c>
      <c r="V72" s="129" t="str">
        <f>IF(C72="","",
   ROUND(('County Names to hide (2)'!$D$2 - C72) / 365 * 12, 1)
)</f>
        <v/>
      </c>
      <c r="W72" s="88"/>
      <c r="X72" s="100"/>
      <c r="Y72" s="102"/>
      <c r="Z72" s="104"/>
      <c r="AA72" s="102"/>
      <c r="AB72" s="102"/>
      <c r="AC72" s="102"/>
      <c r="AD72" s="102"/>
      <c r="AE72" s="102"/>
      <c r="AF7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2" s="102"/>
      <c r="AH72" s="102"/>
      <c r="AI72" s="123" t="str">
        <f t="shared" si="4"/>
        <v/>
      </c>
      <c r="AJ72" s="102"/>
      <c r="AK72" s="102"/>
      <c r="AL72" s="113"/>
    </row>
    <row r="73" spans="1:38" x14ac:dyDescent="0.35">
      <c r="A73" s="73"/>
      <c r="B73" s="81"/>
      <c r="C73" s="85"/>
      <c r="D73" s="89"/>
      <c r="E73" s="91"/>
      <c r="F73" s="91"/>
      <c r="G73" s="91"/>
      <c r="H73" s="91"/>
      <c r="I73" s="91"/>
      <c r="J73" s="91"/>
      <c r="K73" s="91"/>
      <c r="L73" s="114" t="str">
        <f t="shared" si="3"/>
        <v>Yes</v>
      </c>
      <c r="M73" s="85"/>
      <c r="N73" s="85"/>
      <c r="O73" s="127" t="str">
        <f>IF(OR(A73="", M73=""), "",
   IF(AND(
         M73 &lt;= 'County Names to hide (2)'!$D$2,
         OR(N73="", N73 &gt;= 'County Names to hide (2)'!$C$2)
      ),
      "Yes",
      "No"
   )
)</f>
        <v/>
      </c>
      <c r="P73" s="85"/>
      <c r="Q73" s="85"/>
      <c r="R73" s="85"/>
      <c r="S73" s="85"/>
      <c r="T73" s="96"/>
      <c r="U73" s="129" t="str">
        <f>IF(M73="","",
   ROUND(
      (MIN(IF(N73="", 'County Names to hide (2)'!$D$2, N73),
           'County Names to hide (2)'!$D$2)
       - M73) / 365 * 12,
   1)
)</f>
        <v/>
      </c>
      <c r="V73" s="129" t="str">
        <f>IF(C73="","",
   ROUND(('County Names to hide (2)'!$D$2 - C73) / 365 * 12, 1)
)</f>
        <v/>
      </c>
      <c r="W73" s="89"/>
      <c r="X73" s="101"/>
      <c r="Y73" s="103"/>
      <c r="Z73" s="105"/>
      <c r="AA73" s="103"/>
      <c r="AB73" s="103"/>
      <c r="AC73" s="103"/>
      <c r="AD73" s="103"/>
      <c r="AE73" s="103"/>
      <c r="AF7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3" s="103"/>
      <c r="AH73" s="103"/>
      <c r="AI73" s="123" t="str">
        <f t="shared" si="4"/>
        <v/>
      </c>
      <c r="AJ73" s="103"/>
      <c r="AK73" s="103"/>
      <c r="AL73" s="112"/>
    </row>
    <row r="74" spans="1:38" x14ac:dyDescent="0.35">
      <c r="A74" s="74"/>
      <c r="B74" s="80"/>
      <c r="C74" s="84"/>
      <c r="D74" s="88"/>
      <c r="E74" s="90"/>
      <c r="F74" s="90"/>
      <c r="G74" s="90"/>
      <c r="H74" s="90"/>
      <c r="I74" s="90"/>
      <c r="J74" s="90"/>
      <c r="K74" s="90"/>
      <c r="L74" s="114" t="str">
        <f t="shared" si="3"/>
        <v>Yes</v>
      </c>
      <c r="M74" s="84"/>
      <c r="N74" s="84"/>
      <c r="O74" s="127" t="str">
        <f>IF(OR(A74="", M74=""), "",
   IF(AND(
         M74 &lt;= 'County Names to hide (2)'!$D$2,
         OR(N74="", N74 &gt;= 'County Names to hide (2)'!$C$2)
      ),
      "Yes",
      "No"
   )
)</f>
        <v/>
      </c>
      <c r="P74" s="84"/>
      <c r="Q74" s="84"/>
      <c r="R74" s="84"/>
      <c r="S74" s="84"/>
      <c r="T74" s="95"/>
      <c r="U74" s="129" t="str">
        <f>IF(M74="","",
   ROUND(
      (MIN(IF(N74="", 'County Names to hide (2)'!$D$2, N74),
           'County Names to hide (2)'!$D$2)
       - M74) / 365 * 12,
   1)
)</f>
        <v/>
      </c>
      <c r="V74" s="129" t="str">
        <f>IF(C74="","",
   ROUND(('County Names to hide (2)'!$D$2 - C74) / 365 * 12, 1)
)</f>
        <v/>
      </c>
      <c r="W74" s="88"/>
      <c r="X74" s="100"/>
      <c r="Y74" s="102"/>
      <c r="Z74" s="104"/>
      <c r="AA74" s="102"/>
      <c r="AB74" s="102"/>
      <c r="AC74" s="102"/>
      <c r="AD74" s="102"/>
      <c r="AE74" s="102"/>
      <c r="AF7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4" s="102"/>
      <c r="AH74" s="102"/>
      <c r="AI74" s="123" t="str">
        <f t="shared" si="4"/>
        <v/>
      </c>
      <c r="AJ74" s="102"/>
      <c r="AK74" s="102"/>
      <c r="AL74" s="113"/>
    </row>
    <row r="75" spans="1:38" x14ac:dyDescent="0.35">
      <c r="A75" s="73"/>
      <c r="B75" s="81"/>
      <c r="C75" s="85"/>
      <c r="D75" s="89"/>
      <c r="E75" s="91"/>
      <c r="F75" s="91"/>
      <c r="G75" s="91"/>
      <c r="H75" s="91"/>
      <c r="I75" s="91"/>
      <c r="J75" s="91"/>
      <c r="K75" s="91"/>
      <c r="L75" s="114" t="str">
        <f t="shared" si="3"/>
        <v>Yes</v>
      </c>
      <c r="M75" s="85"/>
      <c r="N75" s="85"/>
      <c r="O75" s="127" t="str">
        <f>IF(OR(A75="", M75=""), "",
   IF(AND(
         M75 &lt;= 'County Names to hide (2)'!$D$2,
         OR(N75="", N75 &gt;= 'County Names to hide (2)'!$C$2)
      ),
      "Yes",
      "No"
   )
)</f>
        <v/>
      </c>
      <c r="P75" s="85"/>
      <c r="Q75" s="85"/>
      <c r="R75" s="85"/>
      <c r="S75" s="85"/>
      <c r="T75" s="96"/>
      <c r="U75" s="129" t="str">
        <f>IF(M75="","",
   ROUND(
      (MIN(IF(N75="", 'County Names to hide (2)'!$D$2, N75),
           'County Names to hide (2)'!$D$2)
       - M75) / 365 * 12,
   1)
)</f>
        <v/>
      </c>
      <c r="V75" s="129" t="str">
        <f>IF(C75="","",
   ROUND(('County Names to hide (2)'!$D$2 - C75) / 365 * 12, 1)
)</f>
        <v/>
      </c>
      <c r="W75" s="89"/>
      <c r="X75" s="101"/>
      <c r="Y75" s="103"/>
      <c r="Z75" s="105"/>
      <c r="AA75" s="103"/>
      <c r="AB75" s="103"/>
      <c r="AC75" s="103"/>
      <c r="AD75" s="103"/>
      <c r="AE75" s="103"/>
      <c r="AF7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5" s="103"/>
      <c r="AH75" s="103"/>
      <c r="AI75" s="123" t="str">
        <f t="shared" si="4"/>
        <v/>
      </c>
      <c r="AJ75" s="103"/>
      <c r="AK75" s="103"/>
      <c r="AL75" s="112"/>
    </row>
    <row r="76" spans="1:38" x14ac:dyDescent="0.35">
      <c r="A76" s="74"/>
      <c r="B76" s="80"/>
      <c r="C76" s="84"/>
      <c r="D76" s="88"/>
      <c r="E76" s="90"/>
      <c r="F76" s="90"/>
      <c r="G76" s="90"/>
      <c r="H76" s="90"/>
      <c r="I76" s="90"/>
      <c r="J76" s="90"/>
      <c r="K76" s="90"/>
      <c r="L76" s="114" t="str">
        <f t="shared" si="3"/>
        <v>Yes</v>
      </c>
      <c r="M76" s="84"/>
      <c r="N76" s="84"/>
      <c r="O76" s="127" t="str">
        <f>IF(OR(A76="", M76=""), "",
   IF(AND(
         M76 &lt;= 'County Names to hide (2)'!$D$2,
         OR(N76="", N76 &gt;= 'County Names to hide (2)'!$C$2)
      ),
      "Yes",
      "No"
   )
)</f>
        <v/>
      </c>
      <c r="P76" s="84"/>
      <c r="Q76" s="84"/>
      <c r="R76" s="84"/>
      <c r="S76" s="84"/>
      <c r="T76" s="95"/>
      <c r="U76" s="129" t="str">
        <f>IF(M76="","",
   ROUND(
      (MIN(IF(N76="", 'County Names to hide (2)'!$D$2, N76),
           'County Names to hide (2)'!$D$2)
       - M76) / 365 * 12,
   1)
)</f>
        <v/>
      </c>
      <c r="V76" s="129" t="str">
        <f>IF(C76="","",
   ROUND(('County Names to hide (2)'!$D$2 - C76) / 365 * 12, 1)
)</f>
        <v/>
      </c>
      <c r="W76" s="88"/>
      <c r="X76" s="100"/>
      <c r="Y76" s="102"/>
      <c r="Z76" s="104"/>
      <c r="AA76" s="102"/>
      <c r="AB76" s="102"/>
      <c r="AC76" s="102"/>
      <c r="AD76" s="102"/>
      <c r="AE76" s="102"/>
      <c r="AF7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6" s="102"/>
      <c r="AH76" s="102"/>
      <c r="AI76" s="123" t="str">
        <f t="shared" si="4"/>
        <v/>
      </c>
      <c r="AJ76" s="102"/>
      <c r="AK76" s="102"/>
      <c r="AL76" s="113"/>
    </row>
    <row r="77" spans="1:38" x14ac:dyDescent="0.35">
      <c r="A77" s="73"/>
      <c r="B77" s="81"/>
      <c r="C77" s="85"/>
      <c r="D77" s="89"/>
      <c r="E77" s="91"/>
      <c r="F77" s="91"/>
      <c r="G77" s="91"/>
      <c r="H77" s="91"/>
      <c r="I77" s="91"/>
      <c r="J77" s="91"/>
      <c r="K77" s="91"/>
      <c r="L77" s="114" t="str">
        <f t="shared" si="3"/>
        <v>Yes</v>
      </c>
      <c r="M77" s="85"/>
      <c r="N77" s="85"/>
      <c r="O77" s="127" t="str">
        <f>IF(OR(A77="", M77=""), "",
   IF(AND(
         M77 &lt;= 'County Names to hide (2)'!$D$2,
         OR(N77="", N77 &gt;= 'County Names to hide (2)'!$C$2)
      ),
      "Yes",
      "No"
   )
)</f>
        <v/>
      </c>
      <c r="P77" s="85"/>
      <c r="Q77" s="85"/>
      <c r="R77" s="85"/>
      <c r="S77" s="85"/>
      <c r="T77" s="96"/>
      <c r="U77" s="129" t="str">
        <f>IF(M77="","",
   ROUND(
      (MIN(IF(N77="", 'County Names to hide (2)'!$D$2, N77),
           'County Names to hide (2)'!$D$2)
       - M77) / 365 * 12,
   1)
)</f>
        <v/>
      </c>
      <c r="V77" s="129" t="str">
        <f>IF(C77="","",
   ROUND(('County Names to hide (2)'!$D$2 - C77) / 365 * 12, 1)
)</f>
        <v/>
      </c>
      <c r="W77" s="89"/>
      <c r="X77" s="101"/>
      <c r="Y77" s="103"/>
      <c r="Z77" s="105"/>
      <c r="AA77" s="103"/>
      <c r="AB77" s="103"/>
      <c r="AC77" s="103"/>
      <c r="AD77" s="103"/>
      <c r="AE77" s="103"/>
      <c r="AF7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7" s="103"/>
      <c r="AH77" s="103"/>
      <c r="AI77" s="123" t="str">
        <f t="shared" si="4"/>
        <v/>
      </c>
      <c r="AJ77" s="103"/>
      <c r="AK77" s="103"/>
      <c r="AL77" s="112"/>
    </row>
    <row r="78" spans="1:38" x14ac:dyDescent="0.35">
      <c r="A78" s="74"/>
      <c r="B78" s="80"/>
      <c r="C78" s="84"/>
      <c r="D78" s="88"/>
      <c r="E78" s="90"/>
      <c r="F78" s="90"/>
      <c r="G78" s="90"/>
      <c r="H78" s="90"/>
      <c r="I78" s="90"/>
      <c r="J78" s="90"/>
      <c r="K78" s="90"/>
      <c r="L78" s="114" t="str">
        <f t="shared" si="3"/>
        <v>Yes</v>
      </c>
      <c r="M78" s="84"/>
      <c r="N78" s="84"/>
      <c r="O78" s="127" t="str">
        <f>IF(OR(A78="", M78=""), "",
   IF(AND(
         M78 &lt;= 'County Names to hide (2)'!$D$2,
         OR(N78="", N78 &gt;= 'County Names to hide (2)'!$C$2)
      ),
      "Yes",
      "No"
   )
)</f>
        <v/>
      </c>
      <c r="P78" s="84"/>
      <c r="Q78" s="84"/>
      <c r="R78" s="84"/>
      <c r="S78" s="84"/>
      <c r="T78" s="95"/>
      <c r="U78" s="129" t="str">
        <f>IF(M78="","",
   ROUND(
      (MIN(IF(N78="", 'County Names to hide (2)'!$D$2, N78),
           'County Names to hide (2)'!$D$2)
       - M78) / 365 * 12,
   1)
)</f>
        <v/>
      </c>
      <c r="V78" s="129" t="str">
        <f>IF(C78="","",
   ROUND(('County Names to hide (2)'!$D$2 - C78) / 365 * 12, 1)
)</f>
        <v/>
      </c>
      <c r="W78" s="88"/>
      <c r="X78" s="100"/>
      <c r="Y78" s="102"/>
      <c r="Z78" s="104"/>
      <c r="AA78" s="102"/>
      <c r="AB78" s="102"/>
      <c r="AC78" s="102"/>
      <c r="AD78" s="102"/>
      <c r="AE78" s="102"/>
      <c r="AF7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8" s="102"/>
      <c r="AH78" s="102"/>
      <c r="AI78" s="123" t="str">
        <f t="shared" si="4"/>
        <v/>
      </c>
      <c r="AJ78" s="102"/>
      <c r="AK78" s="102"/>
      <c r="AL78" s="113"/>
    </row>
    <row r="79" spans="1:38" x14ac:dyDescent="0.35">
      <c r="A79" s="73"/>
      <c r="B79" s="81"/>
      <c r="C79" s="85"/>
      <c r="D79" s="89"/>
      <c r="E79" s="91"/>
      <c r="F79" s="91"/>
      <c r="G79" s="91"/>
      <c r="H79" s="91"/>
      <c r="I79" s="91"/>
      <c r="J79" s="91"/>
      <c r="K79" s="91"/>
      <c r="L79" s="114" t="str">
        <f t="shared" si="3"/>
        <v>Yes</v>
      </c>
      <c r="M79" s="85"/>
      <c r="N79" s="85"/>
      <c r="O79" s="127" t="str">
        <f>IF(OR(A79="", M79=""), "",
   IF(AND(
         M79 &lt;= 'County Names to hide (2)'!$D$2,
         OR(N79="", N79 &gt;= 'County Names to hide (2)'!$C$2)
      ),
      "Yes",
      "No"
   )
)</f>
        <v/>
      </c>
      <c r="P79" s="85"/>
      <c r="Q79" s="85"/>
      <c r="R79" s="85"/>
      <c r="S79" s="85"/>
      <c r="T79" s="96"/>
      <c r="U79" s="129" t="str">
        <f>IF(M79="","",
   ROUND(
      (MIN(IF(N79="", 'County Names to hide (2)'!$D$2, N79),
           'County Names to hide (2)'!$D$2)
       - M79) / 365 * 12,
   1)
)</f>
        <v/>
      </c>
      <c r="V79" s="129" t="str">
        <f>IF(C79="","",
   ROUND(('County Names to hide (2)'!$D$2 - C79) / 365 * 12, 1)
)</f>
        <v/>
      </c>
      <c r="W79" s="89"/>
      <c r="X79" s="101"/>
      <c r="Y79" s="103"/>
      <c r="Z79" s="105"/>
      <c r="AA79" s="103"/>
      <c r="AB79" s="103"/>
      <c r="AC79" s="103"/>
      <c r="AD79" s="103"/>
      <c r="AE79" s="103"/>
      <c r="AF7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79" s="103"/>
      <c r="AH79" s="103"/>
      <c r="AI79" s="123" t="str">
        <f t="shared" si="4"/>
        <v/>
      </c>
      <c r="AJ79" s="103"/>
      <c r="AK79" s="103"/>
      <c r="AL79" s="112"/>
    </row>
    <row r="80" spans="1:38" x14ac:dyDescent="0.35">
      <c r="A80" s="74"/>
      <c r="B80" s="80"/>
      <c r="C80" s="84"/>
      <c r="D80" s="88"/>
      <c r="E80" s="90"/>
      <c r="F80" s="90"/>
      <c r="G80" s="90"/>
      <c r="H80" s="90"/>
      <c r="I80" s="90"/>
      <c r="J80" s="90"/>
      <c r="K80" s="90"/>
      <c r="L80" s="114" t="str">
        <f t="shared" si="3"/>
        <v>Yes</v>
      </c>
      <c r="M80" s="84"/>
      <c r="N80" s="84"/>
      <c r="O80" s="127" t="str">
        <f>IF(OR(A80="", M80=""), "",
   IF(AND(
         M80 &lt;= 'County Names to hide (2)'!$D$2,
         OR(N80="", N80 &gt;= 'County Names to hide (2)'!$C$2)
      ),
      "Yes",
      "No"
   )
)</f>
        <v/>
      </c>
      <c r="P80" s="84"/>
      <c r="Q80" s="84"/>
      <c r="R80" s="84"/>
      <c r="S80" s="84"/>
      <c r="T80" s="95"/>
      <c r="U80" s="129" t="str">
        <f>IF(M80="","",
   ROUND(
      (MIN(IF(N80="", 'County Names to hide (2)'!$D$2, N80),
           'County Names to hide (2)'!$D$2)
       - M80) / 365 * 12,
   1)
)</f>
        <v/>
      </c>
      <c r="V80" s="129" t="str">
        <f>IF(C80="","",
   ROUND(('County Names to hide (2)'!$D$2 - C80) / 365 * 12, 1)
)</f>
        <v/>
      </c>
      <c r="W80" s="88"/>
      <c r="X80" s="100"/>
      <c r="Y80" s="102"/>
      <c r="Z80" s="104"/>
      <c r="AA80" s="102"/>
      <c r="AB80" s="102"/>
      <c r="AC80" s="102"/>
      <c r="AD80" s="102"/>
      <c r="AE80" s="102"/>
      <c r="AF8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0" s="102"/>
      <c r="AH80" s="102"/>
      <c r="AI80" s="123" t="str">
        <f t="shared" si="4"/>
        <v/>
      </c>
      <c r="AJ80" s="102"/>
      <c r="AK80" s="102"/>
      <c r="AL80" s="113"/>
    </row>
    <row r="81" spans="1:38" x14ac:dyDescent="0.35">
      <c r="A81" s="73"/>
      <c r="B81" s="81"/>
      <c r="C81" s="85"/>
      <c r="D81" s="89"/>
      <c r="E81" s="91"/>
      <c r="F81" s="91"/>
      <c r="G81" s="91"/>
      <c r="H81" s="91"/>
      <c r="I81" s="91"/>
      <c r="J81" s="91"/>
      <c r="K81" s="91"/>
      <c r="L81" s="114" t="str">
        <f t="shared" si="3"/>
        <v>Yes</v>
      </c>
      <c r="M81" s="85"/>
      <c r="N81" s="85"/>
      <c r="O81" s="127" t="str">
        <f>IF(OR(A81="", M81=""), "",
   IF(AND(
         M81 &lt;= 'County Names to hide (2)'!$D$2,
         OR(N81="", N81 &gt;= 'County Names to hide (2)'!$C$2)
      ),
      "Yes",
      "No"
   )
)</f>
        <v/>
      </c>
      <c r="P81" s="85"/>
      <c r="Q81" s="85"/>
      <c r="R81" s="85"/>
      <c r="S81" s="85"/>
      <c r="T81" s="96"/>
      <c r="U81" s="129" t="str">
        <f>IF(M81="","",
   ROUND(
      (MIN(IF(N81="", 'County Names to hide (2)'!$D$2, N81),
           'County Names to hide (2)'!$D$2)
       - M81) / 365 * 12,
   1)
)</f>
        <v/>
      </c>
      <c r="V81" s="129" t="str">
        <f>IF(C81="","",
   ROUND(('County Names to hide (2)'!$D$2 - C81) / 365 * 12, 1)
)</f>
        <v/>
      </c>
      <c r="W81" s="89"/>
      <c r="X81" s="101"/>
      <c r="Y81" s="103"/>
      <c r="Z81" s="105"/>
      <c r="AA81" s="103"/>
      <c r="AB81" s="103"/>
      <c r="AC81" s="103"/>
      <c r="AD81" s="103"/>
      <c r="AE81" s="103"/>
      <c r="AF8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1" s="103"/>
      <c r="AH81" s="103"/>
      <c r="AI81" s="123" t="str">
        <f t="shared" si="4"/>
        <v/>
      </c>
      <c r="AJ81" s="103"/>
      <c r="AK81" s="103"/>
      <c r="AL81" s="112"/>
    </row>
    <row r="82" spans="1:38" x14ac:dyDescent="0.35">
      <c r="A82" s="74"/>
      <c r="B82" s="80"/>
      <c r="C82" s="84"/>
      <c r="D82" s="88"/>
      <c r="E82" s="90"/>
      <c r="F82" s="90"/>
      <c r="G82" s="90"/>
      <c r="H82" s="90"/>
      <c r="I82" s="90"/>
      <c r="J82" s="90"/>
      <c r="K82" s="90"/>
      <c r="L82" s="114" t="str">
        <f t="shared" si="3"/>
        <v>Yes</v>
      </c>
      <c r="M82" s="84"/>
      <c r="N82" s="84"/>
      <c r="O82" s="127" t="str">
        <f>IF(OR(A82="", M82=""), "",
   IF(AND(
         M82 &lt;= 'County Names to hide (2)'!$D$2,
         OR(N82="", N82 &gt;= 'County Names to hide (2)'!$C$2)
      ),
      "Yes",
      "No"
   )
)</f>
        <v/>
      </c>
      <c r="P82" s="84"/>
      <c r="Q82" s="84"/>
      <c r="R82" s="84"/>
      <c r="S82" s="84"/>
      <c r="T82" s="95"/>
      <c r="U82" s="129" t="str">
        <f>IF(M82="","",
   ROUND(
      (MIN(IF(N82="", 'County Names to hide (2)'!$D$2, N82),
           'County Names to hide (2)'!$D$2)
       - M82) / 365 * 12,
   1)
)</f>
        <v/>
      </c>
      <c r="V82" s="129" t="str">
        <f>IF(C82="","",
   ROUND(('County Names to hide (2)'!$D$2 - C82) / 365 * 12, 1)
)</f>
        <v/>
      </c>
      <c r="W82" s="88"/>
      <c r="X82" s="100"/>
      <c r="Y82" s="102"/>
      <c r="Z82" s="104"/>
      <c r="AA82" s="102"/>
      <c r="AB82" s="102"/>
      <c r="AC82" s="102"/>
      <c r="AD82" s="102"/>
      <c r="AE82" s="102"/>
      <c r="AF8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2" s="102"/>
      <c r="AH82" s="102"/>
      <c r="AI82" s="123" t="str">
        <f t="shared" si="4"/>
        <v/>
      </c>
      <c r="AJ82" s="102"/>
      <c r="AK82" s="102"/>
      <c r="AL82" s="113"/>
    </row>
    <row r="83" spans="1:38" x14ac:dyDescent="0.35">
      <c r="A83" s="73"/>
      <c r="B83" s="81"/>
      <c r="C83" s="85"/>
      <c r="D83" s="89"/>
      <c r="E83" s="91"/>
      <c r="F83" s="91"/>
      <c r="G83" s="91"/>
      <c r="H83" s="91"/>
      <c r="I83" s="91"/>
      <c r="J83" s="91"/>
      <c r="K83" s="91"/>
      <c r="L83" s="114" t="str">
        <f t="shared" si="3"/>
        <v>Yes</v>
      </c>
      <c r="M83" s="85"/>
      <c r="N83" s="85"/>
      <c r="O83" s="127" t="str">
        <f>IF(OR(A83="", M83=""), "",
   IF(AND(
         M83 &lt;= 'County Names to hide (2)'!$D$2,
         OR(N83="", N83 &gt;= 'County Names to hide (2)'!$C$2)
      ),
      "Yes",
      "No"
   )
)</f>
        <v/>
      </c>
      <c r="P83" s="85"/>
      <c r="Q83" s="85"/>
      <c r="R83" s="85"/>
      <c r="S83" s="85"/>
      <c r="T83" s="96"/>
      <c r="U83" s="129" t="str">
        <f>IF(M83="","",
   ROUND(
      (MIN(IF(N83="", 'County Names to hide (2)'!$D$2, N83),
           'County Names to hide (2)'!$D$2)
       - M83) / 365 * 12,
   1)
)</f>
        <v/>
      </c>
      <c r="V83" s="129" t="str">
        <f>IF(C83="","",
   ROUND(('County Names to hide (2)'!$D$2 - C83) / 365 * 12, 1)
)</f>
        <v/>
      </c>
      <c r="W83" s="89"/>
      <c r="X83" s="101"/>
      <c r="Y83" s="103"/>
      <c r="Z83" s="105"/>
      <c r="AA83" s="103"/>
      <c r="AB83" s="103"/>
      <c r="AC83" s="103"/>
      <c r="AD83" s="103"/>
      <c r="AE83" s="103"/>
      <c r="AF8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3" s="103"/>
      <c r="AH83" s="103"/>
      <c r="AI83" s="123" t="str">
        <f t="shared" si="4"/>
        <v/>
      </c>
      <c r="AJ83" s="103"/>
      <c r="AK83" s="103"/>
      <c r="AL83" s="112"/>
    </row>
    <row r="84" spans="1:38" x14ac:dyDescent="0.35">
      <c r="A84" s="74"/>
      <c r="B84" s="80"/>
      <c r="C84" s="84"/>
      <c r="D84" s="88"/>
      <c r="E84" s="90"/>
      <c r="F84" s="90"/>
      <c r="G84" s="90"/>
      <c r="H84" s="90"/>
      <c r="I84" s="90"/>
      <c r="J84" s="90"/>
      <c r="K84" s="90"/>
      <c r="L84" s="114" t="str">
        <f t="shared" si="3"/>
        <v>Yes</v>
      </c>
      <c r="M84" s="84"/>
      <c r="N84" s="84"/>
      <c r="O84" s="127" t="str">
        <f>IF(OR(A84="", M84=""), "",
   IF(AND(
         M84 &lt;= 'County Names to hide (2)'!$D$2,
         OR(N84="", N84 &gt;= 'County Names to hide (2)'!$C$2)
      ),
      "Yes",
      "No"
   )
)</f>
        <v/>
      </c>
      <c r="P84" s="84"/>
      <c r="Q84" s="84"/>
      <c r="R84" s="84"/>
      <c r="S84" s="84"/>
      <c r="T84" s="95"/>
      <c r="U84" s="129" t="str">
        <f>IF(M84="","",
   ROUND(
      (MIN(IF(N84="", 'County Names to hide (2)'!$D$2, N84),
           'County Names to hide (2)'!$D$2)
       - M84) / 365 * 12,
   1)
)</f>
        <v/>
      </c>
      <c r="V84" s="129" t="str">
        <f>IF(C84="","",
   ROUND(('County Names to hide (2)'!$D$2 - C84) / 365 * 12, 1)
)</f>
        <v/>
      </c>
      <c r="W84" s="88"/>
      <c r="X84" s="100"/>
      <c r="Y84" s="102"/>
      <c r="Z84" s="104"/>
      <c r="AA84" s="102"/>
      <c r="AB84" s="102"/>
      <c r="AC84" s="102"/>
      <c r="AD84" s="102"/>
      <c r="AE84" s="102"/>
      <c r="AF8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4" s="102"/>
      <c r="AH84" s="102"/>
      <c r="AI84" s="123" t="str">
        <f t="shared" si="4"/>
        <v/>
      </c>
      <c r="AJ84" s="102"/>
      <c r="AK84" s="102"/>
      <c r="AL84" s="113"/>
    </row>
    <row r="85" spans="1:38" x14ac:dyDescent="0.35">
      <c r="A85" s="73"/>
      <c r="B85" s="81"/>
      <c r="C85" s="85"/>
      <c r="D85" s="89"/>
      <c r="E85" s="91"/>
      <c r="F85" s="91"/>
      <c r="G85" s="91"/>
      <c r="H85" s="91"/>
      <c r="I85" s="91"/>
      <c r="J85" s="91"/>
      <c r="K85" s="91"/>
      <c r="L85" s="114" t="str">
        <f t="shared" si="3"/>
        <v>Yes</v>
      </c>
      <c r="M85" s="85"/>
      <c r="N85" s="85"/>
      <c r="O85" s="127" t="str">
        <f>IF(OR(A85="", M85=""), "",
   IF(AND(
         M85 &lt;= 'County Names to hide (2)'!$D$2,
         OR(N85="", N85 &gt;= 'County Names to hide (2)'!$C$2)
      ),
      "Yes",
      "No"
   )
)</f>
        <v/>
      </c>
      <c r="P85" s="85"/>
      <c r="Q85" s="85"/>
      <c r="R85" s="85"/>
      <c r="S85" s="85"/>
      <c r="T85" s="96"/>
      <c r="U85" s="129" t="str">
        <f>IF(M85="","",
   ROUND(
      (MIN(IF(N85="", 'County Names to hide (2)'!$D$2, N85),
           'County Names to hide (2)'!$D$2)
       - M85) / 365 * 12,
   1)
)</f>
        <v/>
      </c>
      <c r="V85" s="129" t="str">
        <f>IF(C85="","",
   ROUND(('County Names to hide (2)'!$D$2 - C85) / 365 * 12, 1)
)</f>
        <v/>
      </c>
      <c r="W85" s="89"/>
      <c r="X85" s="101"/>
      <c r="Y85" s="103"/>
      <c r="Z85" s="105"/>
      <c r="AA85" s="103"/>
      <c r="AB85" s="103"/>
      <c r="AC85" s="103"/>
      <c r="AD85" s="103"/>
      <c r="AE85" s="103"/>
      <c r="AF8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5" s="103"/>
      <c r="AH85" s="103"/>
      <c r="AI85" s="123" t="str">
        <f t="shared" si="4"/>
        <v/>
      </c>
      <c r="AJ85" s="103"/>
      <c r="AK85" s="103"/>
      <c r="AL85" s="112"/>
    </row>
    <row r="86" spans="1:38" x14ac:dyDescent="0.35">
      <c r="A86" s="74"/>
      <c r="B86" s="80"/>
      <c r="C86" s="84"/>
      <c r="D86" s="88"/>
      <c r="E86" s="90"/>
      <c r="F86" s="90"/>
      <c r="G86" s="90"/>
      <c r="H86" s="90"/>
      <c r="I86" s="90"/>
      <c r="J86" s="90"/>
      <c r="K86" s="90"/>
      <c r="L86" s="114" t="str">
        <f t="shared" si="3"/>
        <v>Yes</v>
      </c>
      <c r="M86" s="84"/>
      <c r="N86" s="84"/>
      <c r="O86" s="127" t="str">
        <f>IF(OR(A86="", M86=""), "",
   IF(AND(
         M86 &lt;= 'County Names to hide (2)'!$D$2,
         OR(N86="", N86 &gt;= 'County Names to hide (2)'!$C$2)
      ),
      "Yes",
      "No"
   )
)</f>
        <v/>
      </c>
      <c r="P86" s="84"/>
      <c r="Q86" s="84"/>
      <c r="R86" s="84"/>
      <c r="S86" s="84"/>
      <c r="T86" s="95"/>
      <c r="U86" s="129" t="str">
        <f>IF(M86="","",
   ROUND(
      (MIN(IF(N86="", 'County Names to hide (2)'!$D$2, N86),
           'County Names to hide (2)'!$D$2)
       - M86) / 365 * 12,
   1)
)</f>
        <v/>
      </c>
      <c r="V86" s="129" t="str">
        <f>IF(C86="","",
   ROUND(('County Names to hide (2)'!$D$2 - C86) / 365 * 12, 1)
)</f>
        <v/>
      </c>
      <c r="W86" s="88"/>
      <c r="X86" s="100"/>
      <c r="Y86" s="102"/>
      <c r="Z86" s="104"/>
      <c r="AA86" s="102"/>
      <c r="AB86" s="102"/>
      <c r="AC86" s="102"/>
      <c r="AD86" s="102"/>
      <c r="AE86" s="102"/>
      <c r="AF8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6" s="102"/>
      <c r="AH86" s="102"/>
      <c r="AI86" s="123" t="str">
        <f t="shared" si="4"/>
        <v/>
      </c>
      <c r="AJ86" s="102"/>
      <c r="AK86" s="102"/>
      <c r="AL86" s="113"/>
    </row>
    <row r="87" spans="1:38" x14ac:dyDescent="0.35">
      <c r="A87" s="73"/>
      <c r="B87" s="81"/>
      <c r="C87" s="85"/>
      <c r="D87" s="89"/>
      <c r="E87" s="91"/>
      <c r="F87" s="91"/>
      <c r="G87" s="91"/>
      <c r="H87" s="91"/>
      <c r="I87" s="91"/>
      <c r="J87" s="91"/>
      <c r="K87" s="91"/>
      <c r="L87" s="114" t="str">
        <f t="shared" si="3"/>
        <v>Yes</v>
      </c>
      <c r="M87" s="85"/>
      <c r="N87" s="85"/>
      <c r="O87" s="127" t="str">
        <f>IF(OR(A87="", M87=""), "",
   IF(AND(
         M87 &lt;= 'County Names to hide (2)'!$D$2,
         OR(N87="", N87 &gt;= 'County Names to hide (2)'!$C$2)
      ),
      "Yes",
      "No"
   )
)</f>
        <v/>
      </c>
      <c r="P87" s="85"/>
      <c r="Q87" s="85"/>
      <c r="R87" s="85"/>
      <c r="S87" s="85"/>
      <c r="T87" s="96"/>
      <c r="U87" s="129" t="str">
        <f>IF(M87="","",
   ROUND(
      (MIN(IF(N87="", 'County Names to hide (2)'!$D$2, N87),
           'County Names to hide (2)'!$D$2)
       - M87) / 365 * 12,
   1)
)</f>
        <v/>
      </c>
      <c r="V87" s="129" t="str">
        <f>IF(C87="","",
   ROUND(('County Names to hide (2)'!$D$2 - C87) / 365 * 12, 1)
)</f>
        <v/>
      </c>
      <c r="W87" s="89"/>
      <c r="X87" s="101"/>
      <c r="Y87" s="103"/>
      <c r="Z87" s="105"/>
      <c r="AA87" s="103"/>
      <c r="AB87" s="103"/>
      <c r="AC87" s="103"/>
      <c r="AD87" s="103"/>
      <c r="AE87" s="103"/>
      <c r="AF8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7" s="103"/>
      <c r="AH87" s="103"/>
      <c r="AI87" s="123" t="str">
        <f t="shared" si="4"/>
        <v/>
      </c>
      <c r="AJ87" s="103"/>
      <c r="AK87" s="103"/>
      <c r="AL87" s="112"/>
    </row>
    <row r="88" spans="1:38" x14ac:dyDescent="0.35">
      <c r="A88" s="74"/>
      <c r="B88" s="80"/>
      <c r="C88" s="84"/>
      <c r="D88" s="88"/>
      <c r="E88" s="90"/>
      <c r="F88" s="90"/>
      <c r="G88" s="90"/>
      <c r="H88" s="90"/>
      <c r="I88" s="90"/>
      <c r="J88" s="90"/>
      <c r="K88" s="90"/>
      <c r="L88" s="114" t="str">
        <f t="shared" si="3"/>
        <v>Yes</v>
      </c>
      <c r="M88" s="84"/>
      <c r="N88" s="84"/>
      <c r="O88" s="127" t="str">
        <f>IF(OR(A88="", M88=""), "",
   IF(AND(
         M88 &lt;= 'County Names to hide (2)'!$D$2,
         OR(N88="", N88 &gt;= 'County Names to hide (2)'!$C$2)
      ),
      "Yes",
      "No"
   )
)</f>
        <v/>
      </c>
      <c r="P88" s="84"/>
      <c r="Q88" s="84"/>
      <c r="R88" s="84"/>
      <c r="S88" s="84"/>
      <c r="T88" s="95"/>
      <c r="U88" s="129" t="str">
        <f>IF(M88="","",
   ROUND(
      (MIN(IF(N88="", 'County Names to hide (2)'!$D$2, N88),
           'County Names to hide (2)'!$D$2)
       - M88) / 365 * 12,
   1)
)</f>
        <v/>
      </c>
      <c r="V88" s="129" t="str">
        <f>IF(C88="","",
   ROUND(('County Names to hide (2)'!$D$2 - C88) / 365 * 12, 1)
)</f>
        <v/>
      </c>
      <c r="W88" s="88"/>
      <c r="X88" s="100"/>
      <c r="Y88" s="102"/>
      <c r="Z88" s="104"/>
      <c r="AA88" s="102"/>
      <c r="AB88" s="102"/>
      <c r="AC88" s="102"/>
      <c r="AD88" s="102"/>
      <c r="AE88" s="102"/>
      <c r="AF8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8" s="102"/>
      <c r="AH88" s="102"/>
      <c r="AI88" s="123" t="str">
        <f t="shared" si="4"/>
        <v/>
      </c>
      <c r="AJ88" s="102"/>
      <c r="AK88" s="102"/>
      <c r="AL88" s="113"/>
    </row>
    <row r="89" spans="1:38" x14ac:dyDescent="0.35">
      <c r="A89" s="73"/>
      <c r="B89" s="81"/>
      <c r="C89" s="85"/>
      <c r="D89" s="89"/>
      <c r="E89" s="91"/>
      <c r="F89" s="91"/>
      <c r="G89" s="91"/>
      <c r="H89" s="91"/>
      <c r="I89" s="91"/>
      <c r="J89" s="91"/>
      <c r="K89" s="91"/>
      <c r="L89" s="114" t="str">
        <f t="shared" si="3"/>
        <v>Yes</v>
      </c>
      <c r="M89" s="85"/>
      <c r="N89" s="85"/>
      <c r="O89" s="127" t="str">
        <f>IF(OR(A89="", M89=""), "",
   IF(AND(
         M89 &lt;= 'County Names to hide (2)'!$D$2,
         OR(N89="", N89 &gt;= 'County Names to hide (2)'!$C$2)
      ),
      "Yes",
      "No"
   )
)</f>
        <v/>
      </c>
      <c r="P89" s="85"/>
      <c r="Q89" s="85"/>
      <c r="R89" s="85"/>
      <c r="S89" s="85"/>
      <c r="T89" s="96"/>
      <c r="U89" s="129" t="str">
        <f>IF(M89="","",
   ROUND(
      (MIN(IF(N89="", 'County Names to hide (2)'!$D$2, N89),
           'County Names to hide (2)'!$D$2)
       - M89) / 365 * 12,
   1)
)</f>
        <v/>
      </c>
      <c r="V89" s="129" t="str">
        <f>IF(C89="","",
   ROUND(('County Names to hide (2)'!$D$2 - C89) / 365 * 12, 1)
)</f>
        <v/>
      </c>
      <c r="W89" s="89"/>
      <c r="X89" s="101"/>
      <c r="Y89" s="103"/>
      <c r="Z89" s="105"/>
      <c r="AA89" s="103"/>
      <c r="AB89" s="103"/>
      <c r="AC89" s="103"/>
      <c r="AD89" s="103"/>
      <c r="AE89" s="103"/>
      <c r="AF8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89" s="103"/>
      <c r="AH89" s="103"/>
      <c r="AI89" s="123" t="str">
        <f t="shared" si="4"/>
        <v/>
      </c>
      <c r="AJ89" s="103"/>
      <c r="AK89" s="103"/>
      <c r="AL89" s="112"/>
    </row>
    <row r="90" spans="1:38" x14ac:dyDescent="0.35">
      <c r="A90" s="74"/>
      <c r="B90" s="80"/>
      <c r="C90" s="84"/>
      <c r="D90" s="88"/>
      <c r="E90" s="90"/>
      <c r="F90" s="90"/>
      <c r="G90" s="90"/>
      <c r="H90" s="90"/>
      <c r="I90" s="90"/>
      <c r="J90" s="90"/>
      <c r="K90" s="90"/>
      <c r="L90" s="114" t="str">
        <f t="shared" si="3"/>
        <v>Yes</v>
      </c>
      <c r="M90" s="84"/>
      <c r="N90" s="84"/>
      <c r="O90" s="127" t="str">
        <f>IF(OR(A90="", M90=""), "",
   IF(AND(
         M90 &lt;= 'County Names to hide (2)'!$D$2,
         OR(N90="", N90 &gt;= 'County Names to hide (2)'!$C$2)
      ),
      "Yes",
      "No"
   )
)</f>
        <v/>
      </c>
      <c r="P90" s="84"/>
      <c r="Q90" s="84"/>
      <c r="R90" s="84"/>
      <c r="S90" s="84"/>
      <c r="T90" s="95"/>
      <c r="U90" s="129" t="str">
        <f>IF(M90="","",
   ROUND(
      (MIN(IF(N90="", 'County Names to hide (2)'!$D$2, N90),
           'County Names to hide (2)'!$D$2)
       - M90) / 365 * 12,
   1)
)</f>
        <v/>
      </c>
      <c r="V90" s="129" t="str">
        <f>IF(C90="","",
   ROUND(('County Names to hide (2)'!$D$2 - C90) / 365 * 12, 1)
)</f>
        <v/>
      </c>
      <c r="W90" s="88"/>
      <c r="X90" s="100"/>
      <c r="Y90" s="102"/>
      <c r="Z90" s="104"/>
      <c r="AA90" s="102"/>
      <c r="AB90" s="102"/>
      <c r="AC90" s="102"/>
      <c r="AD90" s="102"/>
      <c r="AE90" s="102"/>
      <c r="AF9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0" s="102"/>
      <c r="AH90" s="102"/>
      <c r="AI90" s="123" t="str">
        <f t="shared" si="4"/>
        <v/>
      </c>
      <c r="AJ90" s="102"/>
      <c r="AK90" s="102"/>
      <c r="AL90" s="113"/>
    </row>
    <row r="91" spans="1:38" x14ac:dyDescent="0.35">
      <c r="A91" s="73"/>
      <c r="B91" s="81"/>
      <c r="C91" s="85"/>
      <c r="D91" s="89"/>
      <c r="E91" s="91"/>
      <c r="F91" s="91"/>
      <c r="G91" s="91"/>
      <c r="H91" s="91"/>
      <c r="I91" s="91"/>
      <c r="J91" s="91"/>
      <c r="K91" s="91"/>
      <c r="L91" s="114" t="str">
        <f t="shared" si="3"/>
        <v>Yes</v>
      </c>
      <c r="M91" s="85"/>
      <c r="N91" s="85"/>
      <c r="O91" s="127" t="str">
        <f>IF(OR(A91="", M91=""), "",
   IF(AND(
         M91 &lt;= 'County Names to hide (2)'!$D$2,
         OR(N91="", N91 &gt;= 'County Names to hide (2)'!$C$2)
      ),
      "Yes",
      "No"
   )
)</f>
        <v/>
      </c>
      <c r="P91" s="85"/>
      <c r="Q91" s="85"/>
      <c r="R91" s="85"/>
      <c r="S91" s="85"/>
      <c r="T91" s="96"/>
      <c r="U91" s="129" t="str">
        <f>IF(M91="","",
   ROUND(
      (MIN(IF(N91="", 'County Names to hide (2)'!$D$2, N91),
           'County Names to hide (2)'!$D$2)
       - M91) / 365 * 12,
   1)
)</f>
        <v/>
      </c>
      <c r="V91" s="129" t="str">
        <f>IF(C91="","",
   ROUND(('County Names to hide (2)'!$D$2 - C91) / 365 * 12, 1)
)</f>
        <v/>
      </c>
      <c r="W91" s="89"/>
      <c r="X91" s="101"/>
      <c r="Y91" s="103"/>
      <c r="Z91" s="105"/>
      <c r="AA91" s="103"/>
      <c r="AB91" s="103"/>
      <c r="AC91" s="103"/>
      <c r="AD91" s="103"/>
      <c r="AE91" s="103"/>
      <c r="AF9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1" s="103"/>
      <c r="AH91" s="103"/>
      <c r="AI91" s="123" t="str">
        <f t="shared" si="4"/>
        <v/>
      </c>
      <c r="AJ91" s="103"/>
      <c r="AK91" s="103"/>
      <c r="AL91" s="112"/>
    </row>
    <row r="92" spans="1:38" x14ac:dyDescent="0.35">
      <c r="A92" s="74"/>
      <c r="B92" s="80"/>
      <c r="C92" s="84"/>
      <c r="D92" s="88"/>
      <c r="E92" s="90"/>
      <c r="F92" s="90"/>
      <c r="G92" s="90"/>
      <c r="H92" s="90"/>
      <c r="I92" s="90"/>
      <c r="J92" s="90"/>
      <c r="K92" s="90"/>
      <c r="L92" s="114" t="str">
        <f t="shared" si="3"/>
        <v>Yes</v>
      </c>
      <c r="M92" s="84"/>
      <c r="N92" s="84"/>
      <c r="O92" s="127" t="str">
        <f>IF(OR(A92="", M92=""), "",
   IF(AND(
         M92 &lt;= 'County Names to hide (2)'!$D$2,
         OR(N92="", N92 &gt;= 'County Names to hide (2)'!$C$2)
      ),
      "Yes",
      "No"
   )
)</f>
        <v/>
      </c>
      <c r="P92" s="84"/>
      <c r="Q92" s="84"/>
      <c r="R92" s="84"/>
      <c r="S92" s="84"/>
      <c r="T92" s="95"/>
      <c r="U92" s="129" t="str">
        <f>IF(M92="","",
   ROUND(
      (MIN(IF(N92="", 'County Names to hide (2)'!$D$2, N92),
           'County Names to hide (2)'!$D$2)
       - M92) / 365 * 12,
   1)
)</f>
        <v/>
      </c>
      <c r="V92" s="129" t="str">
        <f>IF(C92="","",
   ROUND(('County Names to hide (2)'!$D$2 - C92) / 365 * 12, 1)
)</f>
        <v/>
      </c>
      <c r="W92" s="88"/>
      <c r="X92" s="100"/>
      <c r="Y92" s="102"/>
      <c r="Z92" s="104"/>
      <c r="AA92" s="102"/>
      <c r="AB92" s="102"/>
      <c r="AC92" s="102"/>
      <c r="AD92" s="102"/>
      <c r="AE92" s="102"/>
      <c r="AF9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2" s="102"/>
      <c r="AH92" s="102"/>
      <c r="AI92" s="123" t="str">
        <f t="shared" si="4"/>
        <v/>
      </c>
      <c r="AJ92" s="102"/>
      <c r="AK92" s="102"/>
      <c r="AL92" s="113"/>
    </row>
    <row r="93" spans="1:38" x14ac:dyDescent="0.35">
      <c r="A93" s="73"/>
      <c r="B93" s="81"/>
      <c r="C93" s="85"/>
      <c r="D93" s="89"/>
      <c r="E93" s="91"/>
      <c r="F93" s="91"/>
      <c r="G93" s="91"/>
      <c r="H93" s="91"/>
      <c r="I93" s="91"/>
      <c r="J93" s="91"/>
      <c r="K93" s="91"/>
      <c r="L93" s="114" t="str">
        <f t="shared" si="3"/>
        <v>Yes</v>
      </c>
      <c r="M93" s="85"/>
      <c r="N93" s="85"/>
      <c r="O93" s="127" t="str">
        <f>IF(OR(A93="", M93=""), "",
   IF(AND(
         M93 &lt;= 'County Names to hide (2)'!$D$2,
         OR(N93="", N93 &gt;= 'County Names to hide (2)'!$C$2)
      ),
      "Yes",
      "No"
   )
)</f>
        <v/>
      </c>
      <c r="P93" s="85"/>
      <c r="Q93" s="85"/>
      <c r="R93" s="85"/>
      <c r="S93" s="85"/>
      <c r="T93" s="96"/>
      <c r="U93" s="129" t="str">
        <f>IF(M93="","",
   ROUND(
      (MIN(IF(N93="", 'County Names to hide (2)'!$D$2, N93),
           'County Names to hide (2)'!$D$2)
       - M93) / 365 * 12,
   1)
)</f>
        <v/>
      </c>
      <c r="V93" s="129" t="str">
        <f>IF(C93="","",
   ROUND(('County Names to hide (2)'!$D$2 - C93) / 365 * 12, 1)
)</f>
        <v/>
      </c>
      <c r="W93" s="89"/>
      <c r="X93" s="101"/>
      <c r="Y93" s="103"/>
      <c r="Z93" s="105"/>
      <c r="AA93" s="103"/>
      <c r="AB93" s="103"/>
      <c r="AC93" s="103"/>
      <c r="AD93" s="103"/>
      <c r="AE93" s="103"/>
      <c r="AF9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3" s="103"/>
      <c r="AH93" s="103"/>
      <c r="AI93" s="123" t="str">
        <f t="shared" si="4"/>
        <v/>
      </c>
      <c r="AJ93" s="103"/>
      <c r="AK93" s="103"/>
      <c r="AL93" s="112"/>
    </row>
    <row r="94" spans="1:38" x14ac:dyDescent="0.35">
      <c r="A94" s="74"/>
      <c r="B94" s="80"/>
      <c r="C94" s="84"/>
      <c r="D94" s="88"/>
      <c r="E94" s="90"/>
      <c r="F94" s="90"/>
      <c r="G94" s="90"/>
      <c r="H94" s="90"/>
      <c r="I94" s="90"/>
      <c r="J94" s="90"/>
      <c r="K94" s="90"/>
      <c r="L94" s="114" t="str">
        <f t="shared" si="3"/>
        <v>Yes</v>
      </c>
      <c r="M94" s="84"/>
      <c r="N94" s="84"/>
      <c r="O94" s="127" t="str">
        <f>IF(OR(A94="", M94=""), "",
   IF(AND(
         M94 &lt;= 'County Names to hide (2)'!$D$2,
         OR(N94="", N94 &gt;= 'County Names to hide (2)'!$C$2)
      ),
      "Yes",
      "No"
   )
)</f>
        <v/>
      </c>
      <c r="P94" s="84"/>
      <c r="Q94" s="84"/>
      <c r="R94" s="84"/>
      <c r="S94" s="84"/>
      <c r="T94" s="95"/>
      <c r="U94" s="129" t="str">
        <f>IF(M94="","",
   ROUND(
      (MIN(IF(N94="", 'County Names to hide (2)'!$D$2, N94),
           'County Names to hide (2)'!$D$2)
       - M94) / 365 * 12,
   1)
)</f>
        <v/>
      </c>
      <c r="V94" s="129" t="str">
        <f>IF(C94="","",
   ROUND(('County Names to hide (2)'!$D$2 - C94) / 365 * 12, 1)
)</f>
        <v/>
      </c>
      <c r="W94" s="88"/>
      <c r="X94" s="100"/>
      <c r="Y94" s="102"/>
      <c r="Z94" s="104"/>
      <c r="AA94" s="102"/>
      <c r="AB94" s="102"/>
      <c r="AC94" s="102"/>
      <c r="AD94" s="102"/>
      <c r="AE94" s="102"/>
      <c r="AF9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4" s="102"/>
      <c r="AH94" s="102"/>
      <c r="AI94" s="123" t="str">
        <f t="shared" si="4"/>
        <v/>
      </c>
      <c r="AJ94" s="102"/>
      <c r="AK94" s="102"/>
      <c r="AL94" s="113"/>
    </row>
    <row r="95" spans="1:38" x14ac:dyDescent="0.35">
      <c r="A95" s="73"/>
      <c r="B95" s="81"/>
      <c r="C95" s="85"/>
      <c r="D95" s="89"/>
      <c r="E95" s="91"/>
      <c r="F95" s="91"/>
      <c r="G95" s="91"/>
      <c r="H95" s="91"/>
      <c r="I95" s="91"/>
      <c r="J95" s="91"/>
      <c r="K95" s="91"/>
      <c r="L95" s="114" t="str">
        <f t="shared" si="3"/>
        <v>Yes</v>
      </c>
      <c r="M95" s="85"/>
      <c r="N95" s="85"/>
      <c r="O95" s="127" t="str">
        <f>IF(OR(A95="", M95=""), "",
   IF(AND(
         M95 &lt;= 'County Names to hide (2)'!$D$2,
         OR(N95="", N95 &gt;= 'County Names to hide (2)'!$C$2)
      ),
      "Yes",
      "No"
   )
)</f>
        <v/>
      </c>
      <c r="P95" s="85"/>
      <c r="Q95" s="85"/>
      <c r="R95" s="85"/>
      <c r="S95" s="85"/>
      <c r="T95" s="96"/>
      <c r="U95" s="129" t="str">
        <f>IF(M95="","",
   ROUND(
      (MIN(IF(N95="", 'County Names to hide (2)'!$D$2, N95),
           'County Names to hide (2)'!$D$2)
       - M95) / 365 * 12,
   1)
)</f>
        <v/>
      </c>
      <c r="V95" s="129" t="str">
        <f>IF(C95="","",
   ROUND(('County Names to hide (2)'!$D$2 - C95) / 365 * 12, 1)
)</f>
        <v/>
      </c>
      <c r="W95" s="89"/>
      <c r="X95" s="101"/>
      <c r="Y95" s="103"/>
      <c r="Z95" s="105"/>
      <c r="AA95" s="103"/>
      <c r="AB95" s="103"/>
      <c r="AC95" s="103"/>
      <c r="AD95" s="103"/>
      <c r="AE95" s="103"/>
      <c r="AF9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5" s="103"/>
      <c r="AH95" s="103"/>
      <c r="AI95" s="123" t="str">
        <f t="shared" si="4"/>
        <v/>
      </c>
      <c r="AJ95" s="103"/>
      <c r="AK95" s="103"/>
      <c r="AL95" s="112"/>
    </row>
    <row r="96" spans="1:38" x14ac:dyDescent="0.35">
      <c r="A96" s="74"/>
      <c r="B96" s="80"/>
      <c r="C96" s="84"/>
      <c r="D96" s="88"/>
      <c r="E96" s="90"/>
      <c r="F96" s="90"/>
      <c r="G96" s="90"/>
      <c r="H96" s="90"/>
      <c r="I96" s="90"/>
      <c r="J96" s="90"/>
      <c r="K96" s="90"/>
      <c r="L96" s="114" t="str">
        <f t="shared" si="3"/>
        <v>Yes</v>
      </c>
      <c r="M96" s="84"/>
      <c r="N96" s="84"/>
      <c r="O96" s="127" t="str">
        <f>IF(OR(A96="", M96=""), "",
   IF(AND(
         M96 &lt;= 'County Names to hide (2)'!$D$2,
         OR(N96="", N96 &gt;= 'County Names to hide (2)'!$C$2)
      ),
      "Yes",
      "No"
   )
)</f>
        <v/>
      </c>
      <c r="P96" s="84"/>
      <c r="Q96" s="84"/>
      <c r="R96" s="84"/>
      <c r="S96" s="84"/>
      <c r="T96" s="95"/>
      <c r="U96" s="129" t="str">
        <f>IF(M96="","",
   ROUND(
      (MIN(IF(N96="", 'County Names to hide (2)'!$D$2, N96),
           'County Names to hide (2)'!$D$2)
       - M96) / 365 * 12,
   1)
)</f>
        <v/>
      </c>
      <c r="V96" s="129" t="str">
        <f>IF(C96="","",
   ROUND(('County Names to hide (2)'!$D$2 - C96) / 365 * 12, 1)
)</f>
        <v/>
      </c>
      <c r="W96" s="88"/>
      <c r="X96" s="100"/>
      <c r="Y96" s="102"/>
      <c r="Z96" s="104"/>
      <c r="AA96" s="102"/>
      <c r="AB96" s="102"/>
      <c r="AC96" s="102"/>
      <c r="AD96" s="102"/>
      <c r="AE96" s="102"/>
      <c r="AF9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6" s="102"/>
      <c r="AH96" s="102"/>
      <c r="AI96" s="123" t="str">
        <f t="shared" si="4"/>
        <v/>
      </c>
      <c r="AJ96" s="102"/>
      <c r="AK96" s="102"/>
      <c r="AL96" s="113"/>
    </row>
    <row r="97" spans="1:38" x14ac:dyDescent="0.35">
      <c r="A97" s="73"/>
      <c r="B97" s="81"/>
      <c r="C97" s="85"/>
      <c r="D97" s="89"/>
      <c r="E97" s="91"/>
      <c r="F97" s="91"/>
      <c r="G97" s="91"/>
      <c r="H97" s="91"/>
      <c r="I97" s="91"/>
      <c r="J97" s="91"/>
      <c r="K97" s="91"/>
      <c r="L97" s="114" t="str">
        <f t="shared" si="3"/>
        <v>Yes</v>
      </c>
      <c r="M97" s="85"/>
      <c r="N97" s="85"/>
      <c r="O97" s="127" t="str">
        <f>IF(OR(A97="", M97=""), "",
   IF(AND(
         M97 &lt;= 'County Names to hide (2)'!$D$2,
         OR(N97="", N97 &gt;= 'County Names to hide (2)'!$C$2)
      ),
      "Yes",
      "No"
   )
)</f>
        <v/>
      </c>
      <c r="P97" s="85"/>
      <c r="Q97" s="85"/>
      <c r="R97" s="85"/>
      <c r="S97" s="85"/>
      <c r="T97" s="96"/>
      <c r="U97" s="129" t="str">
        <f>IF(M97="","",
   ROUND(
      (MIN(IF(N97="", 'County Names to hide (2)'!$D$2, N97),
           'County Names to hide (2)'!$D$2)
       - M97) / 365 * 12,
   1)
)</f>
        <v/>
      </c>
      <c r="V97" s="129" t="str">
        <f>IF(C97="","",
   ROUND(('County Names to hide (2)'!$D$2 - C97) / 365 * 12, 1)
)</f>
        <v/>
      </c>
      <c r="W97" s="89"/>
      <c r="X97" s="101"/>
      <c r="Y97" s="103"/>
      <c r="Z97" s="105"/>
      <c r="AA97" s="103"/>
      <c r="AB97" s="103"/>
      <c r="AC97" s="103"/>
      <c r="AD97" s="103"/>
      <c r="AE97" s="103"/>
      <c r="AF9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7" s="103"/>
      <c r="AH97" s="103"/>
      <c r="AI97" s="123" t="str">
        <f t="shared" si="4"/>
        <v/>
      </c>
      <c r="AJ97" s="103"/>
      <c r="AK97" s="103"/>
      <c r="AL97" s="112"/>
    </row>
    <row r="98" spans="1:38" x14ac:dyDescent="0.35">
      <c r="A98" s="74"/>
      <c r="B98" s="80"/>
      <c r="C98" s="84"/>
      <c r="D98" s="88"/>
      <c r="E98" s="90"/>
      <c r="F98" s="90"/>
      <c r="G98" s="90"/>
      <c r="H98" s="90"/>
      <c r="I98" s="90"/>
      <c r="J98" s="90"/>
      <c r="K98" s="90"/>
      <c r="L98" s="114" t="str">
        <f t="shared" si="3"/>
        <v>Yes</v>
      </c>
      <c r="M98" s="84"/>
      <c r="N98" s="84"/>
      <c r="O98" s="127" t="str">
        <f>IF(OR(A98="", M98=""), "",
   IF(AND(
         M98 &lt;= 'County Names to hide (2)'!$D$2,
         OR(N98="", N98 &gt;= 'County Names to hide (2)'!$C$2)
      ),
      "Yes",
      "No"
   )
)</f>
        <v/>
      </c>
      <c r="P98" s="84"/>
      <c r="Q98" s="84"/>
      <c r="R98" s="84"/>
      <c r="S98" s="84"/>
      <c r="T98" s="95"/>
      <c r="U98" s="129" t="str">
        <f>IF(M98="","",
   ROUND(
      (MIN(IF(N98="", 'County Names to hide (2)'!$D$2, N98),
           'County Names to hide (2)'!$D$2)
       - M98) / 365 * 12,
   1)
)</f>
        <v/>
      </c>
      <c r="V98" s="129" t="str">
        <f>IF(C98="","",
   ROUND(('County Names to hide (2)'!$D$2 - C98) / 365 * 12, 1)
)</f>
        <v/>
      </c>
      <c r="W98" s="88"/>
      <c r="X98" s="100"/>
      <c r="Y98" s="102"/>
      <c r="Z98" s="104"/>
      <c r="AA98" s="102"/>
      <c r="AB98" s="102"/>
      <c r="AC98" s="102"/>
      <c r="AD98" s="102"/>
      <c r="AE98" s="102"/>
      <c r="AF9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8" s="102"/>
      <c r="AH98" s="102"/>
      <c r="AI98" s="123" t="str">
        <f t="shared" si="4"/>
        <v/>
      </c>
      <c r="AJ98" s="102"/>
      <c r="AK98" s="102"/>
      <c r="AL98" s="113"/>
    </row>
    <row r="99" spans="1:38" x14ac:dyDescent="0.35">
      <c r="A99" s="73"/>
      <c r="B99" s="81"/>
      <c r="C99" s="85"/>
      <c r="D99" s="89"/>
      <c r="E99" s="91"/>
      <c r="F99" s="91"/>
      <c r="G99" s="91"/>
      <c r="H99" s="91"/>
      <c r="I99" s="91"/>
      <c r="J99" s="91"/>
      <c r="K99" s="91"/>
      <c r="L99" s="114" t="str">
        <f t="shared" si="3"/>
        <v>Yes</v>
      </c>
      <c r="M99" s="85"/>
      <c r="N99" s="85"/>
      <c r="O99" s="127" t="str">
        <f>IF(OR(A99="", M99=""), "",
   IF(AND(
         M99 &lt;= 'County Names to hide (2)'!$D$2,
         OR(N99="", N99 &gt;= 'County Names to hide (2)'!$C$2)
      ),
      "Yes",
      "No"
   )
)</f>
        <v/>
      </c>
      <c r="P99" s="85"/>
      <c r="Q99" s="85"/>
      <c r="R99" s="85"/>
      <c r="S99" s="85"/>
      <c r="T99" s="96"/>
      <c r="U99" s="129" t="str">
        <f>IF(M99="","",
   ROUND(
      (MIN(IF(N99="", 'County Names to hide (2)'!$D$2, N99),
           'County Names to hide (2)'!$D$2)
       - M99) / 365 * 12,
   1)
)</f>
        <v/>
      </c>
      <c r="V99" s="129" t="str">
        <f>IF(C99="","",
   ROUND(('County Names to hide (2)'!$D$2 - C99) / 365 * 12, 1)
)</f>
        <v/>
      </c>
      <c r="W99" s="89"/>
      <c r="X99" s="101"/>
      <c r="Y99" s="103"/>
      <c r="Z99" s="105"/>
      <c r="AA99" s="103"/>
      <c r="AB99" s="103"/>
      <c r="AC99" s="103"/>
      <c r="AD99" s="103"/>
      <c r="AE99" s="103"/>
      <c r="AF9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99" s="103"/>
      <c r="AH99" s="103"/>
      <c r="AI99" s="123" t="str">
        <f t="shared" si="4"/>
        <v/>
      </c>
      <c r="AJ99" s="103"/>
      <c r="AK99" s="103"/>
      <c r="AL99" s="112"/>
    </row>
    <row r="100" spans="1:38" x14ac:dyDescent="0.35">
      <c r="A100" s="74"/>
      <c r="B100" s="80"/>
      <c r="C100" s="84"/>
      <c r="D100" s="88"/>
      <c r="E100" s="90"/>
      <c r="F100" s="90"/>
      <c r="G100" s="90"/>
      <c r="H100" s="90"/>
      <c r="I100" s="90"/>
      <c r="J100" s="90"/>
      <c r="K100" s="90"/>
      <c r="L100" s="114" t="str">
        <f t="shared" si="3"/>
        <v>Yes</v>
      </c>
      <c r="M100" s="84"/>
      <c r="N100" s="84"/>
      <c r="O100" s="127" t="str">
        <f>IF(OR(A100="", M100=""), "",
   IF(AND(
         M100 &lt;= 'County Names to hide (2)'!$D$2,
         OR(N100="", N100 &gt;= 'County Names to hide (2)'!$C$2)
      ),
      "Yes",
      "No"
   )
)</f>
        <v/>
      </c>
      <c r="P100" s="84"/>
      <c r="Q100" s="84"/>
      <c r="R100" s="84"/>
      <c r="S100" s="84"/>
      <c r="T100" s="95"/>
      <c r="U100" s="129" t="str">
        <f>IF(M100="","",
   ROUND(
      (MIN(IF(N100="", 'County Names to hide (2)'!$D$2, N100),
           'County Names to hide (2)'!$D$2)
       - M100) / 365 * 12,
   1)
)</f>
        <v/>
      </c>
      <c r="V100" s="129" t="str">
        <f>IF(C100="","",
   ROUND(('County Names to hide (2)'!$D$2 - C100) / 365 * 12, 1)
)</f>
        <v/>
      </c>
      <c r="W100" s="88"/>
      <c r="X100" s="100"/>
      <c r="Y100" s="102"/>
      <c r="Z100" s="104"/>
      <c r="AA100" s="102"/>
      <c r="AB100" s="102"/>
      <c r="AC100" s="102"/>
      <c r="AD100" s="102"/>
      <c r="AE100" s="102"/>
      <c r="AF10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0" s="102"/>
      <c r="AH100" s="102"/>
      <c r="AI100" s="123" t="str">
        <f t="shared" si="4"/>
        <v/>
      </c>
      <c r="AJ100" s="102"/>
      <c r="AK100" s="102"/>
      <c r="AL100" s="113"/>
    </row>
    <row r="101" spans="1:38" x14ac:dyDescent="0.35">
      <c r="A101" s="73"/>
      <c r="B101" s="81"/>
      <c r="C101" s="85"/>
      <c r="D101" s="89"/>
      <c r="E101" s="91"/>
      <c r="F101" s="91"/>
      <c r="G101" s="91"/>
      <c r="H101" s="91"/>
      <c r="I101" s="91"/>
      <c r="J101" s="91"/>
      <c r="K101" s="91"/>
      <c r="L101" s="114" t="str">
        <f t="shared" si="3"/>
        <v>Yes</v>
      </c>
      <c r="M101" s="85"/>
      <c r="N101" s="85"/>
      <c r="O101" s="127" t="str">
        <f>IF(OR(A101="", M101=""), "",
   IF(AND(
         M101 &lt;= 'County Names to hide (2)'!$D$2,
         OR(N101="", N101 &gt;= 'County Names to hide (2)'!$C$2)
      ),
      "Yes",
      "No"
   )
)</f>
        <v/>
      </c>
      <c r="P101" s="85"/>
      <c r="Q101" s="85"/>
      <c r="R101" s="85"/>
      <c r="S101" s="85"/>
      <c r="T101" s="96"/>
      <c r="U101" s="129" t="str">
        <f>IF(M101="","",
   ROUND(
      (MIN(IF(N101="", 'County Names to hide (2)'!$D$2, N101),
           'County Names to hide (2)'!$D$2)
       - M101) / 365 * 12,
   1)
)</f>
        <v/>
      </c>
      <c r="V101" s="129" t="str">
        <f>IF(C101="","",
   ROUND(('County Names to hide (2)'!$D$2 - C101) / 365 * 12, 1)
)</f>
        <v/>
      </c>
      <c r="W101" s="89"/>
      <c r="X101" s="101"/>
      <c r="Y101" s="103"/>
      <c r="Z101" s="105"/>
      <c r="AA101" s="103"/>
      <c r="AB101" s="103"/>
      <c r="AC101" s="103"/>
      <c r="AD101" s="103"/>
      <c r="AE101" s="103"/>
      <c r="AF10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1" s="103"/>
      <c r="AH101" s="103"/>
      <c r="AI101" s="123" t="str">
        <f t="shared" si="4"/>
        <v/>
      </c>
      <c r="AJ101" s="103"/>
      <c r="AK101" s="103"/>
      <c r="AL101" s="112"/>
    </row>
    <row r="102" spans="1:38" x14ac:dyDescent="0.35">
      <c r="A102" s="74"/>
      <c r="B102" s="80"/>
      <c r="C102" s="84"/>
      <c r="D102" s="88"/>
      <c r="E102" s="90"/>
      <c r="F102" s="90"/>
      <c r="G102" s="90"/>
      <c r="H102" s="90"/>
      <c r="I102" s="90"/>
      <c r="J102" s="90"/>
      <c r="K102" s="90"/>
      <c r="L102" s="114" t="str">
        <f t="shared" si="3"/>
        <v>Yes</v>
      </c>
      <c r="M102" s="84"/>
      <c r="N102" s="84"/>
      <c r="O102" s="127" t="str">
        <f>IF(OR(A102="", M102=""), "",
   IF(AND(
         M102 &lt;= 'County Names to hide (2)'!$D$2,
         OR(N102="", N102 &gt;= 'County Names to hide (2)'!$C$2)
      ),
      "Yes",
      "No"
   )
)</f>
        <v/>
      </c>
      <c r="P102" s="84"/>
      <c r="Q102" s="84"/>
      <c r="R102" s="84"/>
      <c r="S102" s="84"/>
      <c r="T102" s="95"/>
      <c r="U102" s="129" t="str">
        <f>IF(M102="","",
   ROUND(
      (MIN(IF(N102="", 'County Names to hide (2)'!$D$2, N102),
           'County Names to hide (2)'!$D$2)
       - M102) / 365 * 12,
   1)
)</f>
        <v/>
      </c>
      <c r="V102" s="129" t="str">
        <f>IF(C102="","",
   ROUND(('County Names to hide (2)'!$D$2 - C102) / 365 * 12, 1)
)</f>
        <v/>
      </c>
      <c r="W102" s="88"/>
      <c r="X102" s="100"/>
      <c r="Y102" s="102"/>
      <c r="Z102" s="104"/>
      <c r="AA102" s="102"/>
      <c r="AB102" s="102"/>
      <c r="AC102" s="102"/>
      <c r="AD102" s="102"/>
      <c r="AE102" s="102"/>
      <c r="AF10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2" s="102"/>
      <c r="AH102" s="102"/>
      <c r="AI102" s="123" t="str">
        <f t="shared" si="4"/>
        <v/>
      </c>
      <c r="AJ102" s="102"/>
      <c r="AK102" s="102"/>
      <c r="AL102" s="113"/>
    </row>
    <row r="103" spans="1:38" x14ac:dyDescent="0.35">
      <c r="A103" s="73"/>
      <c r="B103" s="81"/>
      <c r="C103" s="85"/>
      <c r="D103" s="89"/>
      <c r="E103" s="91"/>
      <c r="F103" s="91"/>
      <c r="G103" s="91"/>
      <c r="H103" s="91"/>
      <c r="I103" s="91"/>
      <c r="J103" s="91"/>
      <c r="K103" s="91"/>
      <c r="L103" s="114" t="str">
        <f t="shared" si="3"/>
        <v>Yes</v>
      </c>
      <c r="M103" s="85"/>
      <c r="N103" s="85"/>
      <c r="O103" s="127" t="str">
        <f>IF(OR(A103="", M103=""), "",
   IF(AND(
         M103 &lt;= 'County Names to hide (2)'!$D$2,
         OR(N103="", N103 &gt;= 'County Names to hide (2)'!$C$2)
      ),
      "Yes",
      "No"
   )
)</f>
        <v/>
      </c>
      <c r="P103" s="85"/>
      <c r="Q103" s="85"/>
      <c r="R103" s="85"/>
      <c r="S103" s="85"/>
      <c r="T103" s="96"/>
      <c r="U103" s="129" t="str">
        <f>IF(M103="","",
   ROUND(
      (MIN(IF(N103="", 'County Names to hide (2)'!$D$2, N103),
           'County Names to hide (2)'!$D$2)
       - M103) / 365 * 12,
   1)
)</f>
        <v/>
      </c>
      <c r="V103" s="129" t="str">
        <f>IF(C103="","",
   ROUND(('County Names to hide (2)'!$D$2 - C103) / 365 * 12, 1)
)</f>
        <v/>
      </c>
      <c r="W103" s="89"/>
      <c r="X103" s="101"/>
      <c r="Y103" s="103"/>
      <c r="Z103" s="105"/>
      <c r="AA103" s="103"/>
      <c r="AB103" s="103"/>
      <c r="AC103" s="103"/>
      <c r="AD103" s="103"/>
      <c r="AE103" s="103"/>
      <c r="AF10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3" s="103"/>
      <c r="AH103" s="103"/>
      <c r="AI103" s="123" t="str">
        <f t="shared" si="4"/>
        <v/>
      </c>
      <c r="AJ103" s="103"/>
      <c r="AK103" s="103"/>
      <c r="AL103" s="112"/>
    </row>
    <row r="104" spans="1:38" x14ac:dyDescent="0.35">
      <c r="A104" s="74"/>
      <c r="B104" s="80"/>
      <c r="C104" s="84"/>
      <c r="D104" s="88"/>
      <c r="E104" s="90"/>
      <c r="F104" s="90"/>
      <c r="G104" s="90"/>
      <c r="H104" s="90"/>
      <c r="I104" s="90"/>
      <c r="J104" s="90"/>
      <c r="K104" s="90"/>
      <c r="L104" s="114" t="str">
        <f t="shared" si="3"/>
        <v>Yes</v>
      </c>
      <c r="M104" s="84"/>
      <c r="N104" s="84"/>
      <c r="O104" s="127" t="str">
        <f>IF(OR(A104="", M104=""), "",
   IF(AND(
         M104 &lt;= 'County Names to hide (2)'!$D$2,
         OR(N104="", N104 &gt;= 'County Names to hide (2)'!$C$2)
      ),
      "Yes",
      "No"
   )
)</f>
        <v/>
      </c>
      <c r="P104" s="84"/>
      <c r="Q104" s="84"/>
      <c r="R104" s="84"/>
      <c r="S104" s="84"/>
      <c r="T104" s="95"/>
      <c r="U104" s="129" t="str">
        <f>IF(M104="","",
   ROUND(
      (MIN(IF(N104="", 'County Names to hide (2)'!$D$2, N104),
           'County Names to hide (2)'!$D$2)
       - M104) / 365 * 12,
   1)
)</f>
        <v/>
      </c>
      <c r="V104" s="129" t="str">
        <f>IF(C104="","",
   ROUND(('County Names to hide (2)'!$D$2 - C104) / 365 * 12, 1)
)</f>
        <v/>
      </c>
      <c r="W104" s="88"/>
      <c r="X104" s="100"/>
      <c r="Y104" s="102"/>
      <c r="Z104" s="104"/>
      <c r="AA104" s="102"/>
      <c r="AB104" s="102"/>
      <c r="AC104" s="102"/>
      <c r="AD104" s="102"/>
      <c r="AE104" s="102"/>
      <c r="AF10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4" s="102"/>
      <c r="AH104" s="102"/>
      <c r="AI104" s="123" t="str">
        <f t="shared" si="4"/>
        <v/>
      </c>
      <c r="AJ104" s="102"/>
      <c r="AK104" s="102"/>
      <c r="AL104" s="113"/>
    </row>
    <row r="105" spans="1:38" x14ac:dyDescent="0.35">
      <c r="A105" s="73"/>
      <c r="B105" s="81"/>
      <c r="C105" s="85"/>
      <c r="D105" s="89"/>
      <c r="E105" s="91"/>
      <c r="F105" s="91"/>
      <c r="G105" s="91"/>
      <c r="H105" s="91"/>
      <c r="I105" s="91"/>
      <c r="J105" s="91"/>
      <c r="K105" s="91"/>
      <c r="L105" s="114" t="str">
        <f t="shared" si="3"/>
        <v>Yes</v>
      </c>
      <c r="M105" s="85"/>
      <c r="N105" s="85"/>
      <c r="O105" s="127" t="str">
        <f>IF(OR(A105="", M105=""), "",
   IF(AND(
         M105 &lt;= 'County Names to hide (2)'!$D$2,
         OR(N105="", N105 &gt;= 'County Names to hide (2)'!$C$2)
      ),
      "Yes",
      "No"
   )
)</f>
        <v/>
      </c>
      <c r="P105" s="85"/>
      <c r="Q105" s="85"/>
      <c r="R105" s="85"/>
      <c r="S105" s="85"/>
      <c r="T105" s="96"/>
      <c r="U105" s="129" t="str">
        <f>IF(M105="","",
   ROUND(
      (MIN(IF(N105="", 'County Names to hide (2)'!$D$2, N105),
           'County Names to hide (2)'!$D$2)
       - M105) / 365 * 12,
   1)
)</f>
        <v/>
      </c>
      <c r="V105" s="129" t="str">
        <f>IF(C105="","",
   ROUND(('County Names to hide (2)'!$D$2 - C105) / 365 * 12, 1)
)</f>
        <v/>
      </c>
      <c r="W105" s="89"/>
      <c r="X105" s="101"/>
      <c r="Y105" s="103"/>
      <c r="Z105" s="105"/>
      <c r="AA105" s="103"/>
      <c r="AB105" s="103"/>
      <c r="AC105" s="103"/>
      <c r="AD105" s="103"/>
      <c r="AE105" s="103"/>
      <c r="AF10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5" s="103"/>
      <c r="AH105" s="103"/>
      <c r="AI105" s="123" t="str">
        <f t="shared" si="4"/>
        <v/>
      </c>
      <c r="AJ105" s="103"/>
      <c r="AK105" s="103"/>
      <c r="AL105" s="112"/>
    </row>
    <row r="106" spans="1:38" x14ac:dyDescent="0.35">
      <c r="A106" s="74"/>
      <c r="B106" s="80"/>
      <c r="C106" s="84"/>
      <c r="D106" s="88"/>
      <c r="E106" s="90"/>
      <c r="F106" s="90"/>
      <c r="G106" s="90"/>
      <c r="H106" s="90"/>
      <c r="I106" s="90"/>
      <c r="J106" s="90"/>
      <c r="K106" s="90"/>
      <c r="L106" s="114" t="str">
        <f t="shared" si="3"/>
        <v>Yes</v>
      </c>
      <c r="M106" s="84"/>
      <c r="N106" s="84"/>
      <c r="O106" s="127" t="str">
        <f>IF(OR(A106="", M106=""), "",
   IF(AND(
         M106 &lt;= 'County Names to hide (2)'!$D$2,
         OR(N106="", N106 &gt;= 'County Names to hide (2)'!$C$2)
      ),
      "Yes",
      "No"
   )
)</f>
        <v/>
      </c>
      <c r="P106" s="84"/>
      <c r="Q106" s="84"/>
      <c r="R106" s="84"/>
      <c r="S106" s="84"/>
      <c r="T106" s="95"/>
      <c r="U106" s="129" t="str">
        <f>IF(M106="","",
   ROUND(
      (MIN(IF(N106="", 'County Names to hide (2)'!$D$2, N106),
           'County Names to hide (2)'!$D$2)
       - M106) / 365 * 12,
   1)
)</f>
        <v/>
      </c>
      <c r="V106" s="129" t="str">
        <f>IF(C106="","",
   ROUND(('County Names to hide (2)'!$D$2 - C106) / 365 * 12, 1)
)</f>
        <v/>
      </c>
      <c r="W106" s="88"/>
      <c r="X106" s="100"/>
      <c r="Y106" s="102"/>
      <c r="Z106" s="104"/>
      <c r="AA106" s="102"/>
      <c r="AB106" s="102"/>
      <c r="AC106" s="102"/>
      <c r="AD106" s="102"/>
      <c r="AE106" s="102"/>
      <c r="AF10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6" s="102"/>
      <c r="AH106" s="102"/>
      <c r="AI106" s="123" t="str">
        <f t="shared" si="4"/>
        <v/>
      </c>
      <c r="AJ106" s="102"/>
      <c r="AK106" s="102"/>
      <c r="AL106" s="113"/>
    </row>
    <row r="107" spans="1:38" x14ac:dyDescent="0.35">
      <c r="A107" s="73"/>
      <c r="B107" s="81"/>
      <c r="C107" s="85"/>
      <c r="D107" s="89"/>
      <c r="E107" s="91"/>
      <c r="F107" s="91"/>
      <c r="G107" s="91"/>
      <c r="H107" s="91"/>
      <c r="I107" s="91"/>
      <c r="J107" s="91"/>
      <c r="K107" s="91"/>
      <c r="L107" s="114" t="str">
        <f t="shared" si="3"/>
        <v>Yes</v>
      </c>
      <c r="M107" s="85"/>
      <c r="N107" s="85"/>
      <c r="O107" s="127" t="str">
        <f>IF(OR(A107="", M107=""), "",
   IF(AND(
         M107 &lt;= 'County Names to hide (2)'!$D$2,
         OR(N107="", N107 &gt;= 'County Names to hide (2)'!$C$2)
      ),
      "Yes",
      "No"
   )
)</f>
        <v/>
      </c>
      <c r="P107" s="85"/>
      <c r="Q107" s="85"/>
      <c r="R107" s="85"/>
      <c r="S107" s="85"/>
      <c r="T107" s="96"/>
      <c r="U107" s="129" t="str">
        <f>IF(M107="","",
   ROUND(
      (MIN(IF(N107="", 'County Names to hide (2)'!$D$2, N107),
           'County Names to hide (2)'!$D$2)
       - M107) / 365 * 12,
   1)
)</f>
        <v/>
      </c>
      <c r="V107" s="129" t="str">
        <f>IF(C107="","",
   ROUND(('County Names to hide (2)'!$D$2 - C107) / 365 * 12, 1)
)</f>
        <v/>
      </c>
      <c r="W107" s="89"/>
      <c r="X107" s="101"/>
      <c r="Y107" s="103"/>
      <c r="Z107" s="105"/>
      <c r="AA107" s="103"/>
      <c r="AB107" s="103"/>
      <c r="AC107" s="103"/>
      <c r="AD107" s="103"/>
      <c r="AE107" s="103"/>
      <c r="AF10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7" s="103"/>
      <c r="AH107" s="103"/>
      <c r="AI107" s="123" t="str">
        <f t="shared" si="4"/>
        <v/>
      </c>
      <c r="AJ107" s="103"/>
      <c r="AK107" s="103"/>
      <c r="AL107" s="112"/>
    </row>
    <row r="108" spans="1:38" x14ac:dyDescent="0.35">
      <c r="A108" s="74"/>
      <c r="B108" s="80"/>
      <c r="C108" s="84"/>
      <c r="D108" s="88"/>
      <c r="E108" s="90"/>
      <c r="F108" s="90"/>
      <c r="G108" s="90"/>
      <c r="H108" s="90"/>
      <c r="I108" s="90"/>
      <c r="J108" s="90"/>
      <c r="K108" s="90"/>
      <c r="L108" s="114" t="str">
        <f t="shared" si="3"/>
        <v>Yes</v>
      </c>
      <c r="M108" s="84"/>
      <c r="N108" s="84"/>
      <c r="O108" s="127" t="str">
        <f>IF(OR(A108="", M108=""), "",
   IF(AND(
         M108 &lt;= 'County Names to hide (2)'!$D$2,
         OR(N108="", N108 &gt;= 'County Names to hide (2)'!$C$2)
      ),
      "Yes",
      "No"
   )
)</f>
        <v/>
      </c>
      <c r="P108" s="84"/>
      <c r="Q108" s="84"/>
      <c r="R108" s="84"/>
      <c r="S108" s="84"/>
      <c r="T108" s="95"/>
      <c r="U108" s="129" t="str">
        <f>IF(M108="","",
   ROUND(
      (MIN(IF(N108="", 'County Names to hide (2)'!$D$2, N108),
           'County Names to hide (2)'!$D$2)
       - M108) / 365 * 12,
   1)
)</f>
        <v/>
      </c>
      <c r="V108" s="129" t="str">
        <f>IF(C108="","",
   ROUND(('County Names to hide (2)'!$D$2 - C108) / 365 * 12, 1)
)</f>
        <v/>
      </c>
      <c r="W108" s="88"/>
      <c r="X108" s="100"/>
      <c r="Y108" s="102"/>
      <c r="Z108" s="104"/>
      <c r="AA108" s="102"/>
      <c r="AB108" s="102"/>
      <c r="AC108" s="102"/>
      <c r="AD108" s="102"/>
      <c r="AE108" s="102"/>
      <c r="AF10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8" s="102"/>
      <c r="AH108" s="102"/>
      <c r="AI108" s="123" t="str">
        <f t="shared" si="4"/>
        <v/>
      </c>
      <c r="AJ108" s="102"/>
      <c r="AK108" s="102"/>
      <c r="AL108" s="113"/>
    </row>
    <row r="109" spans="1:38" x14ac:dyDescent="0.35">
      <c r="A109" s="73"/>
      <c r="B109" s="81"/>
      <c r="C109" s="85"/>
      <c r="D109" s="89"/>
      <c r="E109" s="91"/>
      <c r="F109" s="91"/>
      <c r="G109" s="91"/>
      <c r="H109" s="91"/>
      <c r="I109" s="91"/>
      <c r="J109" s="91"/>
      <c r="K109" s="91"/>
      <c r="L109" s="114" t="str">
        <f t="shared" si="3"/>
        <v>Yes</v>
      </c>
      <c r="M109" s="85"/>
      <c r="N109" s="85"/>
      <c r="O109" s="127" t="str">
        <f>IF(OR(A109="", M109=""), "",
   IF(AND(
         M109 &lt;= 'County Names to hide (2)'!$D$2,
         OR(N109="", N109 &gt;= 'County Names to hide (2)'!$C$2)
      ),
      "Yes",
      "No"
   )
)</f>
        <v/>
      </c>
      <c r="P109" s="85"/>
      <c r="Q109" s="85"/>
      <c r="R109" s="85"/>
      <c r="S109" s="85"/>
      <c r="T109" s="96"/>
      <c r="U109" s="129" t="str">
        <f>IF(M109="","",
   ROUND(
      (MIN(IF(N109="", 'County Names to hide (2)'!$D$2, N109),
           'County Names to hide (2)'!$D$2)
       - M109) / 365 * 12,
   1)
)</f>
        <v/>
      </c>
      <c r="V109" s="129" t="str">
        <f>IF(C109="","",
   ROUND(('County Names to hide (2)'!$D$2 - C109) / 365 * 12, 1)
)</f>
        <v/>
      </c>
      <c r="W109" s="89"/>
      <c r="X109" s="101"/>
      <c r="Y109" s="103"/>
      <c r="Z109" s="105"/>
      <c r="AA109" s="103"/>
      <c r="AB109" s="103"/>
      <c r="AC109" s="103"/>
      <c r="AD109" s="103"/>
      <c r="AE109" s="103"/>
      <c r="AF10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09" s="103"/>
      <c r="AH109" s="103"/>
      <c r="AI109" s="123" t="str">
        <f t="shared" si="4"/>
        <v/>
      </c>
      <c r="AJ109" s="103"/>
      <c r="AK109" s="103"/>
      <c r="AL109" s="112"/>
    </row>
    <row r="110" spans="1:38" x14ac:dyDescent="0.35">
      <c r="A110" s="74"/>
      <c r="B110" s="80"/>
      <c r="C110" s="84"/>
      <c r="D110" s="88"/>
      <c r="E110" s="90"/>
      <c r="F110" s="90"/>
      <c r="G110" s="90"/>
      <c r="H110" s="90"/>
      <c r="I110" s="90"/>
      <c r="J110" s="90"/>
      <c r="K110" s="90"/>
      <c r="L110" s="114" t="str">
        <f t="shared" si="3"/>
        <v>Yes</v>
      </c>
      <c r="M110" s="84"/>
      <c r="N110" s="84"/>
      <c r="O110" s="127" t="str">
        <f>IF(OR(A110="", M110=""), "",
   IF(AND(
         M110 &lt;= 'County Names to hide (2)'!$D$2,
         OR(N110="", N110 &gt;= 'County Names to hide (2)'!$C$2)
      ),
      "Yes",
      "No"
   )
)</f>
        <v/>
      </c>
      <c r="P110" s="84"/>
      <c r="Q110" s="84"/>
      <c r="R110" s="84"/>
      <c r="S110" s="84"/>
      <c r="T110" s="95"/>
      <c r="U110" s="129" t="str">
        <f>IF(M110="","",
   ROUND(
      (MIN(IF(N110="", 'County Names to hide (2)'!$D$2, N110),
           'County Names to hide (2)'!$D$2)
       - M110) / 365 * 12,
   1)
)</f>
        <v/>
      </c>
      <c r="V110" s="129" t="str">
        <f>IF(C110="","",
   ROUND(('County Names to hide (2)'!$D$2 - C110) / 365 * 12, 1)
)</f>
        <v/>
      </c>
      <c r="W110" s="88"/>
      <c r="X110" s="100"/>
      <c r="Y110" s="102"/>
      <c r="Z110" s="104"/>
      <c r="AA110" s="102"/>
      <c r="AB110" s="102"/>
      <c r="AC110" s="102"/>
      <c r="AD110" s="102"/>
      <c r="AE110" s="102"/>
      <c r="AF11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0" s="102"/>
      <c r="AH110" s="102"/>
      <c r="AI110" s="123" t="str">
        <f t="shared" si="4"/>
        <v/>
      </c>
      <c r="AJ110" s="102"/>
      <c r="AK110" s="102"/>
      <c r="AL110" s="113"/>
    </row>
    <row r="111" spans="1:38" x14ac:dyDescent="0.35">
      <c r="A111" s="73"/>
      <c r="B111" s="81"/>
      <c r="C111" s="85"/>
      <c r="D111" s="89"/>
      <c r="E111" s="91"/>
      <c r="F111" s="91"/>
      <c r="G111" s="91"/>
      <c r="H111" s="91"/>
      <c r="I111" s="91"/>
      <c r="J111" s="91"/>
      <c r="K111" s="91"/>
      <c r="L111" s="114" t="str">
        <f t="shared" si="3"/>
        <v>Yes</v>
      </c>
      <c r="M111" s="85"/>
      <c r="N111" s="85"/>
      <c r="O111" s="127" t="str">
        <f>IF(OR(A111="", M111=""), "",
   IF(AND(
         M111 &lt;= 'County Names to hide (2)'!$D$2,
         OR(N111="", N111 &gt;= 'County Names to hide (2)'!$C$2)
      ),
      "Yes",
      "No"
   )
)</f>
        <v/>
      </c>
      <c r="P111" s="85"/>
      <c r="Q111" s="85"/>
      <c r="R111" s="85"/>
      <c r="S111" s="85"/>
      <c r="T111" s="96"/>
      <c r="U111" s="129" t="str">
        <f>IF(M111="","",
   ROUND(
      (MIN(IF(N111="", 'County Names to hide (2)'!$D$2, N111),
           'County Names to hide (2)'!$D$2)
       - M111) / 365 * 12,
   1)
)</f>
        <v/>
      </c>
      <c r="V111" s="129" t="str">
        <f>IF(C111="","",
   ROUND(('County Names to hide (2)'!$D$2 - C111) / 365 * 12, 1)
)</f>
        <v/>
      </c>
      <c r="W111" s="89"/>
      <c r="X111" s="101"/>
      <c r="Y111" s="103"/>
      <c r="Z111" s="105"/>
      <c r="AA111" s="103"/>
      <c r="AB111" s="103"/>
      <c r="AC111" s="103"/>
      <c r="AD111" s="103"/>
      <c r="AE111" s="103"/>
      <c r="AF11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1" s="103"/>
      <c r="AH111" s="103"/>
      <c r="AI111" s="123" t="str">
        <f t="shared" si="4"/>
        <v/>
      </c>
      <c r="AJ111" s="103"/>
      <c r="AK111" s="103"/>
      <c r="AL111" s="112"/>
    </row>
    <row r="112" spans="1:38" x14ac:dyDescent="0.35">
      <c r="A112" s="74"/>
      <c r="B112" s="80"/>
      <c r="C112" s="84"/>
      <c r="D112" s="88"/>
      <c r="E112" s="90"/>
      <c r="F112" s="90"/>
      <c r="G112" s="90"/>
      <c r="H112" s="90"/>
      <c r="I112" s="90"/>
      <c r="J112" s="90"/>
      <c r="K112" s="90"/>
      <c r="L112" s="114" t="str">
        <f t="shared" si="3"/>
        <v>Yes</v>
      </c>
      <c r="M112" s="84"/>
      <c r="N112" s="84"/>
      <c r="O112" s="127" t="str">
        <f>IF(OR(A112="", M112=""), "",
   IF(AND(
         M112 &lt;= 'County Names to hide (2)'!$D$2,
         OR(N112="", N112 &gt;= 'County Names to hide (2)'!$C$2)
      ),
      "Yes",
      "No"
   )
)</f>
        <v/>
      </c>
      <c r="P112" s="84"/>
      <c r="Q112" s="84"/>
      <c r="R112" s="84"/>
      <c r="S112" s="84"/>
      <c r="T112" s="95"/>
      <c r="U112" s="129" t="str">
        <f>IF(M112="","",
   ROUND(
      (MIN(IF(N112="", 'County Names to hide (2)'!$D$2, N112),
           'County Names to hide (2)'!$D$2)
       - M112) / 365 * 12,
   1)
)</f>
        <v/>
      </c>
      <c r="V112" s="129" t="str">
        <f>IF(C112="","",
   ROUND(('County Names to hide (2)'!$D$2 - C112) / 365 * 12, 1)
)</f>
        <v/>
      </c>
      <c r="W112" s="88"/>
      <c r="X112" s="100"/>
      <c r="Y112" s="102"/>
      <c r="Z112" s="104"/>
      <c r="AA112" s="102"/>
      <c r="AB112" s="102"/>
      <c r="AC112" s="102"/>
      <c r="AD112" s="102"/>
      <c r="AE112" s="102"/>
      <c r="AF11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2" s="102"/>
      <c r="AH112" s="102"/>
      <c r="AI112" s="123" t="str">
        <f t="shared" si="4"/>
        <v/>
      </c>
      <c r="AJ112" s="102"/>
      <c r="AK112" s="102"/>
      <c r="AL112" s="113"/>
    </row>
    <row r="113" spans="1:38" x14ac:dyDescent="0.35">
      <c r="A113" s="73"/>
      <c r="B113" s="81"/>
      <c r="C113" s="85"/>
      <c r="D113" s="89"/>
      <c r="E113" s="91"/>
      <c r="F113" s="91"/>
      <c r="G113" s="91"/>
      <c r="H113" s="91"/>
      <c r="I113" s="91"/>
      <c r="J113" s="91"/>
      <c r="K113" s="91"/>
      <c r="L113" s="114" t="str">
        <f t="shared" si="3"/>
        <v>Yes</v>
      </c>
      <c r="M113" s="85"/>
      <c r="N113" s="85"/>
      <c r="O113" s="127" t="str">
        <f>IF(OR(A113="", M113=""), "",
   IF(AND(
         M113 &lt;= 'County Names to hide (2)'!$D$2,
         OR(N113="", N113 &gt;= 'County Names to hide (2)'!$C$2)
      ),
      "Yes",
      "No"
   )
)</f>
        <v/>
      </c>
      <c r="P113" s="85"/>
      <c r="Q113" s="85"/>
      <c r="R113" s="85"/>
      <c r="S113" s="85"/>
      <c r="T113" s="96"/>
      <c r="U113" s="129" t="str">
        <f>IF(M113="","",
   ROUND(
      (MIN(IF(N113="", 'County Names to hide (2)'!$D$2, N113),
           'County Names to hide (2)'!$D$2)
       - M113) / 365 * 12,
   1)
)</f>
        <v/>
      </c>
      <c r="V113" s="129" t="str">
        <f>IF(C113="","",
   ROUND(('County Names to hide (2)'!$D$2 - C113) / 365 * 12, 1)
)</f>
        <v/>
      </c>
      <c r="W113" s="89"/>
      <c r="X113" s="101"/>
      <c r="Y113" s="103"/>
      <c r="Z113" s="105"/>
      <c r="AA113" s="103"/>
      <c r="AB113" s="103"/>
      <c r="AC113" s="103"/>
      <c r="AD113" s="103"/>
      <c r="AE113" s="103"/>
      <c r="AF11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3" s="103"/>
      <c r="AH113" s="103"/>
      <c r="AI113" s="123" t="str">
        <f t="shared" si="4"/>
        <v/>
      </c>
      <c r="AJ113" s="103"/>
      <c r="AK113" s="103"/>
      <c r="AL113" s="112"/>
    </row>
    <row r="114" spans="1:38" x14ac:dyDescent="0.35">
      <c r="A114" s="74"/>
      <c r="B114" s="80"/>
      <c r="C114" s="84"/>
      <c r="D114" s="88"/>
      <c r="E114" s="90"/>
      <c r="F114" s="90"/>
      <c r="G114" s="90"/>
      <c r="H114" s="90"/>
      <c r="I114" s="90"/>
      <c r="J114" s="90"/>
      <c r="K114" s="90"/>
      <c r="L114" s="114" t="str">
        <f t="shared" si="3"/>
        <v>Yes</v>
      </c>
      <c r="M114" s="84"/>
      <c r="N114" s="84"/>
      <c r="O114" s="127" t="str">
        <f>IF(OR(A114="", M114=""), "",
   IF(AND(
         M114 &lt;= 'County Names to hide (2)'!$D$2,
         OR(N114="", N114 &gt;= 'County Names to hide (2)'!$C$2)
      ),
      "Yes",
      "No"
   )
)</f>
        <v/>
      </c>
      <c r="P114" s="84"/>
      <c r="Q114" s="84"/>
      <c r="R114" s="84"/>
      <c r="S114" s="84"/>
      <c r="T114" s="95"/>
      <c r="U114" s="129" t="str">
        <f>IF(M114="","",
   ROUND(
      (MIN(IF(N114="", 'County Names to hide (2)'!$D$2, N114),
           'County Names to hide (2)'!$D$2)
       - M114) / 365 * 12,
   1)
)</f>
        <v/>
      </c>
      <c r="V114" s="129" t="str">
        <f>IF(C114="","",
   ROUND(('County Names to hide (2)'!$D$2 - C114) / 365 * 12, 1)
)</f>
        <v/>
      </c>
      <c r="W114" s="88"/>
      <c r="X114" s="100"/>
      <c r="Y114" s="102"/>
      <c r="Z114" s="104"/>
      <c r="AA114" s="102"/>
      <c r="AB114" s="102"/>
      <c r="AC114" s="102"/>
      <c r="AD114" s="102"/>
      <c r="AE114" s="102"/>
      <c r="AF11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4" s="102"/>
      <c r="AH114" s="102"/>
      <c r="AI114" s="123" t="str">
        <f t="shared" si="4"/>
        <v/>
      </c>
      <c r="AJ114" s="102"/>
      <c r="AK114" s="102"/>
      <c r="AL114" s="113"/>
    </row>
    <row r="115" spans="1:38" x14ac:dyDescent="0.35">
      <c r="A115" s="73"/>
      <c r="B115" s="81"/>
      <c r="C115" s="85"/>
      <c r="D115" s="89"/>
      <c r="E115" s="91"/>
      <c r="F115" s="91"/>
      <c r="G115" s="91"/>
      <c r="H115" s="91"/>
      <c r="I115" s="91"/>
      <c r="J115" s="91"/>
      <c r="K115" s="91"/>
      <c r="L115" s="114" t="str">
        <f t="shared" si="3"/>
        <v>Yes</v>
      </c>
      <c r="M115" s="85"/>
      <c r="N115" s="85"/>
      <c r="O115" s="127" t="str">
        <f>IF(OR(A115="", M115=""), "",
   IF(AND(
         M115 &lt;= 'County Names to hide (2)'!$D$2,
         OR(N115="", N115 &gt;= 'County Names to hide (2)'!$C$2)
      ),
      "Yes",
      "No"
   )
)</f>
        <v/>
      </c>
      <c r="P115" s="85"/>
      <c r="Q115" s="85"/>
      <c r="R115" s="85"/>
      <c r="S115" s="85"/>
      <c r="T115" s="96"/>
      <c r="U115" s="129" t="str">
        <f>IF(M115="","",
   ROUND(
      (MIN(IF(N115="", 'County Names to hide (2)'!$D$2, N115),
           'County Names to hide (2)'!$D$2)
       - M115) / 365 * 12,
   1)
)</f>
        <v/>
      </c>
      <c r="V115" s="129" t="str">
        <f>IF(C115="","",
   ROUND(('County Names to hide (2)'!$D$2 - C115) / 365 * 12, 1)
)</f>
        <v/>
      </c>
      <c r="W115" s="89"/>
      <c r="X115" s="101"/>
      <c r="Y115" s="103"/>
      <c r="Z115" s="105"/>
      <c r="AA115" s="103"/>
      <c r="AB115" s="103"/>
      <c r="AC115" s="103"/>
      <c r="AD115" s="103"/>
      <c r="AE115" s="103"/>
      <c r="AF11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5" s="103"/>
      <c r="AH115" s="103"/>
      <c r="AI115" s="123" t="str">
        <f t="shared" si="4"/>
        <v/>
      </c>
      <c r="AJ115" s="103"/>
      <c r="AK115" s="103"/>
      <c r="AL115" s="112"/>
    </row>
    <row r="116" spans="1:38" x14ac:dyDescent="0.35">
      <c r="A116" s="74"/>
      <c r="B116" s="80"/>
      <c r="C116" s="84"/>
      <c r="D116" s="88"/>
      <c r="E116" s="90"/>
      <c r="F116" s="90"/>
      <c r="G116" s="90"/>
      <c r="H116" s="90"/>
      <c r="I116" s="90"/>
      <c r="J116" s="90"/>
      <c r="K116" s="90"/>
      <c r="L116" s="114" t="str">
        <f t="shared" si="3"/>
        <v>Yes</v>
      </c>
      <c r="M116" s="84"/>
      <c r="N116" s="84"/>
      <c r="O116" s="127" t="str">
        <f>IF(OR(A116="", M116=""), "",
   IF(AND(
         M116 &lt;= 'County Names to hide (2)'!$D$2,
         OR(N116="", N116 &gt;= 'County Names to hide (2)'!$C$2)
      ),
      "Yes",
      "No"
   )
)</f>
        <v/>
      </c>
      <c r="P116" s="84"/>
      <c r="Q116" s="84"/>
      <c r="R116" s="84"/>
      <c r="S116" s="84"/>
      <c r="T116" s="95"/>
      <c r="U116" s="129" t="str">
        <f>IF(M116="","",
   ROUND(
      (MIN(IF(N116="", 'County Names to hide (2)'!$D$2, N116),
           'County Names to hide (2)'!$D$2)
       - M116) / 365 * 12,
   1)
)</f>
        <v/>
      </c>
      <c r="V116" s="129" t="str">
        <f>IF(C116="","",
   ROUND(('County Names to hide (2)'!$D$2 - C116) / 365 * 12, 1)
)</f>
        <v/>
      </c>
      <c r="W116" s="88"/>
      <c r="X116" s="100"/>
      <c r="Y116" s="102"/>
      <c r="Z116" s="104"/>
      <c r="AA116" s="102"/>
      <c r="AB116" s="102"/>
      <c r="AC116" s="102"/>
      <c r="AD116" s="102"/>
      <c r="AE116" s="102"/>
      <c r="AF11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6" s="102"/>
      <c r="AH116" s="102"/>
      <c r="AI116" s="123" t="str">
        <f t="shared" si="4"/>
        <v/>
      </c>
      <c r="AJ116" s="102"/>
      <c r="AK116" s="102"/>
      <c r="AL116" s="113"/>
    </row>
    <row r="117" spans="1:38" x14ac:dyDescent="0.35">
      <c r="A117" s="73"/>
      <c r="B117" s="81"/>
      <c r="C117" s="85"/>
      <c r="D117" s="89"/>
      <c r="E117" s="91"/>
      <c r="F117" s="91"/>
      <c r="G117" s="91"/>
      <c r="H117" s="91"/>
      <c r="I117" s="91"/>
      <c r="J117" s="91"/>
      <c r="K117" s="91"/>
      <c r="L117" s="114" t="str">
        <f t="shared" si="3"/>
        <v>Yes</v>
      </c>
      <c r="M117" s="85"/>
      <c r="N117" s="85"/>
      <c r="O117" s="127" t="str">
        <f>IF(OR(A117="", M117=""), "",
   IF(AND(
         M117 &lt;= 'County Names to hide (2)'!$D$2,
         OR(N117="", N117 &gt;= 'County Names to hide (2)'!$C$2)
      ),
      "Yes",
      "No"
   )
)</f>
        <v/>
      </c>
      <c r="P117" s="85"/>
      <c r="Q117" s="85"/>
      <c r="R117" s="85"/>
      <c r="S117" s="85"/>
      <c r="T117" s="96"/>
      <c r="U117" s="129" t="str">
        <f>IF(M117="","",
   ROUND(
      (MIN(IF(N117="", 'County Names to hide (2)'!$D$2, N117),
           'County Names to hide (2)'!$D$2)
       - M117) / 365 * 12,
   1)
)</f>
        <v/>
      </c>
      <c r="V117" s="129" t="str">
        <f>IF(C117="","",
   ROUND(('County Names to hide (2)'!$D$2 - C117) / 365 * 12, 1)
)</f>
        <v/>
      </c>
      <c r="W117" s="89"/>
      <c r="X117" s="101"/>
      <c r="Y117" s="103"/>
      <c r="Z117" s="105"/>
      <c r="AA117" s="103"/>
      <c r="AB117" s="103"/>
      <c r="AC117" s="103"/>
      <c r="AD117" s="103"/>
      <c r="AE117" s="103"/>
      <c r="AF11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7" s="103"/>
      <c r="AH117" s="103"/>
      <c r="AI117" s="123" t="str">
        <f t="shared" si="4"/>
        <v/>
      </c>
      <c r="AJ117" s="103"/>
      <c r="AK117" s="103"/>
      <c r="AL117" s="112"/>
    </row>
    <row r="118" spans="1:38" x14ac:dyDescent="0.35">
      <c r="A118" s="74"/>
      <c r="B118" s="80"/>
      <c r="C118" s="84"/>
      <c r="D118" s="88"/>
      <c r="E118" s="90"/>
      <c r="F118" s="90"/>
      <c r="G118" s="90"/>
      <c r="H118" s="90"/>
      <c r="I118" s="90"/>
      <c r="J118" s="90"/>
      <c r="K118" s="90"/>
      <c r="L118" s="114" t="str">
        <f t="shared" si="3"/>
        <v>Yes</v>
      </c>
      <c r="M118" s="84"/>
      <c r="N118" s="84"/>
      <c r="O118" s="127" t="str">
        <f>IF(OR(A118="", M118=""), "",
   IF(AND(
         M118 &lt;= 'County Names to hide (2)'!$D$2,
         OR(N118="", N118 &gt;= 'County Names to hide (2)'!$C$2)
      ),
      "Yes",
      "No"
   )
)</f>
        <v/>
      </c>
      <c r="P118" s="84"/>
      <c r="Q118" s="84"/>
      <c r="R118" s="84"/>
      <c r="S118" s="84"/>
      <c r="T118" s="95"/>
      <c r="U118" s="129" t="str">
        <f>IF(M118="","",
   ROUND(
      (MIN(IF(N118="", 'County Names to hide (2)'!$D$2, N118),
           'County Names to hide (2)'!$D$2)
       - M118) / 365 * 12,
   1)
)</f>
        <v/>
      </c>
      <c r="V118" s="129" t="str">
        <f>IF(C118="","",
   ROUND(('County Names to hide (2)'!$D$2 - C118) / 365 * 12, 1)
)</f>
        <v/>
      </c>
      <c r="W118" s="88"/>
      <c r="X118" s="100"/>
      <c r="Y118" s="102"/>
      <c r="Z118" s="104"/>
      <c r="AA118" s="102"/>
      <c r="AB118" s="102"/>
      <c r="AC118" s="102"/>
      <c r="AD118" s="102"/>
      <c r="AE118" s="102"/>
      <c r="AF11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8" s="102"/>
      <c r="AH118" s="102"/>
      <c r="AI118" s="123" t="str">
        <f t="shared" si="4"/>
        <v/>
      </c>
      <c r="AJ118" s="102"/>
      <c r="AK118" s="102"/>
      <c r="AL118" s="113"/>
    </row>
    <row r="119" spans="1:38" x14ac:dyDescent="0.35">
      <c r="A119" s="73"/>
      <c r="B119" s="81"/>
      <c r="C119" s="85"/>
      <c r="D119" s="89"/>
      <c r="E119" s="91"/>
      <c r="F119" s="91"/>
      <c r="G119" s="91"/>
      <c r="H119" s="91"/>
      <c r="I119" s="91"/>
      <c r="J119" s="91"/>
      <c r="K119" s="91"/>
      <c r="L119" s="114" t="str">
        <f t="shared" si="3"/>
        <v>Yes</v>
      </c>
      <c r="M119" s="85"/>
      <c r="N119" s="85"/>
      <c r="O119" s="127" t="str">
        <f>IF(OR(A119="", M119=""), "",
   IF(AND(
         M119 &lt;= 'County Names to hide (2)'!$D$2,
         OR(N119="", N119 &gt;= 'County Names to hide (2)'!$C$2)
      ),
      "Yes",
      "No"
   )
)</f>
        <v/>
      </c>
      <c r="P119" s="85"/>
      <c r="Q119" s="85"/>
      <c r="R119" s="85"/>
      <c r="S119" s="85"/>
      <c r="T119" s="96"/>
      <c r="U119" s="129" t="str">
        <f>IF(M119="","",
   ROUND(
      (MIN(IF(N119="", 'County Names to hide (2)'!$D$2, N119),
           'County Names to hide (2)'!$D$2)
       - M119) / 365 * 12,
   1)
)</f>
        <v/>
      </c>
      <c r="V119" s="129" t="str">
        <f>IF(C119="","",
   ROUND(('County Names to hide (2)'!$D$2 - C119) / 365 * 12, 1)
)</f>
        <v/>
      </c>
      <c r="W119" s="89"/>
      <c r="X119" s="101"/>
      <c r="Y119" s="103"/>
      <c r="Z119" s="105"/>
      <c r="AA119" s="103"/>
      <c r="AB119" s="103"/>
      <c r="AC119" s="103"/>
      <c r="AD119" s="103"/>
      <c r="AE119" s="103"/>
      <c r="AF11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19" s="103"/>
      <c r="AH119" s="103"/>
      <c r="AI119" s="123" t="str">
        <f t="shared" si="4"/>
        <v/>
      </c>
      <c r="AJ119" s="103"/>
      <c r="AK119" s="103"/>
      <c r="AL119" s="112"/>
    </row>
    <row r="120" spans="1:38" x14ac:dyDescent="0.35">
      <c r="A120" s="74"/>
      <c r="B120" s="80"/>
      <c r="C120" s="84"/>
      <c r="D120" s="88"/>
      <c r="E120" s="90"/>
      <c r="F120" s="90"/>
      <c r="G120" s="90"/>
      <c r="H120" s="90"/>
      <c r="I120" s="90"/>
      <c r="J120" s="90"/>
      <c r="K120" s="90"/>
      <c r="L120" s="114" t="str">
        <f t="shared" si="3"/>
        <v>Yes</v>
      </c>
      <c r="M120" s="84"/>
      <c r="N120" s="84"/>
      <c r="O120" s="127" t="str">
        <f>IF(OR(A120="", M120=""), "",
   IF(AND(
         M120 &lt;= 'County Names to hide (2)'!$D$2,
         OR(N120="", N120 &gt;= 'County Names to hide (2)'!$C$2)
      ),
      "Yes",
      "No"
   )
)</f>
        <v/>
      </c>
      <c r="P120" s="84"/>
      <c r="Q120" s="84"/>
      <c r="R120" s="84"/>
      <c r="S120" s="84"/>
      <c r="T120" s="95"/>
      <c r="U120" s="129" t="str">
        <f>IF(M120="","",
   ROUND(
      (MIN(IF(N120="", 'County Names to hide (2)'!$D$2, N120),
           'County Names to hide (2)'!$D$2)
       - M120) / 365 * 12,
   1)
)</f>
        <v/>
      </c>
      <c r="V120" s="129" t="str">
        <f>IF(C120="","",
   ROUND(('County Names to hide (2)'!$D$2 - C120) / 365 * 12, 1)
)</f>
        <v/>
      </c>
      <c r="W120" s="88"/>
      <c r="X120" s="100"/>
      <c r="Y120" s="102"/>
      <c r="Z120" s="104"/>
      <c r="AA120" s="102"/>
      <c r="AB120" s="102"/>
      <c r="AC120" s="102"/>
      <c r="AD120" s="102"/>
      <c r="AE120" s="102"/>
      <c r="AF12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0" s="102"/>
      <c r="AH120" s="102"/>
      <c r="AI120" s="123" t="str">
        <f t="shared" si="4"/>
        <v/>
      </c>
      <c r="AJ120" s="102"/>
      <c r="AK120" s="102"/>
      <c r="AL120" s="113"/>
    </row>
    <row r="121" spans="1:38" x14ac:dyDescent="0.35">
      <c r="A121" s="73"/>
      <c r="B121" s="81"/>
      <c r="C121" s="85"/>
      <c r="D121" s="89"/>
      <c r="E121" s="91"/>
      <c r="F121" s="91"/>
      <c r="G121" s="91"/>
      <c r="H121" s="91"/>
      <c r="I121" s="91"/>
      <c r="J121" s="91"/>
      <c r="K121" s="91"/>
      <c r="L121" s="114" t="str">
        <f t="shared" si="3"/>
        <v>Yes</v>
      </c>
      <c r="M121" s="85"/>
      <c r="N121" s="85"/>
      <c r="O121" s="127" t="str">
        <f>IF(OR(A121="", M121=""), "",
   IF(AND(
         M121 &lt;= 'County Names to hide (2)'!$D$2,
         OR(N121="", N121 &gt;= 'County Names to hide (2)'!$C$2)
      ),
      "Yes",
      "No"
   )
)</f>
        <v/>
      </c>
      <c r="P121" s="85"/>
      <c r="Q121" s="85"/>
      <c r="R121" s="85"/>
      <c r="S121" s="85"/>
      <c r="T121" s="96"/>
      <c r="U121" s="129" t="str">
        <f>IF(M121="","",
   ROUND(
      (MIN(IF(N121="", 'County Names to hide (2)'!$D$2, N121),
           'County Names to hide (2)'!$D$2)
       - M121) / 365 * 12,
   1)
)</f>
        <v/>
      </c>
      <c r="V121" s="129" t="str">
        <f>IF(C121="","",
   ROUND(('County Names to hide (2)'!$D$2 - C121) / 365 * 12, 1)
)</f>
        <v/>
      </c>
      <c r="W121" s="89"/>
      <c r="X121" s="101"/>
      <c r="Y121" s="103"/>
      <c r="Z121" s="105"/>
      <c r="AA121" s="103"/>
      <c r="AB121" s="103"/>
      <c r="AC121" s="103"/>
      <c r="AD121" s="103"/>
      <c r="AE121" s="103"/>
      <c r="AF12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1" s="103"/>
      <c r="AH121" s="103"/>
      <c r="AI121" s="123" t="str">
        <f t="shared" si="4"/>
        <v/>
      </c>
      <c r="AJ121" s="103"/>
      <c r="AK121" s="103"/>
      <c r="AL121" s="112"/>
    </row>
    <row r="122" spans="1:38" x14ac:dyDescent="0.35">
      <c r="A122" s="74"/>
      <c r="B122" s="80"/>
      <c r="C122" s="84"/>
      <c r="D122" s="88"/>
      <c r="E122" s="90"/>
      <c r="F122" s="90"/>
      <c r="G122" s="90"/>
      <c r="H122" s="90"/>
      <c r="I122" s="90"/>
      <c r="J122" s="90"/>
      <c r="K122" s="90"/>
      <c r="L122" s="114" t="str">
        <f t="shared" si="3"/>
        <v>Yes</v>
      </c>
      <c r="M122" s="84"/>
      <c r="N122" s="84"/>
      <c r="O122" s="127" t="str">
        <f>IF(OR(A122="", M122=""), "",
   IF(AND(
         M122 &lt;= 'County Names to hide (2)'!$D$2,
         OR(N122="", N122 &gt;= 'County Names to hide (2)'!$C$2)
      ),
      "Yes",
      "No"
   )
)</f>
        <v/>
      </c>
      <c r="P122" s="84"/>
      <c r="Q122" s="84"/>
      <c r="R122" s="84"/>
      <c r="S122" s="84"/>
      <c r="T122" s="95"/>
      <c r="U122" s="129" t="str">
        <f>IF(M122="","",
   ROUND(
      (MIN(IF(N122="", 'County Names to hide (2)'!$D$2, N122),
           'County Names to hide (2)'!$D$2)
       - M122) / 365 * 12,
   1)
)</f>
        <v/>
      </c>
      <c r="V122" s="129" t="str">
        <f>IF(C122="","",
   ROUND(('County Names to hide (2)'!$D$2 - C122) / 365 * 12, 1)
)</f>
        <v/>
      </c>
      <c r="W122" s="88"/>
      <c r="X122" s="100"/>
      <c r="Y122" s="102"/>
      <c r="Z122" s="104"/>
      <c r="AA122" s="102"/>
      <c r="AB122" s="102"/>
      <c r="AC122" s="102"/>
      <c r="AD122" s="102"/>
      <c r="AE122" s="102"/>
      <c r="AF12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2" s="102"/>
      <c r="AH122" s="102"/>
      <c r="AI122" s="123" t="str">
        <f t="shared" si="4"/>
        <v/>
      </c>
      <c r="AJ122" s="102"/>
      <c r="AK122" s="102"/>
      <c r="AL122" s="113"/>
    </row>
    <row r="123" spans="1:38" x14ac:dyDescent="0.35">
      <c r="A123" s="73"/>
      <c r="B123" s="81"/>
      <c r="C123" s="85"/>
      <c r="D123" s="89"/>
      <c r="E123" s="91"/>
      <c r="F123" s="91"/>
      <c r="G123" s="91"/>
      <c r="H123" s="91"/>
      <c r="I123" s="91"/>
      <c r="J123" s="91"/>
      <c r="K123" s="91"/>
      <c r="L123" s="114" t="str">
        <f t="shared" si="3"/>
        <v>Yes</v>
      </c>
      <c r="M123" s="85"/>
      <c r="N123" s="85"/>
      <c r="O123" s="127" t="str">
        <f>IF(OR(A123="", M123=""), "",
   IF(AND(
         M123 &lt;= 'County Names to hide (2)'!$D$2,
         OR(N123="", N123 &gt;= 'County Names to hide (2)'!$C$2)
      ),
      "Yes",
      "No"
   )
)</f>
        <v/>
      </c>
      <c r="P123" s="85"/>
      <c r="Q123" s="85"/>
      <c r="R123" s="85"/>
      <c r="S123" s="85"/>
      <c r="T123" s="96"/>
      <c r="U123" s="129" t="str">
        <f>IF(M123="","",
   ROUND(
      (MIN(IF(N123="", 'County Names to hide (2)'!$D$2, N123),
           'County Names to hide (2)'!$D$2)
       - M123) / 365 * 12,
   1)
)</f>
        <v/>
      </c>
      <c r="V123" s="129" t="str">
        <f>IF(C123="","",
   ROUND(('County Names to hide (2)'!$D$2 - C123) / 365 * 12, 1)
)</f>
        <v/>
      </c>
      <c r="W123" s="89"/>
      <c r="X123" s="101"/>
      <c r="Y123" s="103"/>
      <c r="Z123" s="105"/>
      <c r="AA123" s="103"/>
      <c r="AB123" s="103"/>
      <c r="AC123" s="103"/>
      <c r="AD123" s="103"/>
      <c r="AE123" s="103"/>
      <c r="AF12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3" s="103"/>
      <c r="AH123" s="103"/>
      <c r="AI123" s="123" t="str">
        <f t="shared" si="4"/>
        <v/>
      </c>
      <c r="AJ123" s="103"/>
      <c r="AK123" s="103"/>
      <c r="AL123" s="112"/>
    </row>
    <row r="124" spans="1:38" x14ac:dyDescent="0.35">
      <c r="A124" s="74"/>
      <c r="B124" s="80"/>
      <c r="C124" s="84"/>
      <c r="D124" s="88"/>
      <c r="E124" s="90"/>
      <c r="F124" s="90"/>
      <c r="G124" s="90"/>
      <c r="H124" s="90"/>
      <c r="I124" s="90"/>
      <c r="J124" s="90"/>
      <c r="K124" s="90"/>
      <c r="L124" s="114" t="str">
        <f t="shared" si="3"/>
        <v>Yes</v>
      </c>
      <c r="M124" s="84"/>
      <c r="N124" s="84"/>
      <c r="O124" s="127" t="str">
        <f>IF(OR(A124="", M124=""), "",
   IF(AND(
         M124 &lt;= 'County Names to hide (2)'!$D$2,
         OR(N124="", N124 &gt;= 'County Names to hide (2)'!$C$2)
      ),
      "Yes",
      "No"
   )
)</f>
        <v/>
      </c>
      <c r="P124" s="84"/>
      <c r="Q124" s="84"/>
      <c r="R124" s="84"/>
      <c r="S124" s="84"/>
      <c r="T124" s="95"/>
      <c r="U124" s="129" t="str">
        <f>IF(M124="","",
   ROUND(
      (MIN(IF(N124="", 'County Names to hide (2)'!$D$2, N124),
           'County Names to hide (2)'!$D$2)
       - M124) / 365 * 12,
   1)
)</f>
        <v/>
      </c>
      <c r="V124" s="129" t="str">
        <f>IF(C124="","",
   ROUND(('County Names to hide (2)'!$D$2 - C124) / 365 * 12, 1)
)</f>
        <v/>
      </c>
      <c r="W124" s="88"/>
      <c r="X124" s="100"/>
      <c r="Y124" s="102"/>
      <c r="Z124" s="104"/>
      <c r="AA124" s="102"/>
      <c r="AB124" s="102"/>
      <c r="AC124" s="102"/>
      <c r="AD124" s="102"/>
      <c r="AE124" s="102"/>
      <c r="AF12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4" s="102"/>
      <c r="AH124" s="102"/>
      <c r="AI124" s="123" t="str">
        <f t="shared" si="4"/>
        <v/>
      </c>
      <c r="AJ124" s="102"/>
      <c r="AK124" s="102"/>
      <c r="AL124" s="113"/>
    </row>
    <row r="125" spans="1:38" x14ac:dyDescent="0.35">
      <c r="A125" s="73"/>
      <c r="B125" s="81"/>
      <c r="C125" s="85"/>
      <c r="D125" s="89"/>
      <c r="E125" s="91"/>
      <c r="F125" s="91"/>
      <c r="G125" s="91"/>
      <c r="H125" s="91"/>
      <c r="I125" s="91"/>
      <c r="J125" s="91"/>
      <c r="K125" s="91"/>
      <c r="L125" s="114" t="str">
        <f t="shared" si="3"/>
        <v>Yes</v>
      </c>
      <c r="M125" s="85"/>
      <c r="N125" s="85"/>
      <c r="O125" s="127" t="str">
        <f>IF(OR(A125="", M125=""), "",
   IF(AND(
         M125 &lt;= 'County Names to hide (2)'!$D$2,
         OR(N125="", N125 &gt;= 'County Names to hide (2)'!$C$2)
      ),
      "Yes",
      "No"
   )
)</f>
        <v/>
      </c>
      <c r="P125" s="85"/>
      <c r="Q125" s="85"/>
      <c r="R125" s="85"/>
      <c r="S125" s="85"/>
      <c r="T125" s="96"/>
      <c r="U125" s="129" t="str">
        <f>IF(M125="","",
   ROUND(
      (MIN(IF(N125="", 'County Names to hide (2)'!$D$2, N125),
           'County Names to hide (2)'!$D$2)
       - M125) / 365 * 12,
   1)
)</f>
        <v/>
      </c>
      <c r="V125" s="129" t="str">
        <f>IF(C125="","",
   ROUND(('County Names to hide (2)'!$D$2 - C125) / 365 * 12, 1)
)</f>
        <v/>
      </c>
      <c r="W125" s="89"/>
      <c r="X125" s="101"/>
      <c r="Y125" s="103"/>
      <c r="Z125" s="105"/>
      <c r="AA125" s="103"/>
      <c r="AB125" s="103"/>
      <c r="AC125" s="103"/>
      <c r="AD125" s="103"/>
      <c r="AE125" s="103"/>
      <c r="AF12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5" s="103"/>
      <c r="AH125" s="103"/>
      <c r="AI125" s="123" t="str">
        <f t="shared" si="4"/>
        <v/>
      </c>
      <c r="AJ125" s="103"/>
      <c r="AK125" s="103"/>
      <c r="AL125" s="112"/>
    </row>
    <row r="126" spans="1:38" x14ac:dyDescent="0.35">
      <c r="A126" s="74"/>
      <c r="B126" s="80"/>
      <c r="C126" s="84"/>
      <c r="D126" s="88"/>
      <c r="E126" s="90"/>
      <c r="F126" s="90"/>
      <c r="G126" s="90"/>
      <c r="H126" s="90"/>
      <c r="I126" s="90"/>
      <c r="J126" s="90"/>
      <c r="K126" s="90"/>
      <c r="L126" s="114" t="str">
        <f t="shared" si="3"/>
        <v>Yes</v>
      </c>
      <c r="M126" s="84"/>
      <c r="N126" s="84"/>
      <c r="O126" s="127" t="str">
        <f>IF(OR(A126="", M126=""), "",
   IF(AND(
         M126 &lt;= 'County Names to hide (2)'!$D$2,
         OR(N126="", N126 &gt;= 'County Names to hide (2)'!$C$2)
      ),
      "Yes",
      "No"
   )
)</f>
        <v/>
      </c>
      <c r="P126" s="84"/>
      <c r="Q126" s="84"/>
      <c r="R126" s="84"/>
      <c r="S126" s="84"/>
      <c r="T126" s="95"/>
      <c r="U126" s="129" t="str">
        <f>IF(M126="","",
   ROUND(
      (MIN(IF(N126="", 'County Names to hide (2)'!$D$2, N126),
           'County Names to hide (2)'!$D$2)
       - M126) / 365 * 12,
   1)
)</f>
        <v/>
      </c>
      <c r="V126" s="129" t="str">
        <f>IF(C126="","",
   ROUND(('County Names to hide (2)'!$D$2 - C126) / 365 * 12, 1)
)</f>
        <v/>
      </c>
      <c r="W126" s="88"/>
      <c r="X126" s="100"/>
      <c r="Y126" s="102"/>
      <c r="Z126" s="104"/>
      <c r="AA126" s="102"/>
      <c r="AB126" s="102"/>
      <c r="AC126" s="102"/>
      <c r="AD126" s="102"/>
      <c r="AE126" s="102"/>
      <c r="AF12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6" s="102"/>
      <c r="AH126" s="102"/>
      <c r="AI126" s="123" t="str">
        <f t="shared" si="4"/>
        <v/>
      </c>
      <c r="AJ126" s="102"/>
      <c r="AK126" s="102"/>
      <c r="AL126" s="113"/>
    </row>
    <row r="127" spans="1:38" x14ac:dyDescent="0.35">
      <c r="A127" s="73"/>
      <c r="B127" s="81"/>
      <c r="C127" s="85"/>
      <c r="D127" s="89"/>
      <c r="E127" s="91"/>
      <c r="F127" s="91"/>
      <c r="G127" s="91"/>
      <c r="H127" s="91"/>
      <c r="I127" s="91"/>
      <c r="J127" s="91"/>
      <c r="K127" s="91"/>
      <c r="L127" s="114" t="str">
        <f t="shared" si="3"/>
        <v>Yes</v>
      </c>
      <c r="M127" s="85"/>
      <c r="N127" s="85"/>
      <c r="O127" s="127" t="str">
        <f>IF(OR(A127="", M127=""), "",
   IF(AND(
         M127 &lt;= 'County Names to hide (2)'!$D$2,
         OR(N127="", N127 &gt;= 'County Names to hide (2)'!$C$2)
      ),
      "Yes",
      "No"
   )
)</f>
        <v/>
      </c>
      <c r="P127" s="85"/>
      <c r="Q127" s="85"/>
      <c r="R127" s="85"/>
      <c r="S127" s="85"/>
      <c r="T127" s="96"/>
      <c r="U127" s="129" t="str">
        <f>IF(M127="","",
   ROUND(
      (MIN(IF(N127="", 'County Names to hide (2)'!$D$2, N127),
           'County Names to hide (2)'!$D$2)
       - M127) / 365 * 12,
   1)
)</f>
        <v/>
      </c>
      <c r="V127" s="129" t="str">
        <f>IF(C127="","",
   ROUND(('County Names to hide (2)'!$D$2 - C127) / 365 * 12, 1)
)</f>
        <v/>
      </c>
      <c r="W127" s="89"/>
      <c r="X127" s="101"/>
      <c r="Y127" s="103"/>
      <c r="Z127" s="105"/>
      <c r="AA127" s="103"/>
      <c r="AB127" s="103"/>
      <c r="AC127" s="103"/>
      <c r="AD127" s="103"/>
      <c r="AE127" s="103"/>
      <c r="AF12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7" s="103"/>
      <c r="AH127" s="103"/>
      <c r="AI127" s="123" t="str">
        <f t="shared" si="4"/>
        <v/>
      </c>
      <c r="AJ127" s="103"/>
      <c r="AK127" s="103"/>
      <c r="AL127" s="112"/>
    </row>
    <row r="128" spans="1:38" x14ac:dyDescent="0.35">
      <c r="A128" s="74"/>
      <c r="B128" s="80"/>
      <c r="C128" s="84"/>
      <c r="D128" s="88"/>
      <c r="E128" s="90"/>
      <c r="F128" s="90"/>
      <c r="G128" s="90"/>
      <c r="H128" s="90"/>
      <c r="I128" s="90"/>
      <c r="J128" s="90"/>
      <c r="K128" s="90"/>
      <c r="L128" s="114" t="str">
        <f t="shared" si="3"/>
        <v>Yes</v>
      </c>
      <c r="M128" s="84"/>
      <c r="N128" s="84"/>
      <c r="O128" s="127" t="str">
        <f>IF(OR(A128="", M128=""), "",
   IF(AND(
         M128 &lt;= 'County Names to hide (2)'!$D$2,
         OR(N128="", N128 &gt;= 'County Names to hide (2)'!$C$2)
      ),
      "Yes",
      "No"
   )
)</f>
        <v/>
      </c>
      <c r="P128" s="84"/>
      <c r="Q128" s="84"/>
      <c r="R128" s="84"/>
      <c r="S128" s="84"/>
      <c r="T128" s="95"/>
      <c r="U128" s="129" t="str">
        <f>IF(M128="","",
   ROUND(
      (MIN(IF(N128="", 'County Names to hide (2)'!$D$2, N128),
           'County Names to hide (2)'!$D$2)
       - M128) / 365 * 12,
   1)
)</f>
        <v/>
      </c>
      <c r="V128" s="129" t="str">
        <f>IF(C128="","",
   ROUND(('County Names to hide (2)'!$D$2 - C128) / 365 * 12, 1)
)</f>
        <v/>
      </c>
      <c r="W128" s="88"/>
      <c r="X128" s="100"/>
      <c r="Y128" s="102"/>
      <c r="Z128" s="104"/>
      <c r="AA128" s="102"/>
      <c r="AB128" s="102"/>
      <c r="AC128" s="102"/>
      <c r="AD128" s="102"/>
      <c r="AE128" s="102"/>
      <c r="AF12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8" s="102"/>
      <c r="AH128" s="102"/>
      <c r="AI128" s="123" t="str">
        <f t="shared" si="4"/>
        <v/>
      </c>
      <c r="AJ128" s="102"/>
      <c r="AK128" s="102"/>
      <c r="AL128" s="113"/>
    </row>
    <row r="129" spans="1:38" x14ac:dyDescent="0.35">
      <c r="A129" s="73"/>
      <c r="B129" s="81"/>
      <c r="C129" s="85"/>
      <c r="D129" s="89"/>
      <c r="E129" s="91"/>
      <c r="F129" s="91"/>
      <c r="G129" s="91"/>
      <c r="H129" s="91"/>
      <c r="I129" s="91"/>
      <c r="J129" s="91"/>
      <c r="K129" s="91"/>
      <c r="L129" s="114" t="str">
        <f t="shared" si="3"/>
        <v>Yes</v>
      </c>
      <c r="M129" s="85"/>
      <c r="N129" s="85"/>
      <c r="O129" s="127" t="str">
        <f>IF(OR(A129="", M129=""), "",
   IF(AND(
         M129 &lt;= 'County Names to hide (2)'!$D$2,
         OR(N129="", N129 &gt;= 'County Names to hide (2)'!$C$2)
      ),
      "Yes",
      "No"
   )
)</f>
        <v/>
      </c>
      <c r="P129" s="85"/>
      <c r="Q129" s="85"/>
      <c r="R129" s="85"/>
      <c r="S129" s="85"/>
      <c r="T129" s="96"/>
      <c r="U129" s="129" t="str">
        <f>IF(M129="","",
   ROUND(
      (MIN(IF(N129="", 'County Names to hide (2)'!$D$2, N129),
           'County Names to hide (2)'!$D$2)
       - M129) / 365 * 12,
   1)
)</f>
        <v/>
      </c>
      <c r="V129" s="129" t="str">
        <f>IF(C129="","",
   ROUND(('County Names to hide (2)'!$D$2 - C129) / 365 * 12, 1)
)</f>
        <v/>
      </c>
      <c r="W129" s="89"/>
      <c r="X129" s="101"/>
      <c r="Y129" s="103"/>
      <c r="Z129" s="105"/>
      <c r="AA129" s="103"/>
      <c r="AB129" s="103"/>
      <c r="AC129" s="103"/>
      <c r="AD129" s="103"/>
      <c r="AE129" s="103"/>
      <c r="AF12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29" s="103"/>
      <c r="AH129" s="103"/>
      <c r="AI129" s="123" t="str">
        <f t="shared" si="4"/>
        <v/>
      </c>
      <c r="AJ129" s="103"/>
      <c r="AK129" s="103"/>
      <c r="AL129" s="112"/>
    </row>
    <row r="130" spans="1:38" x14ac:dyDescent="0.35">
      <c r="A130" s="74"/>
      <c r="B130" s="80"/>
      <c r="C130" s="84"/>
      <c r="D130" s="88"/>
      <c r="E130" s="90"/>
      <c r="F130" s="90"/>
      <c r="G130" s="90"/>
      <c r="H130" s="90"/>
      <c r="I130" s="90"/>
      <c r="J130" s="90"/>
      <c r="K130" s="90"/>
      <c r="L130" s="114" t="str">
        <f t="shared" si="3"/>
        <v>Yes</v>
      </c>
      <c r="M130" s="84"/>
      <c r="N130" s="84"/>
      <c r="O130" s="127" t="str">
        <f>IF(OR(A130="", M130=""), "",
   IF(AND(
         M130 &lt;= 'County Names to hide (2)'!$D$2,
         OR(N130="", N130 &gt;= 'County Names to hide (2)'!$C$2)
      ),
      "Yes",
      "No"
   )
)</f>
        <v/>
      </c>
      <c r="P130" s="84"/>
      <c r="Q130" s="84"/>
      <c r="R130" s="84"/>
      <c r="S130" s="84"/>
      <c r="T130" s="95"/>
      <c r="U130" s="129" t="str">
        <f>IF(M130="","",
   ROUND(
      (MIN(IF(N130="", 'County Names to hide (2)'!$D$2, N130),
           'County Names to hide (2)'!$D$2)
       - M130) / 365 * 12,
   1)
)</f>
        <v/>
      </c>
      <c r="V130" s="129" t="str">
        <f>IF(C130="","",
   ROUND(('County Names to hide (2)'!$D$2 - C130) / 365 * 12, 1)
)</f>
        <v/>
      </c>
      <c r="W130" s="88"/>
      <c r="X130" s="100"/>
      <c r="Y130" s="102"/>
      <c r="Z130" s="104"/>
      <c r="AA130" s="102"/>
      <c r="AB130" s="102"/>
      <c r="AC130" s="102"/>
      <c r="AD130" s="102"/>
      <c r="AE130" s="102"/>
      <c r="AF13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0" s="102"/>
      <c r="AH130" s="102"/>
      <c r="AI130" s="123" t="str">
        <f t="shared" si="4"/>
        <v/>
      </c>
      <c r="AJ130" s="102"/>
      <c r="AK130" s="102"/>
      <c r="AL130" s="113"/>
    </row>
    <row r="131" spans="1:38" x14ac:dyDescent="0.35">
      <c r="A131" s="73"/>
      <c r="B131" s="81"/>
      <c r="C131" s="85"/>
      <c r="D131" s="89"/>
      <c r="E131" s="91"/>
      <c r="F131" s="91"/>
      <c r="G131" s="91"/>
      <c r="H131" s="91"/>
      <c r="I131" s="91"/>
      <c r="J131" s="91"/>
      <c r="K131" s="91"/>
      <c r="L131" s="114" t="str">
        <f t="shared" si="3"/>
        <v>Yes</v>
      </c>
      <c r="M131" s="85"/>
      <c r="N131" s="85"/>
      <c r="O131" s="127" t="str">
        <f>IF(OR(A131="", M131=""), "",
   IF(AND(
         M131 &lt;= 'County Names to hide (2)'!$D$2,
         OR(N131="", N131 &gt;= 'County Names to hide (2)'!$C$2)
      ),
      "Yes",
      "No"
   )
)</f>
        <v/>
      </c>
      <c r="P131" s="85"/>
      <c r="Q131" s="85"/>
      <c r="R131" s="85"/>
      <c r="S131" s="85"/>
      <c r="T131" s="96"/>
      <c r="U131" s="129" t="str">
        <f>IF(M131="","",
   ROUND(
      (MIN(IF(N131="", 'County Names to hide (2)'!$D$2, N131),
           'County Names to hide (2)'!$D$2)
       - M131) / 365 * 12,
   1)
)</f>
        <v/>
      </c>
      <c r="V131" s="129" t="str">
        <f>IF(C131="","",
   ROUND(('County Names to hide (2)'!$D$2 - C131) / 365 * 12, 1)
)</f>
        <v/>
      </c>
      <c r="W131" s="89"/>
      <c r="X131" s="101"/>
      <c r="Y131" s="103"/>
      <c r="Z131" s="105"/>
      <c r="AA131" s="103"/>
      <c r="AB131" s="103"/>
      <c r="AC131" s="103"/>
      <c r="AD131" s="103"/>
      <c r="AE131" s="103"/>
      <c r="AF13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1" s="103"/>
      <c r="AH131" s="103"/>
      <c r="AI131" s="123" t="str">
        <f t="shared" si="4"/>
        <v/>
      </c>
      <c r="AJ131" s="103"/>
      <c r="AK131" s="103"/>
      <c r="AL131" s="112"/>
    </row>
    <row r="132" spans="1:38" x14ac:dyDescent="0.35">
      <c r="A132" s="74"/>
      <c r="B132" s="80"/>
      <c r="C132" s="84"/>
      <c r="D132" s="88"/>
      <c r="E132" s="90"/>
      <c r="F132" s="90"/>
      <c r="G132" s="90"/>
      <c r="H132" s="90"/>
      <c r="I132" s="90"/>
      <c r="J132" s="90"/>
      <c r="K132" s="90"/>
      <c r="L132" s="114" t="str">
        <f t="shared" si="3"/>
        <v>Yes</v>
      </c>
      <c r="M132" s="84"/>
      <c r="N132" s="84"/>
      <c r="O132" s="127" t="str">
        <f>IF(OR(A132="", M132=""), "",
   IF(AND(
         M132 &lt;= 'County Names to hide (2)'!$D$2,
         OR(N132="", N132 &gt;= 'County Names to hide (2)'!$C$2)
      ),
      "Yes",
      "No"
   )
)</f>
        <v/>
      </c>
      <c r="P132" s="84"/>
      <c r="Q132" s="84"/>
      <c r="R132" s="84"/>
      <c r="S132" s="84"/>
      <c r="T132" s="95"/>
      <c r="U132" s="129" t="str">
        <f>IF(M132="","",
   ROUND(
      (MIN(IF(N132="", 'County Names to hide (2)'!$D$2, N132),
           'County Names to hide (2)'!$D$2)
       - M132) / 365 * 12,
   1)
)</f>
        <v/>
      </c>
      <c r="V132" s="129" t="str">
        <f>IF(C132="","",
   ROUND(('County Names to hide (2)'!$D$2 - C132) / 365 * 12, 1)
)</f>
        <v/>
      </c>
      <c r="W132" s="88"/>
      <c r="X132" s="100"/>
      <c r="Y132" s="102"/>
      <c r="Z132" s="104"/>
      <c r="AA132" s="102"/>
      <c r="AB132" s="102"/>
      <c r="AC132" s="102"/>
      <c r="AD132" s="102"/>
      <c r="AE132" s="102"/>
      <c r="AF13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2" s="102"/>
      <c r="AH132" s="102"/>
      <c r="AI132" s="123" t="str">
        <f t="shared" si="4"/>
        <v/>
      </c>
      <c r="AJ132" s="102"/>
      <c r="AK132" s="102"/>
      <c r="AL132" s="113"/>
    </row>
    <row r="133" spans="1:38" x14ac:dyDescent="0.35">
      <c r="A133" s="73"/>
      <c r="B133" s="81"/>
      <c r="C133" s="85"/>
      <c r="D133" s="89"/>
      <c r="E133" s="91"/>
      <c r="F133" s="91"/>
      <c r="G133" s="91"/>
      <c r="H133" s="91"/>
      <c r="I133" s="91"/>
      <c r="J133" s="91"/>
      <c r="K133" s="91"/>
      <c r="L133" s="114" t="str">
        <f t="shared" si="3"/>
        <v>Yes</v>
      </c>
      <c r="M133" s="85"/>
      <c r="N133" s="85"/>
      <c r="O133" s="127" t="str">
        <f>IF(OR(A133="", M133=""), "",
   IF(AND(
         M133 &lt;= 'County Names to hide (2)'!$D$2,
         OR(N133="", N133 &gt;= 'County Names to hide (2)'!$C$2)
      ),
      "Yes",
      "No"
   )
)</f>
        <v/>
      </c>
      <c r="P133" s="85"/>
      <c r="Q133" s="85"/>
      <c r="R133" s="85"/>
      <c r="S133" s="85"/>
      <c r="T133" s="96"/>
      <c r="U133" s="129" t="str">
        <f>IF(M133="","",
   ROUND(
      (MIN(IF(N133="", 'County Names to hide (2)'!$D$2, N133),
           'County Names to hide (2)'!$D$2)
       - M133) / 365 * 12,
   1)
)</f>
        <v/>
      </c>
      <c r="V133" s="129" t="str">
        <f>IF(C133="","",
   ROUND(('County Names to hide (2)'!$D$2 - C133) / 365 * 12, 1)
)</f>
        <v/>
      </c>
      <c r="W133" s="89"/>
      <c r="X133" s="101"/>
      <c r="Y133" s="103"/>
      <c r="Z133" s="105"/>
      <c r="AA133" s="103"/>
      <c r="AB133" s="103"/>
      <c r="AC133" s="103"/>
      <c r="AD133" s="103"/>
      <c r="AE133" s="103"/>
      <c r="AF13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3" s="103"/>
      <c r="AH133" s="103"/>
      <c r="AI133" s="123" t="str">
        <f t="shared" si="4"/>
        <v/>
      </c>
      <c r="AJ133" s="103"/>
      <c r="AK133" s="103"/>
      <c r="AL133" s="112"/>
    </row>
    <row r="134" spans="1:38" x14ac:dyDescent="0.35">
      <c r="A134" s="74"/>
      <c r="B134" s="80"/>
      <c r="C134" s="84"/>
      <c r="D134" s="88"/>
      <c r="E134" s="90"/>
      <c r="F134" s="90"/>
      <c r="G134" s="90"/>
      <c r="H134" s="90"/>
      <c r="I134" s="90"/>
      <c r="J134" s="90"/>
      <c r="K134" s="90"/>
      <c r="L134" s="114" t="str">
        <f t="shared" ref="L134:L197" si="5">IF(COUNTIF(F134:K134, "Yes")&gt;0, "No", "Yes")</f>
        <v>Yes</v>
      </c>
      <c r="M134" s="84"/>
      <c r="N134" s="84"/>
      <c r="O134" s="127" t="str">
        <f>IF(OR(A134="", M134=""), "",
   IF(AND(
         M134 &lt;= 'County Names to hide (2)'!$D$2,
         OR(N134="", N134 &gt;= 'County Names to hide (2)'!$C$2)
      ),
      "Yes",
      "No"
   )
)</f>
        <v/>
      </c>
      <c r="P134" s="84"/>
      <c r="Q134" s="84"/>
      <c r="R134" s="84"/>
      <c r="S134" s="84"/>
      <c r="T134" s="95"/>
      <c r="U134" s="129" t="str">
        <f>IF(M134="","",
   ROUND(
      (MIN(IF(N134="", 'County Names to hide (2)'!$D$2, N134),
           'County Names to hide (2)'!$D$2)
       - M134) / 365 * 12,
   1)
)</f>
        <v/>
      </c>
      <c r="V134" s="129" t="str">
        <f>IF(C134="","",
   ROUND(('County Names to hide (2)'!$D$2 - C134) / 365 * 12, 1)
)</f>
        <v/>
      </c>
      <c r="W134" s="88"/>
      <c r="X134" s="100"/>
      <c r="Y134" s="102"/>
      <c r="Z134" s="104"/>
      <c r="AA134" s="102"/>
      <c r="AB134" s="102"/>
      <c r="AC134" s="102"/>
      <c r="AD134" s="102"/>
      <c r="AE134" s="102"/>
      <c r="AF13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4" s="102"/>
      <c r="AH134" s="102"/>
      <c r="AI134" s="123" t="str">
        <f t="shared" ref="AI134:AI197" si="6">IF(U134="", "", IF(U134&gt;=3, "yes", "no"))</f>
        <v/>
      </c>
      <c r="AJ134" s="102"/>
      <c r="AK134" s="102"/>
      <c r="AL134" s="113"/>
    </row>
    <row r="135" spans="1:38" x14ac:dyDescent="0.35">
      <c r="A135" s="73"/>
      <c r="B135" s="81"/>
      <c r="C135" s="85"/>
      <c r="D135" s="89"/>
      <c r="E135" s="91"/>
      <c r="F135" s="91"/>
      <c r="G135" s="91"/>
      <c r="H135" s="91"/>
      <c r="I135" s="91"/>
      <c r="J135" s="91"/>
      <c r="K135" s="91"/>
      <c r="L135" s="114" t="str">
        <f t="shared" si="5"/>
        <v>Yes</v>
      </c>
      <c r="M135" s="85"/>
      <c r="N135" s="85"/>
      <c r="O135" s="127" t="str">
        <f>IF(OR(A135="", M135=""), "",
   IF(AND(
         M135 &lt;= 'County Names to hide (2)'!$D$2,
         OR(N135="", N135 &gt;= 'County Names to hide (2)'!$C$2)
      ),
      "Yes",
      "No"
   )
)</f>
        <v/>
      </c>
      <c r="P135" s="85"/>
      <c r="Q135" s="85"/>
      <c r="R135" s="85"/>
      <c r="S135" s="85"/>
      <c r="T135" s="96"/>
      <c r="U135" s="129" t="str">
        <f>IF(M135="","",
   ROUND(
      (MIN(IF(N135="", 'County Names to hide (2)'!$D$2, N135),
           'County Names to hide (2)'!$D$2)
       - M135) / 365 * 12,
   1)
)</f>
        <v/>
      </c>
      <c r="V135" s="129" t="str">
        <f>IF(C135="","",
   ROUND(('County Names to hide (2)'!$D$2 - C135) / 365 * 12, 1)
)</f>
        <v/>
      </c>
      <c r="W135" s="89"/>
      <c r="X135" s="101"/>
      <c r="Y135" s="103"/>
      <c r="Z135" s="105"/>
      <c r="AA135" s="103"/>
      <c r="AB135" s="103"/>
      <c r="AC135" s="103"/>
      <c r="AD135" s="103"/>
      <c r="AE135" s="103"/>
      <c r="AF13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5" s="103"/>
      <c r="AH135" s="103"/>
      <c r="AI135" s="123" t="str">
        <f t="shared" si="6"/>
        <v/>
      </c>
      <c r="AJ135" s="103"/>
      <c r="AK135" s="103"/>
      <c r="AL135" s="112"/>
    </row>
    <row r="136" spans="1:38" x14ac:dyDescent="0.35">
      <c r="A136" s="74"/>
      <c r="B136" s="80"/>
      <c r="C136" s="84"/>
      <c r="D136" s="88"/>
      <c r="E136" s="90"/>
      <c r="F136" s="90"/>
      <c r="G136" s="90"/>
      <c r="H136" s="90"/>
      <c r="I136" s="90"/>
      <c r="J136" s="90"/>
      <c r="K136" s="90"/>
      <c r="L136" s="114" t="str">
        <f t="shared" si="5"/>
        <v>Yes</v>
      </c>
      <c r="M136" s="84"/>
      <c r="N136" s="84"/>
      <c r="O136" s="127" t="str">
        <f>IF(OR(A136="", M136=""), "",
   IF(AND(
         M136 &lt;= 'County Names to hide (2)'!$D$2,
         OR(N136="", N136 &gt;= 'County Names to hide (2)'!$C$2)
      ),
      "Yes",
      "No"
   )
)</f>
        <v/>
      </c>
      <c r="P136" s="84"/>
      <c r="Q136" s="84"/>
      <c r="R136" s="84"/>
      <c r="S136" s="84"/>
      <c r="T136" s="95"/>
      <c r="U136" s="129" t="str">
        <f>IF(M136="","",
   ROUND(
      (MIN(IF(N136="", 'County Names to hide (2)'!$D$2, N136),
           'County Names to hide (2)'!$D$2)
       - M136) / 365 * 12,
   1)
)</f>
        <v/>
      </c>
      <c r="V136" s="129" t="str">
        <f>IF(C136="","",
   ROUND(('County Names to hide (2)'!$D$2 - C136) / 365 * 12, 1)
)</f>
        <v/>
      </c>
      <c r="W136" s="88"/>
      <c r="X136" s="100"/>
      <c r="Y136" s="102"/>
      <c r="Z136" s="104"/>
      <c r="AA136" s="102"/>
      <c r="AB136" s="102"/>
      <c r="AC136" s="102"/>
      <c r="AD136" s="102"/>
      <c r="AE136" s="102"/>
      <c r="AF13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6" s="102"/>
      <c r="AH136" s="102"/>
      <c r="AI136" s="123" t="str">
        <f t="shared" si="6"/>
        <v/>
      </c>
      <c r="AJ136" s="102"/>
      <c r="AK136" s="102"/>
      <c r="AL136" s="113"/>
    </row>
    <row r="137" spans="1:38" x14ac:dyDescent="0.35">
      <c r="A137" s="73"/>
      <c r="B137" s="81"/>
      <c r="C137" s="85"/>
      <c r="D137" s="89"/>
      <c r="E137" s="91"/>
      <c r="F137" s="91"/>
      <c r="G137" s="91"/>
      <c r="H137" s="91"/>
      <c r="I137" s="91"/>
      <c r="J137" s="91"/>
      <c r="K137" s="91"/>
      <c r="L137" s="114" t="str">
        <f t="shared" si="5"/>
        <v>Yes</v>
      </c>
      <c r="M137" s="85"/>
      <c r="N137" s="85"/>
      <c r="O137" s="127" t="str">
        <f>IF(OR(A137="", M137=""), "",
   IF(AND(
         M137 &lt;= 'County Names to hide (2)'!$D$2,
         OR(N137="", N137 &gt;= 'County Names to hide (2)'!$C$2)
      ),
      "Yes",
      "No"
   )
)</f>
        <v/>
      </c>
      <c r="P137" s="85"/>
      <c r="Q137" s="85"/>
      <c r="R137" s="85"/>
      <c r="S137" s="85"/>
      <c r="T137" s="96"/>
      <c r="U137" s="129" t="str">
        <f>IF(M137="","",
   ROUND(
      (MIN(IF(N137="", 'County Names to hide (2)'!$D$2, N137),
           'County Names to hide (2)'!$D$2)
       - M137) / 365 * 12,
   1)
)</f>
        <v/>
      </c>
      <c r="V137" s="129" t="str">
        <f>IF(C137="","",
   ROUND(('County Names to hide (2)'!$D$2 - C137) / 365 * 12, 1)
)</f>
        <v/>
      </c>
      <c r="W137" s="89"/>
      <c r="X137" s="101"/>
      <c r="Y137" s="103"/>
      <c r="Z137" s="105"/>
      <c r="AA137" s="103"/>
      <c r="AB137" s="103"/>
      <c r="AC137" s="103"/>
      <c r="AD137" s="103"/>
      <c r="AE137" s="103"/>
      <c r="AF13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7" s="103"/>
      <c r="AH137" s="103"/>
      <c r="AI137" s="123" t="str">
        <f t="shared" si="6"/>
        <v/>
      </c>
      <c r="AJ137" s="103"/>
      <c r="AK137" s="103"/>
      <c r="AL137" s="112"/>
    </row>
    <row r="138" spans="1:38" x14ac:dyDescent="0.35">
      <c r="A138" s="74"/>
      <c r="B138" s="80"/>
      <c r="C138" s="84"/>
      <c r="D138" s="88"/>
      <c r="E138" s="90"/>
      <c r="F138" s="90"/>
      <c r="G138" s="90"/>
      <c r="H138" s="90"/>
      <c r="I138" s="90"/>
      <c r="J138" s="90"/>
      <c r="K138" s="90"/>
      <c r="L138" s="114" t="str">
        <f t="shared" si="5"/>
        <v>Yes</v>
      </c>
      <c r="M138" s="84"/>
      <c r="N138" s="84"/>
      <c r="O138" s="127" t="str">
        <f>IF(OR(A138="", M138=""), "",
   IF(AND(
         M138 &lt;= 'County Names to hide (2)'!$D$2,
         OR(N138="", N138 &gt;= 'County Names to hide (2)'!$C$2)
      ),
      "Yes",
      "No"
   )
)</f>
        <v/>
      </c>
      <c r="P138" s="84"/>
      <c r="Q138" s="84"/>
      <c r="R138" s="84"/>
      <c r="S138" s="84"/>
      <c r="T138" s="95"/>
      <c r="U138" s="129" t="str">
        <f>IF(M138="","",
   ROUND(
      (MIN(IF(N138="", 'County Names to hide (2)'!$D$2, N138),
           'County Names to hide (2)'!$D$2)
       - M138) / 365 * 12,
   1)
)</f>
        <v/>
      </c>
      <c r="V138" s="129" t="str">
        <f>IF(C138="","",
   ROUND(('County Names to hide (2)'!$D$2 - C138) / 365 * 12, 1)
)</f>
        <v/>
      </c>
      <c r="W138" s="88"/>
      <c r="X138" s="100"/>
      <c r="Y138" s="102"/>
      <c r="Z138" s="104"/>
      <c r="AA138" s="102"/>
      <c r="AB138" s="102"/>
      <c r="AC138" s="102"/>
      <c r="AD138" s="102"/>
      <c r="AE138" s="102"/>
      <c r="AF13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8" s="102"/>
      <c r="AH138" s="102"/>
      <c r="AI138" s="123" t="str">
        <f t="shared" si="6"/>
        <v/>
      </c>
      <c r="AJ138" s="102"/>
      <c r="AK138" s="102"/>
      <c r="AL138" s="113"/>
    </row>
    <row r="139" spans="1:38" x14ac:dyDescent="0.35">
      <c r="A139" s="73"/>
      <c r="B139" s="81"/>
      <c r="C139" s="85"/>
      <c r="D139" s="89"/>
      <c r="E139" s="91"/>
      <c r="F139" s="91"/>
      <c r="G139" s="91"/>
      <c r="H139" s="91"/>
      <c r="I139" s="91"/>
      <c r="J139" s="91"/>
      <c r="K139" s="91"/>
      <c r="L139" s="114" t="str">
        <f t="shared" si="5"/>
        <v>Yes</v>
      </c>
      <c r="M139" s="85"/>
      <c r="N139" s="85"/>
      <c r="O139" s="127" t="str">
        <f>IF(OR(A139="", M139=""), "",
   IF(AND(
         M139 &lt;= 'County Names to hide (2)'!$D$2,
         OR(N139="", N139 &gt;= 'County Names to hide (2)'!$C$2)
      ),
      "Yes",
      "No"
   )
)</f>
        <v/>
      </c>
      <c r="P139" s="85"/>
      <c r="Q139" s="85"/>
      <c r="R139" s="85"/>
      <c r="S139" s="85"/>
      <c r="T139" s="96"/>
      <c r="U139" s="129" t="str">
        <f>IF(M139="","",
   ROUND(
      (MIN(IF(N139="", 'County Names to hide (2)'!$D$2, N139),
           'County Names to hide (2)'!$D$2)
       - M139) / 365 * 12,
   1)
)</f>
        <v/>
      </c>
      <c r="V139" s="129" t="str">
        <f>IF(C139="","",
   ROUND(('County Names to hide (2)'!$D$2 - C139) / 365 * 12, 1)
)</f>
        <v/>
      </c>
      <c r="W139" s="89"/>
      <c r="X139" s="101"/>
      <c r="Y139" s="103"/>
      <c r="Z139" s="105"/>
      <c r="AA139" s="103"/>
      <c r="AB139" s="103"/>
      <c r="AC139" s="103"/>
      <c r="AD139" s="103"/>
      <c r="AE139" s="103"/>
      <c r="AF13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39" s="103"/>
      <c r="AH139" s="103"/>
      <c r="AI139" s="123" t="str">
        <f t="shared" si="6"/>
        <v/>
      </c>
      <c r="AJ139" s="103"/>
      <c r="AK139" s="103"/>
      <c r="AL139" s="112"/>
    </row>
    <row r="140" spans="1:38" x14ac:dyDescent="0.35">
      <c r="A140" s="74"/>
      <c r="B140" s="80"/>
      <c r="C140" s="84"/>
      <c r="D140" s="88"/>
      <c r="E140" s="90"/>
      <c r="F140" s="90"/>
      <c r="G140" s="90"/>
      <c r="H140" s="90"/>
      <c r="I140" s="90"/>
      <c r="J140" s="90"/>
      <c r="K140" s="90"/>
      <c r="L140" s="114" t="str">
        <f t="shared" si="5"/>
        <v>Yes</v>
      </c>
      <c r="M140" s="84"/>
      <c r="N140" s="84"/>
      <c r="O140" s="127" t="str">
        <f>IF(OR(A140="", M140=""), "",
   IF(AND(
         M140 &lt;= 'County Names to hide (2)'!$D$2,
         OR(N140="", N140 &gt;= 'County Names to hide (2)'!$C$2)
      ),
      "Yes",
      "No"
   )
)</f>
        <v/>
      </c>
      <c r="P140" s="84"/>
      <c r="Q140" s="84"/>
      <c r="R140" s="84"/>
      <c r="S140" s="84"/>
      <c r="T140" s="95"/>
      <c r="U140" s="129" t="str">
        <f>IF(M140="","",
   ROUND(
      (MIN(IF(N140="", 'County Names to hide (2)'!$D$2, N140),
           'County Names to hide (2)'!$D$2)
       - M140) / 365 * 12,
   1)
)</f>
        <v/>
      </c>
      <c r="V140" s="129" t="str">
        <f>IF(C140="","",
   ROUND(('County Names to hide (2)'!$D$2 - C140) / 365 * 12, 1)
)</f>
        <v/>
      </c>
      <c r="W140" s="88"/>
      <c r="X140" s="100"/>
      <c r="Y140" s="102"/>
      <c r="Z140" s="104"/>
      <c r="AA140" s="102"/>
      <c r="AB140" s="102"/>
      <c r="AC140" s="102"/>
      <c r="AD140" s="102"/>
      <c r="AE140" s="102"/>
      <c r="AF14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0" s="102"/>
      <c r="AH140" s="102"/>
      <c r="AI140" s="123" t="str">
        <f t="shared" si="6"/>
        <v/>
      </c>
      <c r="AJ140" s="102"/>
      <c r="AK140" s="102"/>
      <c r="AL140" s="113"/>
    </row>
    <row r="141" spans="1:38" x14ac:dyDescent="0.35">
      <c r="A141" s="73"/>
      <c r="B141" s="81"/>
      <c r="C141" s="85"/>
      <c r="D141" s="89"/>
      <c r="E141" s="91"/>
      <c r="F141" s="91"/>
      <c r="G141" s="91"/>
      <c r="H141" s="91"/>
      <c r="I141" s="91"/>
      <c r="J141" s="91"/>
      <c r="K141" s="91"/>
      <c r="L141" s="114" t="str">
        <f t="shared" si="5"/>
        <v>Yes</v>
      </c>
      <c r="M141" s="85"/>
      <c r="N141" s="85"/>
      <c r="O141" s="127" t="str">
        <f>IF(OR(A141="", M141=""), "",
   IF(AND(
         M141 &lt;= 'County Names to hide (2)'!$D$2,
         OR(N141="", N141 &gt;= 'County Names to hide (2)'!$C$2)
      ),
      "Yes",
      "No"
   )
)</f>
        <v/>
      </c>
      <c r="P141" s="85"/>
      <c r="Q141" s="85"/>
      <c r="R141" s="85"/>
      <c r="S141" s="85"/>
      <c r="T141" s="96"/>
      <c r="U141" s="129" t="str">
        <f>IF(M141="","",
   ROUND(
      (MIN(IF(N141="", 'County Names to hide (2)'!$D$2, N141),
           'County Names to hide (2)'!$D$2)
       - M141) / 365 * 12,
   1)
)</f>
        <v/>
      </c>
      <c r="V141" s="129" t="str">
        <f>IF(C141="","",
   ROUND(('County Names to hide (2)'!$D$2 - C141) / 365 * 12, 1)
)</f>
        <v/>
      </c>
      <c r="W141" s="89"/>
      <c r="X141" s="101"/>
      <c r="Y141" s="103"/>
      <c r="Z141" s="105"/>
      <c r="AA141" s="103"/>
      <c r="AB141" s="103"/>
      <c r="AC141" s="103"/>
      <c r="AD141" s="103"/>
      <c r="AE141" s="103"/>
      <c r="AF14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1" s="103"/>
      <c r="AH141" s="103"/>
      <c r="AI141" s="123" t="str">
        <f t="shared" si="6"/>
        <v/>
      </c>
      <c r="AJ141" s="103"/>
      <c r="AK141" s="103"/>
      <c r="AL141" s="112"/>
    </row>
    <row r="142" spans="1:38" x14ac:dyDescent="0.35">
      <c r="A142" s="74"/>
      <c r="B142" s="80"/>
      <c r="C142" s="84"/>
      <c r="D142" s="88"/>
      <c r="E142" s="90"/>
      <c r="F142" s="90"/>
      <c r="G142" s="90"/>
      <c r="H142" s="90"/>
      <c r="I142" s="90"/>
      <c r="J142" s="90"/>
      <c r="K142" s="90"/>
      <c r="L142" s="114" t="str">
        <f t="shared" si="5"/>
        <v>Yes</v>
      </c>
      <c r="M142" s="84"/>
      <c r="N142" s="84"/>
      <c r="O142" s="127" t="str">
        <f>IF(OR(A142="", M142=""), "",
   IF(AND(
         M142 &lt;= 'County Names to hide (2)'!$D$2,
         OR(N142="", N142 &gt;= 'County Names to hide (2)'!$C$2)
      ),
      "Yes",
      "No"
   )
)</f>
        <v/>
      </c>
      <c r="P142" s="84"/>
      <c r="Q142" s="84"/>
      <c r="R142" s="84"/>
      <c r="S142" s="84"/>
      <c r="T142" s="95"/>
      <c r="U142" s="129" t="str">
        <f>IF(M142="","",
   ROUND(
      (MIN(IF(N142="", 'County Names to hide (2)'!$D$2, N142),
           'County Names to hide (2)'!$D$2)
       - M142) / 365 * 12,
   1)
)</f>
        <v/>
      </c>
      <c r="V142" s="129" t="str">
        <f>IF(C142="","",
   ROUND(('County Names to hide (2)'!$D$2 - C142) / 365 * 12, 1)
)</f>
        <v/>
      </c>
      <c r="W142" s="88"/>
      <c r="X142" s="100"/>
      <c r="Y142" s="102"/>
      <c r="Z142" s="104"/>
      <c r="AA142" s="102"/>
      <c r="AB142" s="102"/>
      <c r="AC142" s="102"/>
      <c r="AD142" s="102"/>
      <c r="AE142" s="102"/>
      <c r="AF14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2" s="102"/>
      <c r="AH142" s="102"/>
      <c r="AI142" s="123" t="str">
        <f t="shared" si="6"/>
        <v/>
      </c>
      <c r="AJ142" s="102"/>
      <c r="AK142" s="102"/>
      <c r="AL142" s="113"/>
    </row>
    <row r="143" spans="1:38" x14ac:dyDescent="0.35">
      <c r="A143" s="73"/>
      <c r="B143" s="81"/>
      <c r="C143" s="85"/>
      <c r="D143" s="89"/>
      <c r="E143" s="91"/>
      <c r="F143" s="91"/>
      <c r="G143" s="91"/>
      <c r="H143" s="91"/>
      <c r="I143" s="91"/>
      <c r="J143" s="91"/>
      <c r="K143" s="91"/>
      <c r="L143" s="114" t="str">
        <f t="shared" si="5"/>
        <v>Yes</v>
      </c>
      <c r="M143" s="85"/>
      <c r="N143" s="85"/>
      <c r="O143" s="127" t="str">
        <f>IF(OR(A143="", M143=""), "",
   IF(AND(
         M143 &lt;= 'County Names to hide (2)'!$D$2,
         OR(N143="", N143 &gt;= 'County Names to hide (2)'!$C$2)
      ),
      "Yes",
      "No"
   )
)</f>
        <v/>
      </c>
      <c r="P143" s="85"/>
      <c r="Q143" s="85"/>
      <c r="R143" s="85"/>
      <c r="S143" s="85"/>
      <c r="T143" s="96"/>
      <c r="U143" s="129" t="str">
        <f>IF(M143="","",
   ROUND(
      (MIN(IF(N143="", 'County Names to hide (2)'!$D$2, N143),
           'County Names to hide (2)'!$D$2)
       - M143) / 365 * 12,
   1)
)</f>
        <v/>
      </c>
      <c r="V143" s="129" t="str">
        <f>IF(C143="","",
   ROUND(('County Names to hide (2)'!$D$2 - C143) / 365 * 12, 1)
)</f>
        <v/>
      </c>
      <c r="W143" s="89"/>
      <c r="X143" s="101"/>
      <c r="Y143" s="103"/>
      <c r="Z143" s="105"/>
      <c r="AA143" s="103"/>
      <c r="AB143" s="103"/>
      <c r="AC143" s="103"/>
      <c r="AD143" s="103"/>
      <c r="AE143" s="103"/>
      <c r="AF14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3" s="103"/>
      <c r="AH143" s="103"/>
      <c r="AI143" s="123" t="str">
        <f t="shared" si="6"/>
        <v/>
      </c>
      <c r="AJ143" s="103"/>
      <c r="AK143" s="103"/>
      <c r="AL143" s="112"/>
    </row>
    <row r="144" spans="1:38" x14ac:dyDescent="0.35">
      <c r="A144" s="74"/>
      <c r="B144" s="80"/>
      <c r="C144" s="84"/>
      <c r="D144" s="88"/>
      <c r="E144" s="90"/>
      <c r="F144" s="90"/>
      <c r="G144" s="90"/>
      <c r="H144" s="90"/>
      <c r="I144" s="90"/>
      <c r="J144" s="90"/>
      <c r="K144" s="90"/>
      <c r="L144" s="114" t="str">
        <f t="shared" si="5"/>
        <v>Yes</v>
      </c>
      <c r="M144" s="84"/>
      <c r="N144" s="84"/>
      <c r="O144" s="127" t="str">
        <f>IF(OR(A144="", M144=""), "",
   IF(AND(
         M144 &lt;= 'County Names to hide (2)'!$D$2,
         OR(N144="", N144 &gt;= 'County Names to hide (2)'!$C$2)
      ),
      "Yes",
      "No"
   )
)</f>
        <v/>
      </c>
      <c r="P144" s="84"/>
      <c r="Q144" s="84"/>
      <c r="R144" s="84"/>
      <c r="S144" s="84"/>
      <c r="T144" s="95"/>
      <c r="U144" s="129" t="str">
        <f>IF(M144="","",
   ROUND(
      (MIN(IF(N144="", 'County Names to hide (2)'!$D$2, N144),
           'County Names to hide (2)'!$D$2)
       - M144) / 365 * 12,
   1)
)</f>
        <v/>
      </c>
      <c r="V144" s="129" t="str">
        <f>IF(C144="","",
   ROUND(('County Names to hide (2)'!$D$2 - C144) / 365 * 12, 1)
)</f>
        <v/>
      </c>
      <c r="W144" s="88"/>
      <c r="X144" s="100"/>
      <c r="Y144" s="102"/>
      <c r="Z144" s="104"/>
      <c r="AA144" s="102"/>
      <c r="AB144" s="102"/>
      <c r="AC144" s="102"/>
      <c r="AD144" s="102"/>
      <c r="AE144" s="102"/>
      <c r="AF14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4" s="102"/>
      <c r="AH144" s="102"/>
      <c r="AI144" s="123" t="str">
        <f t="shared" si="6"/>
        <v/>
      </c>
      <c r="AJ144" s="102"/>
      <c r="AK144" s="102"/>
      <c r="AL144" s="113"/>
    </row>
    <row r="145" spans="1:38" x14ac:dyDescent="0.35">
      <c r="A145" s="73"/>
      <c r="B145" s="81"/>
      <c r="C145" s="85"/>
      <c r="D145" s="89"/>
      <c r="E145" s="91"/>
      <c r="F145" s="91"/>
      <c r="G145" s="91"/>
      <c r="H145" s="91"/>
      <c r="I145" s="91"/>
      <c r="J145" s="91"/>
      <c r="K145" s="91"/>
      <c r="L145" s="114" t="str">
        <f t="shared" si="5"/>
        <v>Yes</v>
      </c>
      <c r="M145" s="85"/>
      <c r="N145" s="85"/>
      <c r="O145" s="127" t="str">
        <f>IF(OR(A145="", M145=""), "",
   IF(AND(
         M145 &lt;= 'County Names to hide (2)'!$D$2,
         OR(N145="", N145 &gt;= 'County Names to hide (2)'!$C$2)
      ),
      "Yes",
      "No"
   )
)</f>
        <v/>
      </c>
      <c r="P145" s="85"/>
      <c r="Q145" s="85"/>
      <c r="R145" s="85"/>
      <c r="S145" s="85"/>
      <c r="T145" s="96"/>
      <c r="U145" s="129" t="str">
        <f>IF(M145="","",
   ROUND(
      (MIN(IF(N145="", 'County Names to hide (2)'!$D$2, N145),
           'County Names to hide (2)'!$D$2)
       - M145) / 365 * 12,
   1)
)</f>
        <v/>
      </c>
      <c r="V145" s="129" t="str">
        <f>IF(C145="","",
   ROUND(('County Names to hide (2)'!$D$2 - C145) / 365 * 12, 1)
)</f>
        <v/>
      </c>
      <c r="W145" s="89"/>
      <c r="X145" s="101"/>
      <c r="Y145" s="103"/>
      <c r="Z145" s="105"/>
      <c r="AA145" s="103"/>
      <c r="AB145" s="103"/>
      <c r="AC145" s="103"/>
      <c r="AD145" s="103"/>
      <c r="AE145" s="103"/>
      <c r="AF14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5" s="103"/>
      <c r="AH145" s="103"/>
      <c r="AI145" s="123" t="str">
        <f t="shared" si="6"/>
        <v/>
      </c>
      <c r="AJ145" s="103"/>
      <c r="AK145" s="103"/>
      <c r="AL145" s="112"/>
    </row>
    <row r="146" spans="1:38" x14ac:dyDescent="0.35">
      <c r="A146" s="74"/>
      <c r="B146" s="80"/>
      <c r="C146" s="84"/>
      <c r="D146" s="88"/>
      <c r="E146" s="90"/>
      <c r="F146" s="90"/>
      <c r="G146" s="90"/>
      <c r="H146" s="90"/>
      <c r="I146" s="90"/>
      <c r="J146" s="90"/>
      <c r="K146" s="90"/>
      <c r="L146" s="114" t="str">
        <f t="shared" si="5"/>
        <v>Yes</v>
      </c>
      <c r="M146" s="84"/>
      <c r="N146" s="84"/>
      <c r="O146" s="127" t="str">
        <f>IF(OR(A146="", M146=""), "",
   IF(AND(
         M146 &lt;= 'County Names to hide (2)'!$D$2,
         OR(N146="", N146 &gt;= 'County Names to hide (2)'!$C$2)
      ),
      "Yes",
      "No"
   )
)</f>
        <v/>
      </c>
      <c r="P146" s="84"/>
      <c r="Q146" s="84"/>
      <c r="R146" s="84"/>
      <c r="S146" s="84"/>
      <c r="T146" s="95"/>
      <c r="U146" s="129" t="str">
        <f>IF(M146="","",
   ROUND(
      (MIN(IF(N146="", 'County Names to hide (2)'!$D$2, N146),
           'County Names to hide (2)'!$D$2)
       - M146) / 365 * 12,
   1)
)</f>
        <v/>
      </c>
      <c r="V146" s="129" t="str">
        <f>IF(C146="","",
   ROUND(('County Names to hide (2)'!$D$2 - C146) / 365 * 12, 1)
)</f>
        <v/>
      </c>
      <c r="W146" s="88"/>
      <c r="X146" s="100"/>
      <c r="Y146" s="102"/>
      <c r="Z146" s="104"/>
      <c r="AA146" s="102"/>
      <c r="AB146" s="102"/>
      <c r="AC146" s="102"/>
      <c r="AD146" s="102"/>
      <c r="AE146" s="102"/>
      <c r="AF14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6" s="102"/>
      <c r="AH146" s="102"/>
      <c r="AI146" s="123" t="str">
        <f t="shared" si="6"/>
        <v/>
      </c>
      <c r="AJ146" s="102"/>
      <c r="AK146" s="102"/>
      <c r="AL146" s="113"/>
    </row>
    <row r="147" spans="1:38" x14ac:dyDescent="0.35">
      <c r="A147" s="73"/>
      <c r="B147" s="81"/>
      <c r="C147" s="85"/>
      <c r="D147" s="89"/>
      <c r="E147" s="91"/>
      <c r="F147" s="91"/>
      <c r="G147" s="91"/>
      <c r="H147" s="91"/>
      <c r="I147" s="91"/>
      <c r="J147" s="91"/>
      <c r="K147" s="91"/>
      <c r="L147" s="114" t="str">
        <f t="shared" si="5"/>
        <v>Yes</v>
      </c>
      <c r="M147" s="85"/>
      <c r="N147" s="85"/>
      <c r="O147" s="127" t="str">
        <f>IF(OR(A147="", M147=""), "",
   IF(AND(
         M147 &lt;= 'County Names to hide (2)'!$D$2,
         OR(N147="", N147 &gt;= 'County Names to hide (2)'!$C$2)
      ),
      "Yes",
      "No"
   )
)</f>
        <v/>
      </c>
      <c r="P147" s="85"/>
      <c r="Q147" s="85"/>
      <c r="R147" s="85"/>
      <c r="S147" s="85"/>
      <c r="T147" s="96"/>
      <c r="U147" s="129" t="str">
        <f>IF(M147="","",
   ROUND(
      (MIN(IF(N147="", 'County Names to hide (2)'!$D$2, N147),
           'County Names to hide (2)'!$D$2)
       - M147) / 365 * 12,
   1)
)</f>
        <v/>
      </c>
      <c r="V147" s="129" t="str">
        <f>IF(C147="","",
   ROUND(('County Names to hide (2)'!$D$2 - C147) / 365 * 12, 1)
)</f>
        <v/>
      </c>
      <c r="W147" s="89"/>
      <c r="X147" s="101"/>
      <c r="Y147" s="103"/>
      <c r="Z147" s="105"/>
      <c r="AA147" s="103"/>
      <c r="AB147" s="103"/>
      <c r="AC147" s="103"/>
      <c r="AD147" s="103"/>
      <c r="AE147" s="103"/>
      <c r="AF14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7" s="103"/>
      <c r="AH147" s="103"/>
      <c r="AI147" s="123" t="str">
        <f t="shared" si="6"/>
        <v/>
      </c>
      <c r="AJ147" s="103"/>
      <c r="AK147" s="103"/>
      <c r="AL147" s="112"/>
    </row>
    <row r="148" spans="1:38" x14ac:dyDescent="0.35">
      <c r="A148" s="74"/>
      <c r="B148" s="80"/>
      <c r="C148" s="84"/>
      <c r="D148" s="88"/>
      <c r="E148" s="90"/>
      <c r="F148" s="90"/>
      <c r="G148" s="90"/>
      <c r="H148" s="90"/>
      <c r="I148" s="90"/>
      <c r="J148" s="90"/>
      <c r="K148" s="90"/>
      <c r="L148" s="114" t="str">
        <f t="shared" si="5"/>
        <v>Yes</v>
      </c>
      <c r="M148" s="84"/>
      <c r="N148" s="84"/>
      <c r="O148" s="127" t="str">
        <f>IF(OR(A148="", M148=""), "",
   IF(AND(
         M148 &lt;= 'County Names to hide (2)'!$D$2,
         OR(N148="", N148 &gt;= 'County Names to hide (2)'!$C$2)
      ),
      "Yes",
      "No"
   )
)</f>
        <v/>
      </c>
      <c r="P148" s="84"/>
      <c r="Q148" s="84"/>
      <c r="R148" s="84"/>
      <c r="S148" s="84"/>
      <c r="T148" s="95"/>
      <c r="U148" s="129" t="str">
        <f>IF(M148="","",
   ROUND(
      (MIN(IF(N148="", 'County Names to hide (2)'!$D$2, N148),
           'County Names to hide (2)'!$D$2)
       - M148) / 365 * 12,
   1)
)</f>
        <v/>
      </c>
      <c r="V148" s="129" t="str">
        <f>IF(C148="","",
   ROUND(('County Names to hide (2)'!$D$2 - C148) / 365 * 12, 1)
)</f>
        <v/>
      </c>
      <c r="W148" s="88"/>
      <c r="X148" s="100"/>
      <c r="Y148" s="102"/>
      <c r="Z148" s="104"/>
      <c r="AA148" s="102"/>
      <c r="AB148" s="102"/>
      <c r="AC148" s="102"/>
      <c r="AD148" s="102"/>
      <c r="AE148" s="102"/>
      <c r="AF14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8" s="102"/>
      <c r="AH148" s="102"/>
      <c r="AI148" s="123" t="str">
        <f t="shared" si="6"/>
        <v/>
      </c>
      <c r="AJ148" s="102"/>
      <c r="AK148" s="102"/>
      <c r="AL148" s="113"/>
    </row>
    <row r="149" spans="1:38" x14ac:dyDescent="0.35">
      <c r="A149" s="73"/>
      <c r="B149" s="81"/>
      <c r="C149" s="85"/>
      <c r="D149" s="89"/>
      <c r="E149" s="91"/>
      <c r="F149" s="91"/>
      <c r="G149" s="91"/>
      <c r="H149" s="91"/>
      <c r="I149" s="91"/>
      <c r="J149" s="91"/>
      <c r="K149" s="91"/>
      <c r="L149" s="114" t="str">
        <f t="shared" si="5"/>
        <v>Yes</v>
      </c>
      <c r="M149" s="85"/>
      <c r="N149" s="85"/>
      <c r="O149" s="127" t="str">
        <f>IF(OR(A149="", M149=""), "",
   IF(AND(
         M149 &lt;= 'County Names to hide (2)'!$D$2,
         OR(N149="", N149 &gt;= 'County Names to hide (2)'!$C$2)
      ),
      "Yes",
      "No"
   )
)</f>
        <v/>
      </c>
      <c r="P149" s="85"/>
      <c r="Q149" s="85"/>
      <c r="R149" s="85"/>
      <c r="S149" s="85"/>
      <c r="T149" s="96"/>
      <c r="U149" s="129" t="str">
        <f>IF(M149="","",
   ROUND(
      (MIN(IF(N149="", 'County Names to hide (2)'!$D$2, N149),
           'County Names to hide (2)'!$D$2)
       - M149) / 365 * 12,
   1)
)</f>
        <v/>
      </c>
      <c r="V149" s="129" t="str">
        <f>IF(C149="","",
   ROUND(('County Names to hide (2)'!$D$2 - C149) / 365 * 12, 1)
)</f>
        <v/>
      </c>
      <c r="W149" s="89"/>
      <c r="X149" s="101"/>
      <c r="Y149" s="103"/>
      <c r="Z149" s="105"/>
      <c r="AA149" s="103"/>
      <c r="AB149" s="103"/>
      <c r="AC149" s="103"/>
      <c r="AD149" s="103"/>
      <c r="AE149" s="103"/>
      <c r="AF14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49" s="103"/>
      <c r="AH149" s="103"/>
      <c r="AI149" s="123" t="str">
        <f t="shared" si="6"/>
        <v/>
      </c>
      <c r="AJ149" s="103"/>
      <c r="AK149" s="103"/>
      <c r="AL149" s="112"/>
    </row>
    <row r="150" spans="1:38" x14ac:dyDescent="0.35">
      <c r="A150" s="74"/>
      <c r="B150" s="80"/>
      <c r="C150" s="84"/>
      <c r="D150" s="88"/>
      <c r="E150" s="90"/>
      <c r="F150" s="90"/>
      <c r="G150" s="90"/>
      <c r="H150" s="90"/>
      <c r="I150" s="90"/>
      <c r="J150" s="90"/>
      <c r="K150" s="90"/>
      <c r="L150" s="114" t="str">
        <f t="shared" si="5"/>
        <v>Yes</v>
      </c>
      <c r="M150" s="84"/>
      <c r="N150" s="84"/>
      <c r="O150" s="127" t="str">
        <f>IF(OR(A150="", M150=""), "",
   IF(AND(
         M150 &lt;= 'County Names to hide (2)'!$D$2,
         OR(N150="", N150 &gt;= 'County Names to hide (2)'!$C$2)
      ),
      "Yes",
      "No"
   )
)</f>
        <v/>
      </c>
      <c r="P150" s="84"/>
      <c r="Q150" s="84"/>
      <c r="R150" s="84"/>
      <c r="S150" s="84"/>
      <c r="T150" s="95"/>
      <c r="U150" s="129" t="str">
        <f>IF(M150="","",
   ROUND(
      (MIN(IF(N150="", 'County Names to hide (2)'!$D$2, N150),
           'County Names to hide (2)'!$D$2)
       - M150) / 365 * 12,
   1)
)</f>
        <v/>
      </c>
      <c r="V150" s="129" t="str">
        <f>IF(C150="","",
   ROUND(('County Names to hide (2)'!$D$2 - C150) / 365 * 12, 1)
)</f>
        <v/>
      </c>
      <c r="W150" s="88"/>
      <c r="X150" s="100"/>
      <c r="Y150" s="102"/>
      <c r="Z150" s="104"/>
      <c r="AA150" s="102"/>
      <c r="AB150" s="102"/>
      <c r="AC150" s="102"/>
      <c r="AD150" s="102"/>
      <c r="AE150" s="102"/>
      <c r="AF15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0" s="102"/>
      <c r="AH150" s="102"/>
      <c r="AI150" s="123" t="str">
        <f t="shared" si="6"/>
        <v/>
      </c>
      <c r="AJ150" s="102"/>
      <c r="AK150" s="102"/>
      <c r="AL150" s="113"/>
    </row>
    <row r="151" spans="1:38" x14ac:dyDescent="0.35">
      <c r="A151" s="73"/>
      <c r="B151" s="81"/>
      <c r="C151" s="85"/>
      <c r="D151" s="89"/>
      <c r="E151" s="91"/>
      <c r="F151" s="91"/>
      <c r="G151" s="91"/>
      <c r="H151" s="91"/>
      <c r="I151" s="91"/>
      <c r="J151" s="91"/>
      <c r="K151" s="91"/>
      <c r="L151" s="114" t="str">
        <f t="shared" si="5"/>
        <v>Yes</v>
      </c>
      <c r="M151" s="85"/>
      <c r="N151" s="85"/>
      <c r="O151" s="127" t="str">
        <f>IF(OR(A151="", M151=""), "",
   IF(AND(
         M151 &lt;= 'County Names to hide (2)'!$D$2,
         OR(N151="", N151 &gt;= 'County Names to hide (2)'!$C$2)
      ),
      "Yes",
      "No"
   )
)</f>
        <v/>
      </c>
      <c r="P151" s="85"/>
      <c r="Q151" s="85"/>
      <c r="R151" s="85"/>
      <c r="S151" s="85"/>
      <c r="T151" s="96"/>
      <c r="U151" s="129" t="str">
        <f>IF(M151="","",
   ROUND(
      (MIN(IF(N151="", 'County Names to hide (2)'!$D$2, N151),
           'County Names to hide (2)'!$D$2)
       - M151) / 365 * 12,
   1)
)</f>
        <v/>
      </c>
      <c r="V151" s="129" t="str">
        <f>IF(C151="","",
   ROUND(('County Names to hide (2)'!$D$2 - C151) / 365 * 12, 1)
)</f>
        <v/>
      </c>
      <c r="W151" s="89"/>
      <c r="X151" s="101"/>
      <c r="Y151" s="103"/>
      <c r="Z151" s="105"/>
      <c r="AA151" s="103"/>
      <c r="AB151" s="103"/>
      <c r="AC151" s="103"/>
      <c r="AD151" s="103"/>
      <c r="AE151" s="103"/>
      <c r="AF15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1" s="103"/>
      <c r="AH151" s="103"/>
      <c r="AI151" s="123" t="str">
        <f t="shared" si="6"/>
        <v/>
      </c>
      <c r="AJ151" s="103"/>
      <c r="AK151" s="103"/>
      <c r="AL151" s="112"/>
    </row>
    <row r="152" spans="1:38" x14ac:dyDescent="0.35">
      <c r="A152" s="74"/>
      <c r="B152" s="80"/>
      <c r="C152" s="84"/>
      <c r="D152" s="88"/>
      <c r="E152" s="90"/>
      <c r="F152" s="90"/>
      <c r="G152" s="90"/>
      <c r="H152" s="90"/>
      <c r="I152" s="90"/>
      <c r="J152" s="90"/>
      <c r="K152" s="90"/>
      <c r="L152" s="114" t="str">
        <f t="shared" si="5"/>
        <v>Yes</v>
      </c>
      <c r="M152" s="84"/>
      <c r="N152" s="84"/>
      <c r="O152" s="127" t="str">
        <f>IF(OR(A152="", M152=""), "",
   IF(AND(
         M152 &lt;= 'County Names to hide (2)'!$D$2,
         OR(N152="", N152 &gt;= 'County Names to hide (2)'!$C$2)
      ),
      "Yes",
      "No"
   )
)</f>
        <v/>
      </c>
      <c r="P152" s="84"/>
      <c r="Q152" s="84"/>
      <c r="R152" s="84"/>
      <c r="S152" s="84"/>
      <c r="T152" s="95"/>
      <c r="U152" s="129" t="str">
        <f>IF(M152="","",
   ROUND(
      (MIN(IF(N152="", 'County Names to hide (2)'!$D$2, N152),
           'County Names to hide (2)'!$D$2)
       - M152) / 365 * 12,
   1)
)</f>
        <v/>
      </c>
      <c r="V152" s="129" t="str">
        <f>IF(C152="","",
   ROUND(('County Names to hide (2)'!$D$2 - C152) / 365 * 12, 1)
)</f>
        <v/>
      </c>
      <c r="W152" s="88"/>
      <c r="X152" s="100"/>
      <c r="Y152" s="102"/>
      <c r="Z152" s="104"/>
      <c r="AA152" s="102"/>
      <c r="AB152" s="102"/>
      <c r="AC152" s="102"/>
      <c r="AD152" s="102"/>
      <c r="AE152" s="102"/>
      <c r="AF15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2" s="102"/>
      <c r="AH152" s="102"/>
      <c r="AI152" s="123" t="str">
        <f t="shared" si="6"/>
        <v/>
      </c>
      <c r="AJ152" s="102"/>
      <c r="AK152" s="102"/>
      <c r="AL152" s="113"/>
    </row>
    <row r="153" spans="1:38" x14ac:dyDescent="0.35">
      <c r="A153" s="73"/>
      <c r="B153" s="81"/>
      <c r="C153" s="85"/>
      <c r="D153" s="89"/>
      <c r="E153" s="91"/>
      <c r="F153" s="91"/>
      <c r="G153" s="91"/>
      <c r="H153" s="91"/>
      <c r="I153" s="91"/>
      <c r="J153" s="91"/>
      <c r="K153" s="91"/>
      <c r="L153" s="114" t="str">
        <f t="shared" si="5"/>
        <v>Yes</v>
      </c>
      <c r="M153" s="85"/>
      <c r="N153" s="85"/>
      <c r="O153" s="127" t="str">
        <f>IF(OR(A153="", M153=""), "",
   IF(AND(
         M153 &lt;= 'County Names to hide (2)'!$D$2,
         OR(N153="", N153 &gt;= 'County Names to hide (2)'!$C$2)
      ),
      "Yes",
      "No"
   )
)</f>
        <v/>
      </c>
      <c r="P153" s="85"/>
      <c r="Q153" s="85"/>
      <c r="R153" s="85"/>
      <c r="S153" s="85"/>
      <c r="T153" s="96"/>
      <c r="U153" s="129" t="str">
        <f>IF(M153="","",
   ROUND(
      (MIN(IF(N153="", 'County Names to hide (2)'!$D$2, N153),
           'County Names to hide (2)'!$D$2)
       - M153) / 365 * 12,
   1)
)</f>
        <v/>
      </c>
      <c r="V153" s="129" t="str">
        <f>IF(C153="","",
   ROUND(('County Names to hide (2)'!$D$2 - C153) / 365 * 12, 1)
)</f>
        <v/>
      </c>
      <c r="W153" s="89"/>
      <c r="X153" s="101"/>
      <c r="Y153" s="103"/>
      <c r="Z153" s="105"/>
      <c r="AA153" s="103"/>
      <c r="AB153" s="103"/>
      <c r="AC153" s="103"/>
      <c r="AD153" s="103"/>
      <c r="AE153" s="103"/>
      <c r="AF15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3" s="103"/>
      <c r="AH153" s="103"/>
      <c r="AI153" s="123" t="str">
        <f t="shared" si="6"/>
        <v/>
      </c>
      <c r="AJ153" s="103"/>
      <c r="AK153" s="103"/>
      <c r="AL153" s="112"/>
    </row>
    <row r="154" spans="1:38" x14ac:dyDescent="0.35">
      <c r="A154" s="74"/>
      <c r="B154" s="80"/>
      <c r="C154" s="84"/>
      <c r="D154" s="88"/>
      <c r="E154" s="90"/>
      <c r="F154" s="90"/>
      <c r="G154" s="90"/>
      <c r="H154" s="90"/>
      <c r="I154" s="90"/>
      <c r="J154" s="90"/>
      <c r="K154" s="90"/>
      <c r="L154" s="114" t="str">
        <f t="shared" si="5"/>
        <v>Yes</v>
      </c>
      <c r="M154" s="84"/>
      <c r="N154" s="84"/>
      <c r="O154" s="127" t="str">
        <f>IF(OR(A154="", M154=""), "",
   IF(AND(
         M154 &lt;= 'County Names to hide (2)'!$D$2,
         OR(N154="", N154 &gt;= 'County Names to hide (2)'!$C$2)
      ),
      "Yes",
      "No"
   )
)</f>
        <v/>
      </c>
      <c r="P154" s="84"/>
      <c r="Q154" s="84"/>
      <c r="R154" s="84"/>
      <c r="S154" s="84"/>
      <c r="T154" s="95"/>
      <c r="U154" s="129" t="str">
        <f>IF(M154="","",
   ROUND(
      (MIN(IF(N154="", 'County Names to hide (2)'!$D$2, N154),
           'County Names to hide (2)'!$D$2)
       - M154) / 365 * 12,
   1)
)</f>
        <v/>
      </c>
      <c r="V154" s="129" t="str">
        <f>IF(C154="","",
   ROUND(('County Names to hide (2)'!$D$2 - C154) / 365 * 12, 1)
)</f>
        <v/>
      </c>
      <c r="W154" s="88"/>
      <c r="X154" s="100"/>
      <c r="Y154" s="102"/>
      <c r="Z154" s="104"/>
      <c r="AA154" s="102"/>
      <c r="AB154" s="102"/>
      <c r="AC154" s="102"/>
      <c r="AD154" s="102"/>
      <c r="AE154" s="102"/>
      <c r="AF15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4" s="102"/>
      <c r="AH154" s="102"/>
      <c r="AI154" s="123" t="str">
        <f t="shared" si="6"/>
        <v/>
      </c>
      <c r="AJ154" s="102"/>
      <c r="AK154" s="102"/>
      <c r="AL154" s="113"/>
    </row>
    <row r="155" spans="1:38" x14ac:dyDescent="0.35">
      <c r="A155" s="73"/>
      <c r="B155" s="81"/>
      <c r="C155" s="85"/>
      <c r="D155" s="89"/>
      <c r="E155" s="91"/>
      <c r="F155" s="91"/>
      <c r="G155" s="91"/>
      <c r="H155" s="91"/>
      <c r="I155" s="91"/>
      <c r="J155" s="91"/>
      <c r="K155" s="91"/>
      <c r="L155" s="114" t="str">
        <f t="shared" si="5"/>
        <v>Yes</v>
      </c>
      <c r="M155" s="85"/>
      <c r="N155" s="85"/>
      <c r="O155" s="127" t="str">
        <f>IF(OR(A155="", M155=""), "",
   IF(AND(
         M155 &lt;= 'County Names to hide (2)'!$D$2,
         OR(N155="", N155 &gt;= 'County Names to hide (2)'!$C$2)
      ),
      "Yes",
      "No"
   )
)</f>
        <v/>
      </c>
      <c r="P155" s="85"/>
      <c r="Q155" s="85"/>
      <c r="R155" s="85"/>
      <c r="S155" s="85"/>
      <c r="T155" s="96"/>
      <c r="U155" s="129" t="str">
        <f>IF(M155="","",
   ROUND(
      (MIN(IF(N155="", 'County Names to hide (2)'!$D$2, N155),
           'County Names to hide (2)'!$D$2)
       - M155) / 365 * 12,
   1)
)</f>
        <v/>
      </c>
      <c r="V155" s="129" t="str">
        <f>IF(C155="","",
   ROUND(('County Names to hide (2)'!$D$2 - C155) / 365 * 12, 1)
)</f>
        <v/>
      </c>
      <c r="W155" s="89"/>
      <c r="X155" s="101"/>
      <c r="Y155" s="103"/>
      <c r="Z155" s="105"/>
      <c r="AA155" s="103"/>
      <c r="AB155" s="103"/>
      <c r="AC155" s="103"/>
      <c r="AD155" s="103"/>
      <c r="AE155" s="103"/>
      <c r="AF15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5" s="103"/>
      <c r="AH155" s="103"/>
      <c r="AI155" s="123" t="str">
        <f t="shared" si="6"/>
        <v/>
      </c>
      <c r="AJ155" s="103"/>
      <c r="AK155" s="103"/>
      <c r="AL155" s="112"/>
    </row>
    <row r="156" spans="1:38" x14ac:dyDescent="0.35">
      <c r="A156" s="74"/>
      <c r="B156" s="80"/>
      <c r="C156" s="84"/>
      <c r="D156" s="88"/>
      <c r="E156" s="90"/>
      <c r="F156" s="90"/>
      <c r="G156" s="90"/>
      <c r="H156" s="90"/>
      <c r="I156" s="90"/>
      <c r="J156" s="90"/>
      <c r="K156" s="90"/>
      <c r="L156" s="114" t="str">
        <f t="shared" si="5"/>
        <v>Yes</v>
      </c>
      <c r="M156" s="84"/>
      <c r="N156" s="84"/>
      <c r="O156" s="127" t="str">
        <f>IF(OR(A156="", M156=""), "",
   IF(AND(
         M156 &lt;= 'County Names to hide (2)'!$D$2,
         OR(N156="", N156 &gt;= 'County Names to hide (2)'!$C$2)
      ),
      "Yes",
      "No"
   )
)</f>
        <v/>
      </c>
      <c r="P156" s="84"/>
      <c r="Q156" s="84"/>
      <c r="R156" s="84"/>
      <c r="S156" s="84"/>
      <c r="T156" s="95"/>
      <c r="U156" s="129" t="str">
        <f>IF(M156="","",
   ROUND(
      (MIN(IF(N156="", 'County Names to hide (2)'!$D$2, N156),
           'County Names to hide (2)'!$D$2)
       - M156) / 365 * 12,
   1)
)</f>
        <v/>
      </c>
      <c r="V156" s="129" t="str">
        <f>IF(C156="","",
   ROUND(('County Names to hide (2)'!$D$2 - C156) / 365 * 12, 1)
)</f>
        <v/>
      </c>
      <c r="W156" s="88"/>
      <c r="X156" s="100"/>
      <c r="Y156" s="102"/>
      <c r="Z156" s="104"/>
      <c r="AA156" s="102"/>
      <c r="AB156" s="102"/>
      <c r="AC156" s="102"/>
      <c r="AD156" s="102"/>
      <c r="AE156" s="102"/>
      <c r="AF15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6" s="102"/>
      <c r="AH156" s="102"/>
      <c r="AI156" s="123" t="str">
        <f t="shared" si="6"/>
        <v/>
      </c>
      <c r="AJ156" s="102"/>
      <c r="AK156" s="102"/>
      <c r="AL156" s="113"/>
    </row>
    <row r="157" spans="1:38" x14ac:dyDescent="0.35">
      <c r="A157" s="73"/>
      <c r="B157" s="81"/>
      <c r="C157" s="85"/>
      <c r="D157" s="89"/>
      <c r="E157" s="91"/>
      <c r="F157" s="91"/>
      <c r="G157" s="91"/>
      <c r="H157" s="91"/>
      <c r="I157" s="91"/>
      <c r="J157" s="91"/>
      <c r="K157" s="91"/>
      <c r="L157" s="114" t="str">
        <f t="shared" si="5"/>
        <v>Yes</v>
      </c>
      <c r="M157" s="85"/>
      <c r="N157" s="85"/>
      <c r="O157" s="127" t="str">
        <f>IF(OR(A157="", M157=""), "",
   IF(AND(
         M157 &lt;= 'County Names to hide (2)'!$D$2,
         OR(N157="", N157 &gt;= 'County Names to hide (2)'!$C$2)
      ),
      "Yes",
      "No"
   )
)</f>
        <v/>
      </c>
      <c r="P157" s="85"/>
      <c r="Q157" s="85"/>
      <c r="R157" s="85"/>
      <c r="S157" s="85"/>
      <c r="T157" s="96"/>
      <c r="U157" s="129" t="str">
        <f>IF(M157="","",
   ROUND(
      (MIN(IF(N157="", 'County Names to hide (2)'!$D$2, N157),
           'County Names to hide (2)'!$D$2)
       - M157) / 365 * 12,
   1)
)</f>
        <v/>
      </c>
      <c r="V157" s="129" t="str">
        <f>IF(C157="","",
   ROUND(('County Names to hide (2)'!$D$2 - C157) / 365 * 12, 1)
)</f>
        <v/>
      </c>
      <c r="W157" s="89"/>
      <c r="X157" s="101"/>
      <c r="Y157" s="103"/>
      <c r="Z157" s="105"/>
      <c r="AA157" s="103"/>
      <c r="AB157" s="103"/>
      <c r="AC157" s="103"/>
      <c r="AD157" s="103"/>
      <c r="AE157" s="103"/>
      <c r="AF15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7" s="103"/>
      <c r="AH157" s="103"/>
      <c r="AI157" s="123" t="str">
        <f t="shared" si="6"/>
        <v/>
      </c>
      <c r="AJ157" s="103"/>
      <c r="AK157" s="103"/>
      <c r="AL157" s="112"/>
    </row>
    <row r="158" spans="1:38" x14ac:dyDescent="0.35">
      <c r="A158" s="74"/>
      <c r="B158" s="80"/>
      <c r="C158" s="84"/>
      <c r="D158" s="88"/>
      <c r="E158" s="90"/>
      <c r="F158" s="90"/>
      <c r="G158" s="90"/>
      <c r="H158" s="90"/>
      <c r="I158" s="90"/>
      <c r="J158" s="90"/>
      <c r="K158" s="90"/>
      <c r="L158" s="114" t="str">
        <f t="shared" si="5"/>
        <v>Yes</v>
      </c>
      <c r="M158" s="84"/>
      <c r="N158" s="84"/>
      <c r="O158" s="127" t="str">
        <f>IF(OR(A158="", M158=""), "",
   IF(AND(
         M158 &lt;= 'County Names to hide (2)'!$D$2,
         OR(N158="", N158 &gt;= 'County Names to hide (2)'!$C$2)
      ),
      "Yes",
      "No"
   )
)</f>
        <v/>
      </c>
      <c r="P158" s="84"/>
      <c r="Q158" s="84"/>
      <c r="R158" s="84"/>
      <c r="S158" s="84"/>
      <c r="T158" s="95"/>
      <c r="U158" s="129" t="str">
        <f>IF(M158="","",
   ROUND(
      (MIN(IF(N158="", 'County Names to hide (2)'!$D$2, N158),
           'County Names to hide (2)'!$D$2)
       - M158) / 365 * 12,
   1)
)</f>
        <v/>
      </c>
      <c r="V158" s="129" t="str">
        <f>IF(C158="","",
   ROUND(('County Names to hide (2)'!$D$2 - C158) / 365 * 12, 1)
)</f>
        <v/>
      </c>
      <c r="W158" s="88"/>
      <c r="X158" s="100"/>
      <c r="Y158" s="102"/>
      <c r="Z158" s="104"/>
      <c r="AA158" s="102"/>
      <c r="AB158" s="102"/>
      <c r="AC158" s="102"/>
      <c r="AD158" s="102"/>
      <c r="AE158" s="102"/>
      <c r="AF15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8" s="102"/>
      <c r="AH158" s="102"/>
      <c r="AI158" s="123" t="str">
        <f t="shared" si="6"/>
        <v/>
      </c>
      <c r="AJ158" s="102"/>
      <c r="AK158" s="102"/>
      <c r="AL158" s="113"/>
    </row>
    <row r="159" spans="1:38" x14ac:dyDescent="0.35">
      <c r="A159" s="73"/>
      <c r="B159" s="81"/>
      <c r="C159" s="85"/>
      <c r="D159" s="89"/>
      <c r="E159" s="91"/>
      <c r="F159" s="91"/>
      <c r="G159" s="91"/>
      <c r="H159" s="91"/>
      <c r="I159" s="91"/>
      <c r="J159" s="91"/>
      <c r="K159" s="91"/>
      <c r="L159" s="114" t="str">
        <f t="shared" si="5"/>
        <v>Yes</v>
      </c>
      <c r="M159" s="85"/>
      <c r="N159" s="85"/>
      <c r="O159" s="127" t="str">
        <f>IF(OR(A159="", M159=""), "",
   IF(AND(
         M159 &lt;= 'County Names to hide (2)'!$D$2,
         OR(N159="", N159 &gt;= 'County Names to hide (2)'!$C$2)
      ),
      "Yes",
      "No"
   )
)</f>
        <v/>
      </c>
      <c r="P159" s="85"/>
      <c r="Q159" s="85"/>
      <c r="R159" s="85"/>
      <c r="S159" s="85"/>
      <c r="T159" s="96"/>
      <c r="U159" s="129" t="str">
        <f>IF(M159="","",
   ROUND(
      (MIN(IF(N159="", 'County Names to hide (2)'!$D$2, N159),
           'County Names to hide (2)'!$D$2)
       - M159) / 365 * 12,
   1)
)</f>
        <v/>
      </c>
      <c r="V159" s="129" t="str">
        <f>IF(C159="","",
   ROUND(('County Names to hide (2)'!$D$2 - C159) / 365 * 12, 1)
)</f>
        <v/>
      </c>
      <c r="W159" s="89"/>
      <c r="X159" s="101"/>
      <c r="Y159" s="103"/>
      <c r="Z159" s="105"/>
      <c r="AA159" s="103"/>
      <c r="AB159" s="103"/>
      <c r="AC159" s="103"/>
      <c r="AD159" s="103"/>
      <c r="AE159" s="103"/>
      <c r="AF15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59" s="103"/>
      <c r="AH159" s="103"/>
      <c r="AI159" s="123" t="str">
        <f t="shared" si="6"/>
        <v/>
      </c>
      <c r="AJ159" s="103"/>
      <c r="AK159" s="103"/>
      <c r="AL159" s="112"/>
    </row>
    <row r="160" spans="1:38" x14ac:dyDescent="0.35">
      <c r="A160" s="74"/>
      <c r="B160" s="80"/>
      <c r="C160" s="84"/>
      <c r="D160" s="88"/>
      <c r="E160" s="90"/>
      <c r="F160" s="90"/>
      <c r="G160" s="90"/>
      <c r="H160" s="90"/>
      <c r="I160" s="90"/>
      <c r="J160" s="90"/>
      <c r="K160" s="90"/>
      <c r="L160" s="114" t="str">
        <f t="shared" si="5"/>
        <v>Yes</v>
      </c>
      <c r="M160" s="84"/>
      <c r="N160" s="84"/>
      <c r="O160" s="127" t="str">
        <f>IF(OR(A160="", M160=""), "",
   IF(AND(
         M160 &lt;= 'County Names to hide (2)'!$D$2,
         OR(N160="", N160 &gt;= 'County Names to hide (2)'!$C$2)
      ),
      "Yes",
      "No"
   )
)</f>
        <v/>
      </c>
      <c r="P160" s="84"/>
      <c r="Q160" s="84"/>
      <c r="R160" s="84"/>
      <c r="S160" s="84"/>
      <c r="T160" s="95"/>
      <c r="U160" s="129" t="str">
        <f>IF(M160="","",
   ROUND(
      (MIN(IF(N160="", 'County Names to hide (2)'!$D$2, N160),
           'County Names to hide (2)'!$D$2)
       - M160) / 365 * 12,
   1)
)</f>
        <v/>
      </c>
      <c r="V160" s="129" t="str">
        <f>IF(C160="","",
   ROUND(('County Names to hide (2)'!$D$2 - C160) / 365 * 12, 1)
)</f>
        <v/>
      </c>
      <c r="W160" s="88"/>
      <c r="X160" s="100"/>
      <c r="Y160" s="102"/>
      <c r="Z160" s="104"/>
      <c r="AA160" s="102"/>
      <c r="AB160" s="102"/>
      <c r="AC160" s="102"/>
      <c r="AD160" s="102"/>
      <c r="AE160" s="102"/>
      <c r="AF16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0" s="102"/>
      <c r="AH160" s="102"/>
      <c r="AI160" s="123" t="str">
        <f t="shared" si="6"/>
        <v/>
      </c>
      <c r="AJ160" s="102"/>
      <c r="AK160" s="102"/>
      <c r="AL160" s="113"/>
    </row>
    <row r="161" spans="1:38" x14ac:dyDescent="0.35">
      <c r="A161" s="73"/>
      <c r="B161" s="81"/>
      <c r="C161" s="85"/>
      <c r="D161" s="89"/>
      <c r="E161" s="91"/>
      <c r="F161" s="91"/>
      <c r="G161" s="91"/>
      <c r="H161" s="91"/>
      <c r="I161" s="91"/>
      <c r="J161" s="91"/>
      <c r="K161" s="91"/>
      <c r="L161" s="114" t="str">
        <f t="shared" si="5"/>
        <v>Yes</v>
      </c>
      <c r="M161" s="85"/>
      <c r="N161" s="85"/>
      <c r="O161" s="127" t="str">
        <f>IF(OR(A161="", M161=""), "",
   IF(AND(
         M161 &lt;= 'County Names to hide (2)'!$D$2,
         OR(N161="", N161 &gt;= 'County Names to hide (2)'!$C$2)
      ),
      "Yes",
      "No"
   )
)</f>
        <v/>
      </c>
      <c r="P161" s="85"/>
      <c r="Q161" s="85"/>
      <c r="R161" s="85"/>
      <c r="S161" s="85"/>
      <c r="T161" s="96"/>
      <c r="U161" s="129" t="str">
        <f>IF(M161="","",
   ROUND(
      (MIN(IF(N161="", 'County Names to hide (2)'!$D$2, N161),
           'County Names to hide (2)'!$D$2)
       - M161) / 365 * 12,
   1)
)</f>
        <v/>
      </c>
      <c r="V161" s="129" t="str">
        <f>IF(C161="","",
   ROUND(('County Names to hide (2)'!$D$2 - C161) / 365 * 12, 1)
)</f>
        <v/>
      </c>
      <c r="W161" s="89"/>
      <c r="X161" s="101"/>
      <c r="Y161" s="103"/>
      <c r="Z161" s="105"/>
      <c r="AA161" s="103"/>
      <c r="AB161" s="103"/>
      <c r="AC161" s="103"/>
      <c r="AD161" s="103"/>
      <c r="AE161" s="103"/>
      <c r="AF16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1" s="103"/>
      <c r="AH161" s="103"/>
      <c r="AI161" s="123" t="str">
        <f t="shared" si="6"/>
        <v/>
      </c>
      <c r="AJ161" s="103"/>
      <c r="AK161" s="103"/>
      <c r="AL161" s="112"/>
    </row>
    <row r="162" spans="1:38" x14ac:dyDescent="0.35">
      <c r="A162" s="74"/>
      <c r="B162" s="80"/>
      <c r="C162" s="84"/>
      <c r="D162" s="88"/>
      <c r="E162" s="90"/>
      <c r="F162" s="90"/>
      <c r="G162" s="90"/>
      <c r="H162" s="90"/>
      <c r="I162" s="90"/>
      <c r="J162" s="90"/>
      <c r="K162" s="90"/>
      <c r="L162" s="114" t="str">
        <f t="shared" si="5"/>
        <v>Yes</v>
      </c>
      <c r="M162" s="84"/>
      <c r="N162" s="84"/>
      <c r="O162" s="127" t="str">
        <f>IF(OR(A162="", M162=""), "",
   IF(AND(
         M162 &lt;= 'County Names to hide (2)'!$D$2,
         OR(N162="", N162 &gt;= 'County Names to hide (2)'!$C$2)
      ),
      "Yes",
      "No"
   )
)</f>
        <v/>
      </c>
      <c r="P162" s="84"/>
      <c r="Q162" s="84"/>
      <c r="R162" s="84"/>
      <c r="S162" s="84"/>
      <c r="T162" s="95"/>
      <c r="U162" s="129" t="str">
        <f>IF(M162="","",
   ROUND(
      (MIN(IF(N162="", 'County Names to hide (2)'!$D$2, N162),
           'County Names to hide (2)'!$D$2)
       - M162) / 365 * 12,
   1)
)</f>
        <v/>
      </c>
      <c r="V162" s="129" t="str">
        <f>IF(C162="","",
   ROUND(('County Names to hide (2)'!$D$2 - C162) / 365 * 12, 1)
)</f>
        <v/>
      </c>
      <c r="W162" s="88"/>
      <c r="X162" s="100"/>
      <c r="Y162" s="102"/>
      <c r="Z162" s="104"/>
      <c r="AA162" s="102"/>
      <c r="AB162" s="102"/>
      <c r="AC162" s="102"/>
      <c r="AD162" s="102"/>
      <c r="AE162" s="102"/>
      <c r="AF16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2" s="102"/>
      <c r="AH162" s="102"/>
      <c r="AI162" s="123" t="str">
        <f t="shared" si="6"/>
        <v/>
      </c>
      <c r="AJ162" s="102"/>
      <c r="AK162" s="102"/>
      <c r="AL162" s="113"/>
    </row>
    <row r="163" spans="1:38" x14ac:dyDescent="0.35">
      <c r="A163" s="73"/>
      <c r="B163" s="81"/>
      <c r="C163" s="85"/>
      <c r="D163" s="89"/>
      <c r="E163" s="91"/>
      <c r="F163" s="91"/>
      <c r="G163" s="91"/>
      <c r="H163" s="91"/>
      <c r="I163" s="91"/>
      <c r="J163" s="91"/>
      <c r="K163" s="91"/>
      <c r="L163" s="114" t="str">
        <f t="shared" si="5"/>
        <v>Yes</v>
      </c>
      <c r="M163" s="85"/>
      <c r="N163" s="85"/>
      <c r="O163" s="127" t="str">
        <f>IF(OR(A163="", M163=""), "",
   IF(AND(
         M163 &lt;= 'County Names to hide (2)'!$D$2,
         OR(N163="", N163 &gt;= 'County Names to hide (2)'!$C$2)
      ),
      "Yes",
      "No"
   )
)</f>
        <v/>
      </c>
      <c r="P163" s="85"/>
      <c r="Q163" s="85"/>
      <c r="R163" s="85"/>
      <c r="S163" s="85"/>
      <c r="T163" s="96"/>
      <c r="U163" s="129" t="str">
        <f>IF(M163="","",
   ROUND(
      (MIN(IF(N163="", 'County Names to hide (2)'!$D$2, N163),
           'County Names to hide (2)'!$D$2)
       - M163) / 365 * 12,
   1)
)</f>
        <v/>
      </c>
      <c r="V163" s="129" t="str">
        <f>IF(C163="","",
   ROUND(('County Names to hide (2)'!$D$2 - C163) / 365 * 12, 1)
)</f>
        <v/>
      </c>
      <c r="W163" s="89"/>
      <c r="X163" s="101"/>
      <c r="Y163" s="103"/>
      <c r="Z163" s="105"/>
      <c r="AA163" s="103"/>
      <c r="AB163" s="103"/>
      <c r="AC163" s="103"/>
      <c r="AD163" s="103"/>
      <c r="AE163" s="103"/>
      <c r="AF16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3" s="103"/>
      <c r="AH163" s="103"/>
      <c r="AI163" s="123" t="str">
        <f t="shared" si="6"/>
        <v/>
      </c>
      <c r="AJ163" s="103"/>
      <c r="AK163" s="103"/>
      <c r="AL163" s="112"/>
    </row>
    <row r="164" spans="1:38" x14ac:dyDescent="0.35">
      <c r="A164" s="74"/>
      <c r="B164" s="80"/>
      <c r="C164" s="84"/>
      <c r="D164" s="88"/>
      <c r="E164" s="90"/>
      <c r="F164" s="90"/>
      <c r="G164" s="90"/>
      <c r="H164" s="90"/>
      <c r="I164" s="90"/>
      <c r="J164" s="90"/>
      <c r="K164" s="90"/>
      <c r="L164" s="114" t="str">
        <f t="shared" si="5"/>
        <v>Yes</v>
      </c>
      <c r="M164" s="84"/>
      <c r="N164" s="84"/>
      <c r="O164" s="127" t="str">
        <f>IF(OR(A164="", M164=""), "",
   IF(AND(
         M164 &lt;= 'County Names to hide (2)'!$D$2,
         OR(N164="", N164 &gt;= 'County Names to hide (2)'!$C$2)
      ),
      "Yes",
      "No"
   )
)</f>
        <v/>
      </c>
      <c r="P164" s="84"/>
      <c r="Q164" s="84"/>
      <c r="R164" s="84"/>
      <c r="S164" s="84"/>
      <c r="T164" s="95"/>
      <c r="U164" s="129" t="str">
        <f>IF(M164="","",
   ROUND(
      (MIN(IF(N164="", 'County Names to hide (2)'!$D$2, N164),
           'County Names to hide (2)'!$D$2)
       - M164) / 365 * 12,
   1)
)</f>
        <v/>
      </c>
      <c r="V164" s="129" t="str">
        <f>IF(C164="","",
   ROUND(('County Names to hide (2)'!$D$2 - C164) / 365 * 12, 1)
)</f>
        <v/>
      </c>
      <c r="W164" s="88"/>
      <c r="X164" s="100"/>
      <c r="Y164" s="102"/>
      <c r="Z164" s="104"/>
      <c r="AA164" s="102"/>
      <c r="AB164" s="102"/>
      <c r="AC164" s="102"/>
      <c r="AD164" s="102"/>
      <c r="AE164" s="102"/>
      <c r="AF16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4" s="102"/>
      <c r="AH164" s="102"/>
      <c r="AI164" s="123" t="str">
        <f t="shared" si="6"/>
        <v/>
      </c>
      <c r="AJ164" s="102"/>
      <c r="AK164" s="102"/>
      <c r="AL164" s="113"/>
    </row>
    <row r="165" spans="1:38" x14ac:dyDescent="0.35">
      <c r="A165" s="73"/>
      <c r="B165" s="81"/>
      <c r="C165" s="85"/>
      <c r="D165" s="89"/>
      <c r="E165" s="91"/>
      <c r="F165" s="91"/>
      <c r="G165" s="91"/>
      <c r="H165" s="91"/>
      <c r="I165" s="91"/>
      <c r="J165" s="91"/>
      <c r="K165" s="91"/>
      <c r="L165" s="114" t="str">
        <f t="shared" si="5"/>
        <v>Yes</v>
      </c>
      <c r="M165" s="85"/>
      <c r="N165" s="85"/>
      <c r="O165" s="127" t="str">
        <f>IF(OR(A165="", M165=""), "",
   IF(AND(
         M165 &lt;= 'County Names to hide (2)'!$D$2,
         OR(N165="", N165 &gt;= 'County Names to hide (2)'!$C$2)
      ),
      "Yes",
      "No"
   )
)</f>
        <v/>
      </c>
      <c r="P165" s="85"/>
      <c r="Q165" s="85"/>
      <c r="R165" s="85"/>
      <c r="S165" s="85"/>
      <c r="T165" s="96"/>
      <c r="U165" s="129" t="str">
        <f>IF(M165="","",
   ROUND(
      (MIN(IF(N165="", 'County Names to hide (2)'!$D$2, N165),
           'County Names to hide (2)'!$D$2)
       - M165) / 365 * 12,
   1)
)</f>
        <v/>
      </c>
      <c r="V165" s="129" t="str">
        <f>IF(C165="","",
   ROUND(('County Names to hide (2)'!$D$2 - C165) / 365 * 12, 1)
)</f>
        <v/>
      </c>
      <c r="W165" s="89"/>
      <c r="X165" s="101"/>
      <c r="Y165" s="103"/>
      <c r="Z165" s="105"/>
      <c r="AA165" s="103"/>
      <c r="AB165" s="103"/>
      <c r="AC165" s="103"/>
      <c r="AD165" s="103"/>
      <c r="AE165" s="103"/>
      <c r="AF16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5" s="103"/>
      <c r="AH165" s="103"/>
      <c r="AI165" s="123" t="str">
        <f t="shared" si="6"/>
        <v/>
      </c>
      <c r="AJ165" s="103"/>
      <c r="AK165" s="103"/>
      <c r="AL165" s="112"/>
    </row>
    <row r="166" spans="1:38" x14ac:dyDescent="0.35">
      <c r="A166" s="74"/>
      <c r="B166" s="80"/>
      <c r="C166" s="84"/>
      <c r="D166" s="88"/>
      <c r="E166" s="90"/>
      <c r="F166" s="90"/>
      <c r="G166" s="90"/>
      <c r="H166" s="90"/>
      <c r="I166" s="90"/>
      <c r="J166" s="90"/>
      <c r="K166" s="90"/>
      <c r="L166" s="114" t="str">
        <f t="shared" si="5"/>
        <v>Yes</v>
      </c>
      <c r="M166" s="84"/>
      <c r="N166" s="84"/>
      <c r="O166" s="127" t="str">
        <f>IF(OR(A166="", M166=""), "",
   IF(AND(
         M166 &lt;= 'County Names to hide (2)'!$D$2,
         OR(N166="", N166 &gt;= 'County Names to hide (2)'!$C$2)
      ),
      "Yes",
      "No"
   )
)</f>
        <v/>
      </c>
      <c r="P166" s="84"/>
      <c r="Q166" s="84"/>
      <c r="R166" s="84"/>
      <c r="S166" s="84"/>
      <c r="T166" s="95"/>
      <c r="U166" s="129" t="str">
        <f>IF(M166="","",
   ROUND(
      (MIN(IF(N166="", 'County Names to hide (2)'!$D$2, N166),
           'County Names to hide (2)'!$D$2)
       - M166) / 365 * 12,
   1)
)</f>
        <v/>
      </c>
      <c r="V166" s="129" t="str">
        <f>IF(C166="","",
   ROUND(('County Names to hide (2)'!$D$2 - C166) / 365 * 12, 1)
)</f>
        <v/>
      </c>
      <c r="W166" s="88"/>
      <c r="X166" s="100"/>
      <c r="Y166" s="102"/>
      <c r="Z166" s="104"/>
      <c r="AA166" s="102"/>
      <c r="AB166" s="102"/>
      <c r="AC166" s="102"/>
      <c r="AD166" s="102"/>
      <c r="AE166" s="102"/>
      <c r="AF16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6" s="102"/>
      <c r="AH166" s="102"/>
      <c r="AI166" s="123" t="str">
        <f t="shared" si="6"/>
        <v/>
      </c>
      <c r="AJ166" s="102"/>
      <c r="AK166" s="102"/>
      <c r="AL166" s="113"/>
    </row>
    <row r="167" spans="1:38" x14ac:dyDescent="0.35">
      <c r="A167" s="73"/>
      <c r="B167" s="81"/>
      <c r="C167" s="85"/>
      <c r="D167" s="89"/>
      <c r="E167" s="91"/>
      <c r="F167" s="91"/>
      <c r="G167" s="91"/>
      <c r="H167" s="91"/>
      <c r="I167" s="91"/>
      <c r="J167" s="91"/>
      <c r="K167" s="91"/>
      <c r="L167" s="114" t="str">
        <f t="shared" si="5"/>
        <v>Yes</v>
      </c>
      <c r="M167" s="85"/>
      <c r="N167" s="85"/>
      <c r="O167" s="127" t="str">
        <f>IF(OR(A167="", M167=""), "",
   IF(AND(
         M167 &lt;= 'County Names to hide (2)'!$D$2,
         OR(N167="", N167 &gt;= 'County Names to hide (2)'!$C$2)
      ),
      "Yes",
      "No"
   )
)</f>
        <v/>
      </c>
      <c r="P167" s="85"/>
      <c r="Q167" s="85"/>
      <c r="R167" s="85"/>
      <c r="S167" s="85"/>
      <c r="T167" s="96"/>
      <c r="U167" s="129" t="str">
        <f>IF(M167="","",
   ROUND(
      (MIN(IF(N167="", 'County Names to hide (2)'!$D$2, N167),
           'County Names to hide (2)'!$D$2)
       - M167) / 365 * 12,
   1)
)</f>
        <v/>
      </c>
      <c r="V167" s="129" t="str">
        <f>IF(C167="","",
   ROUND(('County Names to hide (2)'!$D$2 - C167) / 365 * 12, 1)
)</f>
        <v/>
      </c>
      <c r="W167" s="89"/>
      <c r="X167" s="101"/>
      <c r="Y167" s="103"/>
      <c r="Z167" s="105"/>
      <c r="AA167" s="103"/>
      <c r="AB167" s="103"/>
      <c r="AC167" s="103"/>
      <c r="AD167" s="103"/>
      <c r="AE167" s="103"/>
      <c r="AF16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7" s="103"/>
      <c r="AH167" s="103"/>
      <c r="AI167" s="123" t="str">
        <f t="shared" si="6"/>
        <v/>
      </c>
      <c r="AJ167" s="103"/>
      <c r="AK167" s="103"/>
      <c r="AL167" s="112"/>
    </row>
    <row r="168" spans="1:38" x14ac:dyDescent="0.35">
      <c r="A168" s="74"/>
      <c r="B168" s="80"/>
      <c r="C168" s="84"/>
      <c r="D168" s="88"/>
      <c r="E168" s="90"/>
      <c r="F168" s="90"/>
      <c r="G168" s="90"/>
      <c r="H168" s="90"/>
      <c r="I168" s="90"/>
      <c r="J168" s="90"/>
      <c r="K168" s="90"/>
      <c r="L168" s="114" t="str">
        <f t="shared" si="5"/>
        <v>Yes</v>
      </c>
      <c r="M168" s="84"/>
      <c r="N168" s="84"/>
      <c r="O168" s="127" t="str">
        <f>IF(OR(A168="", M168=""), "",
   IF(AND(
         M168 &lt;= 'County Names to hide (2)'!$D$2,
         OR(N168="", N168 &gt;= 'County Names to hide (2)'!$C$2)
      ),
      "Yes",
      "No"
   )
)</f>
        <v/>
      </c>
      <c r="P168" s="84"/>
      <c r="Q168" s="84"/>
      <c r="R168" s="84"/>
      <c r="S168" s="84"/>
      <c r="T168" s="95"/>
      <c r="U168" s="129" t="str">
        <f>IF(M168="","",
   ROUND(
      (MIN(IF(N168="", 'County Names to hide (2)'!$D$2, N168),
           'County Names to hide (2)'!$D$2)
       - M168) / 365 * 12,
   1)
)</f>
        <v/>
      </c>
      <c r="V168" s="129" t="str">
        <f>IF(C168="","",
   ROUND(('County Names to hide (2)'!$D$2 - C168) / 365 * 12, 1)
)</f>
        <v/>
      </c>
      <c r="W168" s="88"/>
      <c r="X168" s="100"/>
      <c r="Y168" s="102"/>
      <c r="Z168" s="104"/>
      <c r="AA168" s="102"/>
      <c r="AB168" s="102"/>
      <c r="AC168" s="102"/>
      <c r="AD168" s="102"/>
      <c r="AE168" s="102"/>
      <c r="AF16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8" s="102"/>
      <c r="AH168" s="102"/>
      <c r="AI168" s="123" t="str">
        <f t="shared" si="6"/>
        <v/>
      </c>
      <c r="AJ168" s="102"/>
      <c r="AK168" s="102"/>
      <c r="AL168" s="113"/>
    </row>
    <row r="169" spans="1:38" x14ac:dyDescent="0.35">
      <c r="A169" s="73"/>
      <c r="B169" s="81"/>
      <c r="C169" s="85"/>
      <c r="D169" s="89"/>
      <c r="E169" s="91"/>
      <c r="F169" s="91"/>
      <c r="G169" s="91"/>
      <c r="H169" s="91"/>
      <c r="I169" s="91"/>
      <c r="J169" s="91"/>
      <c r="K169" s="91"/>
      <c r="L169" s="114" t="str">
        <f t="shared" si="5"/>
        <v>Yes</v>
      </c>
      <c r="M169" s="85"/>
      <c r="N169" s="85"/>
      <c r="O169" s="127" t="str">
        <f>IF(OR(A169="", M169=""), "",
   IF(AND(
         M169 &lt;= 'County Names to hide (2)'!$D$2,
         OR(N169="", N169 &gt;= 'County Names to hide (2)'!$C$2)
      ),
      "Yes",
      "No"
   )
)</f>
        <v/>
      </c>
      <c r="P169" s="85"/>
      <c r="Q169" s="85"/>
      <c r="R169" s="85"/>
      <c r="S169" s="85"/>
      <c r="T169" s="96"/>
      <c r="U169" s="129" t="str">
        <f>IF(M169="","",
   ROUND(
      (MIN(IF(N169="", 'County Names to hide (2)'!$D$2, N169),
           'County Names to hide (2)'!$D$2)
       - M169) / 365 * 12,
   1)
)</f>
        <v/>
      </c>
      <c r="V169" s="129" t="str">
        <f>IF(C169="","",
   ROUND(('County Names to hide (2)'!$D$2 - C169) / 365 * 12, 1)
)</f>
        <v/>
      </c>
      <c r="W169" s="89"/>
      <c r="X169" s="101"/>
      <c r="Y169" s="103"/>
      <c r="Z169" s="105"/>
      <c r="AA169" s="103"/>
      <c r="AB169" s="103"/>
      <c r="AC169" s="103"/>
      <c r="AD169" s="103"/>
      <c r="AE169" s="103"/>
      <c r="AF16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69" s="103"/>
      <c r="AH169" s="103"/>
      <c r="AI169" s="123" t="str">
        <f t="shared" si="6"/>
        <v/>
      </c>
      <c r="AJ169" s="103"/>
      <c r="AK169" s="103"/>
      <c r="AL169" s="112"/>
    </row>
    <row r="170" spans="1:38" x14ac:dyDescent="0.35">
      <c r="A170" s="74"/>
      <c r="B170" s="80"/>
      <c r="C170" s="84"/>
      <c r="D170" s="88"/>
      <c r="E170" s="90"/>
      <c r="F170" s="90"/>
      <c r="G170" s="90"/>
      <c r="H170" s="90"/>
      <c r="I170" s="90"/>
      <c r="J170" s="90"/>
      <c r="K170" s="90"/>
      <c r="L170" s="114" t="str">
        <f t="shared" si="5"/>
        <v>Yes</v>
      </c>
      <c r="M170" s="84"/>
      <c r="N170" s="84"/>
      <c r="O170" s="127" t="str">
        <f>IF(OR(A170="", M170=""), "",
   IF(AND(
         M170 &lt;= 'County Names to hide (2)'!$D$2,
         OR(N170="", N170 &gt;= 'County Names to hide (2)'!$C$2)
      ),
      "Yes",
      "No"
   )
)</f>
        <v/>
      </c>
      <c r="P170" s="84"/>
      <c r="Q170" s="84"/>
      <c r="R170" s="84"/>
      <c r="S170" s="84"/>
      <c r="T170" s="95"/>
      <c r="U170" s="129" t="str">
        <f>IF(M170="","",
   ROUND(
      (MIN(IF(N170="", 'County Names to hide (2)'!$D$2, N170),
           'County Names to hide (2)'!$D$2)
       - M170) / 365 * 12,
   1)
)</f>
        <v/>
      </c>
      <c r="V170" s="129" t="str">
        <f>IF(C170="","",
   ROUND(('County Names to hide (2)'!$D$2 - C170) / 365 * 12, 1)
)</f>
        <v/>
      </c>
      <c r="W170" s="88"/>
      <c r="X170" s="100"/>
      <c r="Y170" s="102"/>
      <c r="Z170" s="104"/>
      <c r="AA170" s="102"/>
      <c r="AB170" s="102"/>
      <c r="AC170" s="102"/>
      <c r="AD170" s="102"/>
      <c r="AE170" s="102"/>
      <c r="AF17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0" s="102"/>
      <c r="AH170" s="102"/>
      <c r="AI170" s="123" t="str">
        <f t="shared" si="6"/>
        <v/>
      </c>
      <c r="AJ170" s="102"/>
      <c r="AK170" s="102"/>
      <c r="AL170" s="113"/>
    </row>
    <row r="171" spans="1:38" x14ac:dyDescent="0.35">
      <c r="A171" s="73"/>
      <c r="B171" s="81"/>
      <c r="C171" s="85"/>
      <c r="D171" s="89"/>
      <c r="E171" s="91"/>
      <c r="F171" s="91"/>
      <c r="G171" s="91"/>
      <c r="H171" s="91"/>
      <c r="I171" s="91"/>
      <c r="J171" s="91"/>
      <c r="K171" s="91"/>
      <c r="L171" s="114" t="str">
        <f t="shared" si="5"/>
        <v>Yes</v>
      </c>
      <c r="M171" s="85"/>
      <c r="N171" s="85"/>
      <c r="O171" s="127" t="str">
        <f>IF(OR(A171="", M171=""), "",
   IF(AND(
         M171 &lt;= 'County Names to hide (2)'!$D$2,
         OR(N171="", N171 &gt;= 'County Names to hide (2)'!$C$2)
      ),
      "Yes",
      "No"
   )
)</f>
        <v/>
      </c>
      <c r="P171" s="85"/>
      <c r="Q171" s="85"/>
      <c r="R171" s="85"/>
      <c r="S171" s="85"/>
      <c r="T171" s="96"/>
      <c r="U171" s="129" t="str">
        <f>IF(M171="","",
   ROUND(
      (MIN(IF(N171="", 'County Names to hide (2)'!$D$2, N171),
           'County Names to hide (2)'!$D$2)
       - M171) / 365 * 12,
   1)
)</f>
        <v/>
      </c>
      <c r="V171" s="129" t="str">
        <f>IF(C171="","",
   ROUND(('County Names to hide (2)'!$D$2 - C171) / 365 * 12, 1)
)</f>
        <v/>
      </c>
      <c r="W171" s="89"/>
      <c r="X171" s="101"/>
      <c r="Y171" s="103"/>
      <c r="Z171" s="105"/>
      <c r="AA171" s="103"/>
      <c r="AB171" s="103"/>
      <c r="AC171" s="103"/>
      <c r="AD171" s="103"/>
      <c r="AE171" s="103"/>
      <c r="AF17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1" s="103"/>
      <c r="AH171" s="103"/>
      <c r="AI171" s="123" t="str">
        <f t="shared" si="6"/>
        <v/>
      </c>
      <c r="AJ171" s="103"/>
      <c r="AK171" s="103"/>
      <c r="AL171" s="112"/>
    </row>
    <row r="172" spans="1:38" x14ac:dyDescent="0.35">
      <c r="A172" s="74"/>
      <c r="B172" s="80"/>
      <c r="C172" s="84"/>
      <c r="D172" s="88"/>
      <c r="E172" s="90"/>
      <c r="F172" s="90"/>
      <c r="G172" s="90"/>
      <c r="H172" s="90"/>
      <c r="I172" s="90"/>
      <c r="J172" s="90"/>
      <c r="K172" s="90"/>
      <c r="L172" s="114" t="str">
        <f t="shared" si="5"/>
        <v>Yes</v>
      </c>
      <c r="M172" s="84"/>
      <c r="N172" s="84"/>
      <c r="O172" s="127" t="str">
        <f>IF(OR(A172="", M172=""), "",
   IF(AND(
         M172 &lt;= 'County Names to hide (2)'!$D$2,
         OR(N172="", N172 &gt;= 'County Names to hide (2)'!$C$2)
      ),
      "Yes",
      "No"
   )
)</f>
        <v/>
      </c>
      <c r="P172" s="84"/>
      <c r="Q172" s="84"/>
      <c r="R172" s="84"/>
      <c r="S172" s="84"/>
      <c r="T172" s="95"/>
      <c r="U172" s="129" t="str">
        <f>IF(M172="","",
   ROUND(
      (MIN(IF(N172="", 'County Names to hide (2)'!$D$2, N172),
           'County Names to hide (2)'!$D$2)
       - M172) / 365 * 12,
   1)
)</f>
        <v/>
      </c>
      <c r="V172" s="129" t="str">
        <f>IF(C172="","",
   ROUND(('County Names to hide (2)'!$D$2 - C172) / 365 * 12, 1)
)</f>
        <v/>
      </c>
      <c r="W172" s="88"/>
      <c r="X172" s="100"/>
      <c r="Y172" s="102"/>
      <c r="Z172" s="104"/>
      <c r="AA172" s="102"/>
      <c r="AB172" s="102"/>
      <c r="AC172" s="102"/>
      <c r="AD172" s="102"/>
      <c r="AE172" s="102"/>
      <c r="AF17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2" s="102"/>
      <c r="AH172" s="102"/>
      <c r="AI172" s="123" t="str">
        <f t="shared" si="6"/>
        <v/>
      </c>
      <c r="AJ172" s="102"/>
      <c r="AK172" s="102"/>
      <c r="AL172" s="113"/>
    </row>
    <row r="173" spans="1:38" x14ac:dyDescent="0.35">
      <c r="A173" s="73"/>
      <c r="B173" s="81"/>
      <c r="C173" s="85"/>
      <c r="D173" s="89"/>
      <c r="E173" s="91"/>
      <c r="F173" s="91"/>
      <c r="G173" s="91"/>
      <c r="H173" s="91"/>
      <c r="I173" s="91"/>
      <c r="J173" s="91"/>
      <c r="K173" s="91"/>
      <c r="L173" s="114" t="str">
        <f t="shared" si="5"/>
        <v>Yes</v>
      </c>
      <c r="M173" s="85"/>
      <c r="N173" s="85"/>
      <c r="O173" s="127" t="str">
        <f>IF(OR(A173="", M173=""), "",
   IF(AND(
         M173 &lt;= 'County Names to hide (2)'!$D$2,
         OR(N173="", N173 &gt;= 'County Names to hide (2)'!$C$2)
      ),
      "Yes",
      "No"
   )
)</f>
        <v/>
      </c>
      <c r="P173" s="85"/>
      <c r="Q173" s="85"/>
      <c r="R173" s="85"/>
      <c r="S173" s="85"/>
      <c r="T173" s="96"/>
      <c r="U173" s="129" t="str">
        <f>IF(M173="","",
   ROUND(
      (MIN(IF(N173="", 'County Names to hide (2)'!$D$2, N173),
           'County Names to hide (2)'!$D$2)
       - M173) / 365 * 12,
   1)
)</f>
        <v/>
      </c>
      <c r="V173" s="129" t="str">
        <f>IF(C173="","",
   ROUND(('County Names to hide (2)'!$D$2 - C173) / 365 * 12, 1)
)</f>
        <v/>
      </c>
      <c r="W173" s="89"/>
      <c r="X173" s="101"/>
      <c r="Y173" s="103"/>
      <c r="Z173" s="105"/>
      <c r="AA173" s="103"/>
      <c r="AB173" s="103"/>
      <c r="AC173" s="103"/>
      <c r="AD173" s="103"/>
      <c r="AE173" s="103"/>
      <c r="AF17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3" s="103"/>
      <c r="AH173" s="103"/>
      <c r="AI173" s="123" t="str">
        <f t="shared" si="6"/>
        <v/>
      </c>
      <c r="AJ173" s="103"/>
      <c r="AK173" s="103"/>
      <c r="AL173" s="112"/>
    </row>
    <row r="174" spans="1:38" x14ac:dyDescent="0.35">
      <c r="A174" s="74"/>
      <c r="B174" s="80"/>
      <c r="C174" s="84"/>
      <c r="D174" s="88"/>
      <c r="E174" s="90"/>
      <c r="F174" s="90"/>
      <c r="G174" s="90"/>
      <c r="H174" s="90"/>
      <c r="I174" s="90"/>
      <c r="J174" s="90"/>
      <c r="K174" s="90"/>
      <c r="L174" s="114" t="str">
        <f t="shared" si="5"/>
        <v>Yes</v>
      </c>
      <c r="M174" s="84"/>
      <c r="N174" s="84"/>
      <c r="O174" s="127" t="str">
        <f>IF(OR(A174="", M174=""), "",
   IF(AND(
         M174 &lt;= 'County Names to hide (2)'!$D$2,
         OR(N174="", N174 &gt;= 'County Names to hide (2)'!$C$2)
      ),
      "Yes",
      "No"
   )
)</f>
        <v/>
      </c>
      <c r="P174" s="84"/>
      <c r="Q174" s="84"/>
      <c r="R174" s="84"/>
      <c r="S174" s="84"/>
      <c r="T174" s="95"/>
      <c r="U174" s="129" t="str">
        <f>IF(M174="","",
   ROUND(
      (MIN(IF(N174="", 'County Names to hide (2)'!$D$2, N174),
           'County Names to hide (2)'!$D$2)
       - M174) / 365 * 12,
   1)
)</f>
        <v/>
      </c>
      <c r="V174" s="129" t="str">
        <f>IF(C174="","",
   ROUND(('County Names to hide (2)'!$D$2 - C174) / 365 * 12, 1)
)</f>
        <v/>
      </c>
      <c r="W174" s="88"/>
      <c r="X174" s="100"/>
      <c r="Y174" s="102"/>
      <c r="Z174" s="104"/>
      <c r="AA174" s="102"/>
      <c r="AB174" s="102"/>
      <c r="AC174" s="102"/>
      <c r="AD174" s="102"/>
      <c r="AE174" s="102"/>
      <c r="AF17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4" s="102"/>
      <c r="AH174" s="102"/>
      <c r="AI174" s="123" t="str">
        <f t="shared" si="6"/>
        <v/>
      </c>
      <c r="AJ174" s="102"/>
      <c r="AK174" s="102"/>
      <c r="AL174" s="113"/>
    </row>
    <row r="175" spans="1:38" x14ac:dyDescent="0.35">
      <c r="A175" s="73"/>
      <c r="B175" s="81"/>
      <c r="C175" s="85"/>
      <c r="D175" s="89"/>
      <c r="E175" s="91"/>
      <c r="F175" s="91"/>
      <c r="G175" s="91"/>
      <c r="H175" s="91"/>
      <c r="I175" s="91"/>
      <c r="J175" s="91"/>
      <c r="K175" s="91"/>
      <c r="L175" s="114" t="str">
        <f t="shared" si="5"/>
        <v>Yes</v>
      </c>
      <c r="M175" s="85"/>
      <c r="N175" s="85"/>
      <c r="O175" s="127" t="str">
        <f>IF(OR(A175="", M175=""), "",
   IF(AND(
         M175 &lt;= 'County Names to hide (2)'!$D$2,
         OR(N175="", N175 &gt;= 'County Names to hide (2)'!$C$2)
      ),
      "Yes",
      "No"
   )
)</f>
        <v/>
      </c>
      <c r="P175" s="85"/>
      <c r="Q175" s="85"/>
      <c r="R175" s="85"/>
      <c r="S175" s="85"/>
      <c r="T175" s="96"/>
      <c r="U175" s="129" t="str">
        <f>IF(M175="","",
   ROUND(
      (MIN(IF(N175="", 'County Names to hide (2)'!$D$2, N175),
           'County Names to hide (2)'!$D$2)
       - M175) / 365 * 12,
   1)
)</f>
        <v/>
      </c>
      <c r="V175" s="129" t="str">
        <f>IF(C175="","",
   ROUND(('County Names to hide (2)'!$D$2 - C175) / 365 * 12, 1)
)</f>
        <v/>
      </c>
      <c r="W175" s="89"/>
      <c r="X175" s="101"/>
      <c r="Y175" s="103"/>
      <c r="Z175" s="105"/>
      <c r="AA175" s="103"/>
      <c r="AB175" s="103"/>
      <c r="AC175" s="103"/>
      <c r="AD175" s="103"/>
      <c r="AE175" s="103"/>
      <c r="AF17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5" s="103"/>
      <c r="AH175" s="103"/>
      <c r="AI175" s="123" t="str">
        <f t="shared" si="6"/>
        <v/>
      </c>
      <c r="AJ175" s="103"/>
      <c r="AK175" s="103"/>
      <c r="AL175" s="112"/>
    </row>
    <row r="176" spans="1:38" x14ac:dyDescent="0.35">
      <c r="A176" s="74"/>
      <c r="B176" s="80"/>
      <c r="C176" s="84"/>
      <c r="D176" s="88"/>
      <c r="E176" s="90"/>
      <c r="F176" s="90"/>
      <c r="G176" s="90"/>
      <c r="H176" s="90"/>
      <c r="I176" s="90"/>
      <c r="J176" s="90"/>
      <c r="K176" s="90"/>
      <c r="L176" s="114" t="str">
        <f t="shared" si="5"/>
        <v>Yes</v>
      </c>
      <c r="M176" s="84"/>
      <c r="N176" s="84"/>
      <c r="O176" s="127" t="str">
        <f>IF(OR(A176="", M176=""), "",
   IF(AND(
         M176 &lt;= 'County Names to hide (2)'!$D$2,
         OR(N176="", N176 &gt;= 'County Names to hide (2)'!$C$2)
      ),
      "Yes",
      "No"
   )
)</f>
        <v/>
      </c>
      <c r="P176" s="84"/>
      <c r="Q176" s="84"/>
      <c r="R176" s="84"/>
      <c r="S176" s="84"/>
      <c r="T176" s="95"/>
      <c r="U176" s="129" t="str">
        <f>IF(M176="","",
   ROUND(
      (MIN(IF(N176="", 'County Names to hide (2)'!$D$2, N176),
           'County Names to hide (2)'!$D$2)
       - M176) / 365 * 12,
   1)
)</f>
        <v/>
      </c>
      <c r="V176" s="129" t="str">
        <f>IF(C176="","",
   ROUND(('County Names to hide (2)'!$D$2 - C176) / 365 * 12, 1)
)</f>
        <v/>
      </c>
      <c r="W176" s="88"/>
      <c r="X176" s="100"/>
      <c r="Y176" s="102"/>
      <c r="Z176" s="104"/>
      <c r="AA176" s="102"/>
      <c r="AB176" s="102"/>
      <c r="AC176" s="102"/>
      <c r="AD176" s="102"/>
      <c r="AE176" s="102"/>
      <c r="AF17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6" s="102"/>
      <c r="AH176" s="102"/>
      <c r="AI176" s="123" t="str">
        <f t="shared" si="6"/>
        <v/>
      </c>
      <c r="AJ176" s="102"/>
      <c r="AK176" s="102"/>
      <c r="AL176" s="113"/>
    </row>
    <row r="177" spans="1:38" x14ac:dyDescent="0.35">
      <c r="A177" s="73"/>
      <c r="B177" s="81"/>
      <c r="C177" s="85"/>
      <c r="D177" s="89"/>
      <c r="E177" s="91"/>
      <c r="F177" s="91"/>
      <c r="G177" s="91"/>
      <c r="H177" s="91"/>
      <c r="I177" s="91"/>
      <c r="J177" s="91"/>
      <c r="K177" s="91"/>
      <c r="L177" s="114" t="str">
        <f t="shared" si="5"/>
        <v>Yes</v>
      </c>
      <c r="M177" s="85"/>
      <c r="N177" s="85"/>
      <c r="O177" s="127" t="str">
        <f>IF(OR(A177="", M177=""), "",
   IF(AND(
         M177 &lt;= 'County Names to hide (2)'!$D$2,
         OR(N177="", N177 &gt;= 'County Names to hide (2)'!$C$2)
      ),
      "Yes",
      "No"
   )
)</f>
        <v/>
      </c>
      <c r="P177" s="85"/>
      <c r="Q177" s="85"/>
      <c r="R177" s="85"/>
      <c r="S177" s="85"/>
      <c r="T177" s="96"/>
      <c r="U177" s="129" t="str">
        <f>IF(M177="","",
   ROUND(
      (MIN(IF(N177="", 'County Names to hide (2)'!$D$2, N177),
           'County Names to hide (2)'!$D$2)
       - M177) / 365 * 12,
   1)
)</f>
        <v/>
      </c>
      <c r="V177" s="129" t="str">
        <f>IF(C177="","",
   ROUND(('County Names to hide (2)'!$D$2 - C177) / 365 * 12, 1)
)</f>
        <v/>
      </c>
      <c r="W177" s="89"/>
      <c r="X177" s="101"/>
      <c r="Y177" s="103"/>
      <c r="Z177" s="105"/>
      <c r="AA177" s="103"/>
      <c r="AB177" s="103"/>
      <c r="AC177" s="103"/>
      <c r="AD177" s="103"/>
      <c r="AE177" s="103"/>
      <c r="AF17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7" s="103"/>
      <c r="AH177" s="103"/>
      <c r="AI177" s="123" t="str">
        <f t="shared" si="6"/>
        <v/>
      </c>
      <c r="AJ177" s="103"/>
      <c r="AK177" s="103"/>
      <c r="AL177" s="112"/>
    </row>
    <row r="178" spans="1:38" x14ac:dyDescent="0.35">
      <c r="A178" s="74"/>
      <c r="B178" s="80"/>
      <c r="C178" s="84"/>
      <c r="D178" s="88"/>
      <c r="E178" s="90"/>
      <c r="F178" s="90"/>
      <c r="G178" s="90"/>
      <c r="H178" s="90"/>
      <c r="I178" s="90"/>
      <c r="J178" s="90"/>
      <c r="K178" s="90"/>
      <c r="L178" s="114" t="str">
        <f t="shared" si="5"/>
        <v>Yes</v>
      </c>
      <c r="M178" s="84"/>
      <c r="N178" s="84"/>
      <c r="O178" s="127" t="str">
        <f>IF(OR(A178="", M178=""), "",
   IF(AND(
         M178 &lt;= 'County Names to hide (2)'!$D$2,
         OR(N178="", N178 &gt;= 'County Names to hide (2)'!$C$2)
      ),
      "Yes",
      "No"
   )
)</f>
        <v/>
      </c>
      <c r="P178" s="84"/>
      <c r="Q178" s="84"/>
      <c r="R178" s="84"/>
      <c r="S178" s="84"/>
      <c r="T178" s="95"/>
      <c r="U178" s="129" t="str">
        <f>IF(M178="","",
   ROUND(
      (MIN(IF(N178="", 'County Names to hide (2)'!$D$2, N178),
           'County Names to hide (2)'!$D$2)
       - M178) / 365 * 12,
   1)
)</f>
        <v/>
      </c>
      <c r="V178" s="129" t="str">
        <f>IF(C178="","",
   ROUND(('County Names to hide (2)'!$D$2 - C178) / 365 * 12, 1)
)</f>
        <v/>
      </c>
      <c r="W178" s="88"/>
      <c r="X178" s="100"/>
      <c r="Y178" s="102"/>
      <c r="Z178" s="104"/>
      <c r="AA178" s="102"/>
      <c r="AB178" s="102"/>
      <c r="AC178" s="102"/>
      <c r="AD178" s="102"/>
      <c r="AE178" s="102"/>
      <c r="AF17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8" s="102"/>
      <c r="AH178" s="102"/>
      <c r="AI178" s="123" t="str">
        <f t="shared" si="6"/>
        <v/>
      </c>
      <c r="AJ178" s="102"/>
      <c r="AK178" s="102"/>
      <c r="AL178" s="113"/>
    </row>
    <row r="179" spans="1:38" x14ac:dyDescent="0.35">
      <c r="A179" s="73"/>
      <c r="B179" s="81"/>
      <c r="C179" s="85"/>
      <c r="D179" s="89"/>
      <c r="E179" s="91"/>
      <c r="F179" s="91"/>
      <c r="G179" s="91"/>
      <c r="H179" s="91"/>
      <c r="I179" s="91"/>
      <c r="J179" s="91"/>
      <c r="K179" s="91"/>
      <c r="L179" s="114" t="str">
        <f t="shared" si="5"/>
        <v>Yes</v>
      </c>
      <c r="M179" s="85"/>
      <c r="N179" s="85"/>
      <c r="O179" s="127" t="str">
        <f>IF(OR(A179="", M179=""), "",
   IF(AND(
         M179 &lt;= 'County Names to hide (2)'!$D$2,
         OR(N179="", N179 &gt;= 'County Names to hide (2)'!$C$2)
      ),
      "Yes",
      "No"
   )
)</f>
        <v/>
      </c>
      <c r="P179" s="85"/>
      <c r="Q179" s="85"/>
      <c r="R179" s="85"/>
      <c r="S179" s="85"/>
      <c r="T179" s="96"/>
      <c r="U179" s="129" t="str">
        <f>IF(M179="","",
   ROUND(
      (MIN(IF(N179="", 'County Names to hide (2)'!$D$2, N179),
           'County Names to hide (2)'!$D$2)
       - M179) / 365 * 12,
   1)
)</f>
        <v/>
      </c>
      <c r="V179" s="129" t="str">
        <f>IF(C179="","",
   ROUND(('County Names to hide (2)'!$D$2 - C179) / 365 * 12, 1)
)</f>
        <v/>
      </c>
      <c r="W179" s="89"/>
      <c r="X179" s="101"/>
      <c r="Y179" s="103"/>
      <c r="Z179" s="105"/>
      <c r="AA179" s="103"/>
      <c r="AB179" s="103"/>
      <c r="AC179" s="103"/>
      <c r="AD179" s="103"/>
      <c r="AE179" s="103"/>
      <c r="AF17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79" s="103"/>
      <c r="AH179" s="103"/>
      <c r="AI179" s="123" t="str">
        <f t="shared" si="6"/>
        <v/>
      </c>
      <c r="AJ179" s="103"/>
      <c r="AK179" s="103"/>
      <c r="AL179" s="112"/>
    </row>
    <row r="180" spans="1:38" x14ac:dyDescent="0.35">
      <c r="A180" s="74"/>
      <c r="B180" s="80"/>
      <c r="C180" s="84"/>
      <c r="D180" s="88"/>
      <c r="E180" s="90"/>
      <c r="F180" s="90"/>
      <c r="G180" s="90"/>
      <c r="H180" s="90"/>
      <c r="I180" s="90"/>
      <c r="J180" s="90"/>
      <c r="K180" s="90"/>
      <c r="L180" s="114" t="str">
        <f t="shared" si="5"/>
        <v>Yes</v>
      </c>
      <c r="M180" s="84"/>
      <c r="N180" s="84"/>
      <c r="O180" s="127" t="str">
        <f>IF(OR(A180="", M180=""), "",
   IF(AND(
         M180 &lt;= 'County Names to hide (2)'!$D$2,
         OR(N180="", N180 &gt;= 'County Names to hide (2)'!$C$2)
      ),
      "Yes",
      "No"
   )
)</f>
        <v/>
      </c>
      <c r="P180" s="84"/>
      <c r="Q180" s="84"/>
      <c r="R180" s="84"/>
      <c r="S180" s="84"/>
      <c r="T180" s="95"/>
      <c r="U180" s="129" t="str">
        <f>IF(M180="","",
   ROUND(
      (MIN(IF(N180="", 'County Names to hide (2)'!$D$2, N180),
           'County Names to hide (2)'!$D$2)
       - M180) / 365 * 12,
   1)
)</f>
        <v/>
      </c>
      <c r="V180" s="129" t="str">
        <f>IF(C180="","",
   ROUND(('County Names to hide (2)'!$D$2 - C180) / 365 * 12, 1)
)</f>
        <v/>
      </c>
      <c r="W180" s="88"/>
      <c r="X180" s="100"/>
      <c r="Y180" s="102"/>
      <c r="Z180" s="104"/>
      <c r="AA180" s="102"/>
      <c r="AB180" s="102"/>
      <c r="AC180" s="102"/>
      <c r="AD180" s="102"/>
      <c r="AE180" s="102"/>
      <c r="AF18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0" s="102"/>
      <c r="AH180" s="102"/>
      <c r="AI180" s="123" t="str">
        <f t="shared" si="6"/>
        <v/>
      </c>
      <c r="AJ180" s="102"/>
      <c r="AK180" s="102"/>
      <c r="AL180" s="113"/>
    </row>
    <row r="181" spans="1:38" x14ac:dyDescent="0.35">
      <c r="A181" s="73"/>
      <c r="B181" s="81"/>
      <c r="C181" s="85"/>
      <c r="D181" s="89"/>
      <c r="E181" s="91"/>
      <c r="F181" s="91"/>
      <c r="G181" s="91"/>
      <c r="H181" s="91"/>
      <c r="I181" s="91"/>
      <c r="J181" s="91"/>
      <c r="K181" s="91"/>
      <c r="L181" s="114" t="str">
        <f t="shared" si="5"/>
        <v>Yes</v>
      </c>
      <c r="M181" s="85"/>
      <c r="N181" s="85"/>
      <c r="O181" s="127" t="str">
        <f>IF(OR(A181="", M181=""), "",
   IF(AND(
         M181 &lt;= 'County Names to hide (2)'!$D$2,
         OR(N181="", N181 &gt;= 'County Names to hide (2)'!$C$2)
      ),
      "Yes",
      "No"
   )
)</f>
        <v/>
      </c>
      <c r="P181" s="85"/>
      <c r="Q181" s="85"/>
      <c r="R181" s="85"/>
      <c r="S181" s="85"/>
      <c r="T181" s="96"/>
      <c r="U181" s="129" t="str">
        <f>IF(M181="","",
   ROUND(
      (MIN(IF(N181="", 'County Names to hide (2)'!$D$2, N181),
           'County Names to hide (2)'!$D$2)
       - M181) / 365 * 12,
   1)
)</f>
        <v/>
      </c>
      <c r="V181" s="129" t="str">
        <f>IF(C181="","",
   ROUND(('County Names to hide (2)'!$D$2 - C181) / 365 * 12, 1)
)</f>
        <v/>
      </c>
      <c r="W181" s="89"/>
      <c r="X181" s="101"/>
      <c r="Y181" s="103"/>
      <c r="Z181" s="105"/>
      <c r="AA181" s="103"/>
      <c r="AB181" s="103"/>
      <c r="AC181" s="103"/>
      <c r="AD181" s="103"/>
      <c r="AE181" s="103"/>
      <c r="AF18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1" s="103"/>
      <c r="AH181" s="103"/>
      <c r="AI181" s="123" t="str">
        <f t="shared" si="6"/>
        <v/>
      </c>
      <c r="AJ181" s="103"/>
      <c r="AK181" s="103"/>
      <c r="AL181" s="112"/>
    </row>
    <row r="182" spans="1:38" x14ac:dyDescent="0.35">
      <c r="A182" s="74"/>
      <c r="B182" s="80"/>
      <c r="C182" s="84"/>
      <c r="D182" s="88"/>
      <c r="E182" s="90"/>
      <c r="F182" s="90"/>
      <c r="G182" s="90"/>
      <c r="H182" s="90"/>
      <c r="I182" s="90"/>
      <c r="J182" s="90"/>
      <c r="K182" s="90"/>
      <c r="L182" s="114" t="str">
        <f t="shared" si="5"/>
        <v>Yes</v>
      </c>
      <c r="M182" s="84"/>
      <c r="N182" s="84"/>
      <c r="O182" s="127" t="str">
        <f>IF(OR(A182="", M182=""), "",
   IF(AND(
         M182 &lt;= 'County Names to hide (2)'!$D$2,
         OR(N182="", N182 &gt;= 'County Names to hide (2)'!$C$2)
      ),
      "Yes",
      "No"
   )
)</f>
        <v/>
      </c>
      <c r="P182" s="84"/>
      <c r="Q182" s="84"/>
      <c r="R182" s="84"/>
      <c r="S182" s="84"/>
      <c r="T182" s="95"/>
      <c r="U182" s="129" t="str">
        <f>IF(M182="","",
   ROUND(
      (MIN(IF(N182="", 'County Names to hide (2)'!$D$2, N182),
           'County Names to hide (2)'!$D$2)
       - M182) / 365 * 12,
   1)
)</f>
        <v/>
      </c>
      <c r="V182" s="129" t="str">
        <f>IF(C182="","",
   ROUND(('County Names to hide (2)'!$D$2 - C182) / 365 * 12, 1)
)</f>
        <v/>
      </c>
      <c r="W182" s="88"/>
      <c r="X182" s="100"/>
      <c r="Y182" s="102"/>
      <c r="Z182" s="104"/>
      <c r="AA182" s="102"/>
      <c r="AB182" s="102"/>
      <c r="AC182" s="102"/>
      <c r="AD182" s="102"/>
      <c r="AE182" s="102"/>
      <c r="AF18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2" s="102"/>
      <c r="AH182" s="102"/>
      <c r="AI182" s="123" t="str">
        <f t="shared" si="6"/>
        <v/>
      </c>
      <c r="AJ182" s="102"/>
      <c r="AK182" s="102"/>
      <c r="AL182" s="113"/>
    </row>
    <row r="183" spans="1:38" x14ac:dyDescent="0.35">
      <c r="A183" s="73"/>
      <c r="B183" s="81"/>
      <c r="C183" s="85"/>
      <c r="D183" s="89"/>
      <c r="E183" s="91"/>
      <c r="F183" s="91"/>
      <c r="G183" s="91"/>
      <c r="H183" s="91"/>
      <c r="I183" s="91"/>
      <c r="J183" s="91"/>
      <c r="K183" s="91"/>
      <c r="L183" s="114" t="str">
        <f t="shared" si="5"/>
        <v>Yes</v>
      </c>
      <c r="M183" s="85"/>
      <c r="N183" s="85"/>
      <c r="O183" s="127" t="str">
        <f>IF(OR(A183="", M183=""), "",
   IF(AND(
         M183 &lt;= 'County Names to hide (2)'!$D$2,
         OR(N183="", N183 &gt;= 'County Names to hide (2)'!$C$2)
      ),
      "Yes",
      "No"
   )
)</f>
        <v/>
      </c>
      <c r="P183" s="85"/>
      <c r="Q183" s="85"/>
      <c r="R183" s="85"/>
      <c r="S183" s="85"/>
      <c r="T183" s="96"/>
      <c r="U183" s="129" t="str">
        <f>IF(M183="","",
   ROUND(
      (MIN(IF(N183="", 'County Names to hide (2)'!$D$2, N183),
           'County Names to hide (2)'!$D$2)
       - M183) / 365 * 12,
   1)
)</f>
        <v/>
      </c>
      <c r="V183" s="129" t="str">
        <f>IF(C183="","",
   ROUND(('County Names to hide (2)'!$D$2 - C183) / 365 * 12, 1)
)</f>
        <v/>
      </c>
      <c r="W183" s="89"/>
      <c r="X183" s="101"/>
      <c r="Y183" s="103"/>
      <c r="Z183" s="105"/>
      <c r="AA183" s="103"/>
      <c r="AB183" s="103"/>
      <c r="AC183" s="103"/>
      <c r="AD183" s="103"/>
      <c r="AE183" s="103"/>
      <c r="AF18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3" s="103"/>
      <c r="AH183" s="103"/>
      <c r="AI183" s="123" t="str">
        <f t="shared" si="6"/>
        <v/>
      </c>
      <c r="AJ183" s="103"/>
      <c r="AK183" s="103"/>
      <c r="AL183" s="112"/>
    </row>
    <row r="184" spans="1:38" x14ac:dyDescent="0.35">
      <c r="A184" s="74"/>
      <c r="B184" s="80"/>
      <c r="C184" s="84"/>
      <c r="D184" s="88"/>
      <c r="E184" s="90"/>
      <c r="F184" s="90"/>
      <c r="G184" s="90"/>
      <c r="H184" s="90"/>
      <c r="I184" s="90"/>
      <c r="J184" s="90"/>
      <c r="K184" s="90"/>
      <c r="L184" s="114" t="str">
        <f t="shared" si="5"/>
        <v>Yes</v>
      </c>
      <c r="M184" s="84"/>
      <c r="N184" s="84"/>
      <c r="O184" s="127" t="str">
        <f>IF(OR(A184="", M184=""), "",
   IF(AND(
         M184 &lt;= 'County Names to hide (2)'!$D$2,
         OR(N184="", N184 &gt;= 'County Names to hide (2)'!$C$2)
      ),
      "Yes",
      "No"
   )
)</f>
        <v/>
      </c>
      <c r="P184" s="84"/>
      <c r="Q184" s="84"/>
      <c r="R184" s="84"/>
      <c r="S184" s="84"/>
      <c r="T184" s="95"/>
      <c r="U184" s="129" t="str">
        <f>IF(M184="","",
   ROUND(
      (MIN(IF(N184="", 'County Names to hide (2)'!$D$2, N184),
           'County Names to hide (2)'!$D$2)
       - M184) / 365 * 12,
   1)
)</f>
        <v/>
      </c>
      <c r="V184" s="129" t="str">
        <f>IF(C184="","",
   ROUND(('County Names to hide (2)'!$D$2 - C184) / 365 * 12, 1)
)</f>
        <v/>
      </c>
      <c r="W184" s="88"/>
      <c r="X184" s="100"/>
      <c r="Y184" s="102"/>
      <c r="Z184" s="104"/>
      <c r="AA184" s="102"/>
      <c r="AB184" s="102"/>
      <c r="AC184" s="102"/>
      <c r="AD184" s="102"/>
      <c r="AE184" s="102"/>
      <c r="AF18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4" s="102"/>
      <c r="AH184" s="102"/>
      <c r="AI184" s="123" t="str">
        <f t="shared" si="6"/>
        <v/>
      </c>
      <c r="AJ184" s="102"/>
      <c r="AK184" s="102"/>
      <c r="AL184" s="113"/>
    </row>
    <row r="185" spans="1:38" x14ac:dyDescent="0.35">
      <c r="A185" s="73"/>
      <c r="B185" s="81"/>
      <c r="C185" s="85"/>
      <c r="D185" s="89"/>
      <c r="E185" s="91"/>
      <c r="F185" s="91"/>
      <c r="G185" s="91"/>
      <c r="H185" s="91"/>
      <c r="I185" s="91"/>
      <c r="J185" s="91"/>
      <c r="K185" s="91"/>
      <c r="L185" s="114" t="str">
        <f t="shared" si="5"/>
        <v>Yes</v>
      </c>
      <c r="M185" s="85"/>
      <c r="N185" s="85"/>
      <c r="O185" s="127" t="str">
        <f>IF(OR(A185="", M185=""), "",
   IF(AND(
         M185 &lt;= 'County Names to hide (2)'!$D$2,
         OR(N185="", N185 &gt;= 'County Names to hide (2)'!$C$2)
      ),
      "Yes",
      "No"
   )
)</f>
        <v/>
      </c>
      <c r="P185" s="85"/>
      <c r="Q185" s="85"/>
      <c r="R185" s="85"/>
      <c r="S185" s="85"/>
      <c r="T185" s="96"/>
      <c r="U185" s="129" t="str">
        <f>IF(M185="","",
   ROUND(
      (MIN(IF(N185="", 'County Names to hide (2)'!$D$2, N185),
           'County Names to hide (2)'!$D$2)
       - M185) / 365 * 12,
   1)
)</f>
        <v/>
      </c>
      <c r="V185" s="129" t="str">
        <f>IF(C185="","",
   ROUND(('County Names to hide (2)'!$D$2 - C185) / 365 * 12, 1)
)</f>
        <v/>
      </c>
      <c r="W185" s="89"/>
      <c r="X185" s="101"/>
      <c r="Y185" s="103"/>
      <c r="Z185" s="105"/>
      <c r="AA185" s="103"/>
      <c r="AB185" s="103"/>
      <c r="AC185" s="103"/>
      <c r="AD185" s="103"/>
      <c r="AE185" s="103"/>
      <c r="AF18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5" s="103"/>
      <c r="AH185" s="103"/>
      <c r="AI185" s="123" t="str">
        <f t="shared" si="6"/>
        <v/>
      </c>
      <c r="AJ185" s="103"/>
      <c r="AK185" s="103"/>
      <c r="AL185" s="112"/>
    </row>
    <row r="186" spans="1:38" x14ac:dyDescent="0.35">
      <c r="A186" s="74"/>
      <c r="B186" s="80"/>
      <c r="C186" s="84"/>
      <c r="D186" s="88"/>
      <c r="E186" s="90"/>
      <c r="F186" s="90"/>
      <c r="G186" s="90"/>
      <c r="H186" s="90"/>
      <c r="I186" s="90"/>
      <c r="J186" s="90"/>
      <c r="K186" s="90"/>
      <c r="L186" s="114" t="str">
        <f t="shared" si="5"/>
        <v>Yes</v>
      </c>
      <c r="M186" s="84"/>
      <c r="N186" s="84"/>
      <c r="O186" s="127" t="str">
        <f>IF(OR(A186="", M186=""), "",
   IF(AND(
         M186 &lt;= 'County Names to hide (2)'!$D$2,
         OR(N186="", N186 &gt;= 'County Names to hide (2)'!$C$2)
      ),
      "Yes",
      "No"
   )
)</f>
        <v/>
      </c>
      <c r="P186" s="84"/>
      <c r="Q186" s="84"/>
      <c r="R186" s="84"/>
      <c r="S186" s="84"/>
      <c r="T186" s="95"/>
      <c r="U186" s="129" t="str">
        <f>IF(M186="","",
   ROUND(
      (MIN(IF(N186="", 'County Names to hide (2)'!$D$2, N186),
           'County Names to hide (2)'!$D$2)
       - M186) / 365 * 12,
   1)
)</f>
        <v/>
      </c>
      <c r="V186" s="129" t="str">
        <f>IF(C186="","",
   ROUND(('County Names to hide (2)'!$D$2 - C186) / 365 * 12, 1)
)</f>
        <v/>
      </c>
      <c r="W186" s="88"/>
      <c r="X186" s="100"/>
      <c r="Y186" s="102"/>
      <c r="Z186" s="104"/>
      <c r="AA186" s="102"/>
      <c r="AB186" s="102"/>
      <c r="AC186" s="102"/>
      <c r="AD186" s="102"/>
      <c r="AE186" s="102"/>
      <c r="AF18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6" s="102"/>
      <c r="AH186" s="102"/>
      <c r="AI186" s="123" t="str">
        <f t="shared" si="6"/>
        <v/>
      </c>
      <c r="AJ186" s="102"/>
      <c r="AK186" s="102"/>
      <c r="AL186" s="113"/>
    </row>
    <row r="187" spans="1:38" x14ac:dyDescent="0.35">
      <c r="A187" s="73"/>
      <c r="B187" s="81"/>
      <c r="C187" s="85"/>
      <c r="D187" s="89"/>
      <c r="E187" s="91"/>
      <c r="F187" s="91"/>
      <c r="G187" s="91"/>
      <c r="H187" s="91"/>
      <c r="I187" s="91"/>
      <c r="J187" s="91"/>
      <c r="K187" s="91"/>
      <c r="L187" s="114" t="str">
        <f t="shared" si="5"/>
        <v>Yes</v>
      </c>
      <c r="M187" s="85"/>
      <c r="N187" s="85"/>
      <c r="O187" s="127" t="str">
        <f>IF(OR(A187="", M187=""), "",
   IF(AND(
         M187 &lt;= 'County Names to hide (2)'!$D$2,
         OR(N187="", N187 &gt;= 'County Names to hide (2)'!$C$2)
      ),
      "Yes",
      "No"
   )
)</f>
        <v/>
      </c>
      <c r="P187" s="85"/>
      <c r="Q187" s="85"/>
      <c r="R187" s="85"/>
      <c r="S187" s="85"/>
      <c r="T187" s="96"/>
      <c r="U187" s="129" t="str">
        <f>IF(M187="","",
   ROUND(
      (MIN(IF(N187="", 'County Names to hide (2)'!$D$2, N187),
           'County Names to hide (2)'!$D$2)
       - M187) / 365 * 12,
   1)
)</f>
        <v/>
      </c>
      <c r="V187" s="129" t="str">
        <f>IF(C187="","",
   ROUND(('County Names to hide (2)'!$D$2 - C187) / 365 * 12, 1)
)</f>
        <v/>
      </c>
      <c r="W187" s="89"/>
      <c r="X187" s="101"/>
      <c r="Y187" s="103"/>
      <c r="Z187" s="105"/>
      <c r="AA187" s="103"/>
      <c r="AB187" s="103"/>
      <c r="AC187" s="103"/>
      <c r="AD187" s="103"/>
      <c r="AE187" s="103"/>
      <c r="AF18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7" s="103"/>
      <c r="AH187" s="103"/>
      <c r="AI187" s="123" t="str">
        <f t="shared" si="6"/>
        <v/>
      </c>
      <c r="AJ187" s="103"/>
      <c r="AK187" s="103"/>
      <c r="AL187" s="112"/>
    </row>
    <row r="188" spans="1:38" x14ac:dyDescent="0.35">
      <c r="A188" s="74"/>
      <c r="B188" s="80"/>
      <c r="C188" s="84"/>
      <c r="D188" s="88"/>
      <c r="E188" s="90"/>
      <c r="F188" s="90"/>
      <c r="G188" s="90"/>
      <c r="H188" s="90"/>
      <c r="I188" s="90"/>
      <c r="J188" s="90"/>
      <c r="K188" s="90"/>
      <c r="L188" s="114" t="str">
        <f t="shared" si="5"/>
        <v>Yes</v>
      </c>
      <c r="M188" s="84"/>
      <c r="N188" s="84"/>
      <c r="O188" s="127" t="str">
        <f>IF(OR(A188="", M188=""), "",
   IF(AND(
         M188 &lt;= 'County Names to hide (2)'!$D$2,
         OR(N188="", N188 &gt;= 'County Names to hide (2)'!$C$2)
      ),
      "Yes",
      "No"
   )
)</f>
        <v/>
      </c>
      <c r="P188" s="84"/>
      <c r="Q188" s="84"/>
      <c r="R188" s="84"/>
      <c r="S188" s="84"/>
      <c r="T188" s="95"/>
      <c r="U188" s="129" t="str">
        <f>IF(M188="","",
   ROUND(
      (MIN(IF(N188="", 'County Names to hide (2)'!$D$2, N188),
           'County Names to hide (2)'!$D$2)
       - M188) / 365 * 12,
   1)
)</f>
        <v/>
      </c>
      <c r="V188" s="129" t="str">
        <f>IF(C188="","",
   ROUND(('County Names to hide (2)'!$D$2 - C188) / 365 * 12, 1)
)</f>
        <v/>
      </c>
      <c r="W188" s="88"/>
      <c r="X188" s="100"/>
      <c r="Y188" s="102"/>
      <c r="Z188" s="104"/>
      <c r="AA188" s="102"/>
      <c r="AB188" s="102"/>
      <c r="AC188" s="102"/>
      <c r="AD188" s="102"/>
      <c r="AE188" s="102"/>
      <c r="AF18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8" s="102"/>
      <c r="AH188" s="102"/>
      <c r="AI188" s="123" t="str">
        <f t="shared" si="6"/>
        <v/>
      </c>
      <c r="AJ188" s="102"/>
      <c r="AK188" s="102"/>
      <c r="AL188" s="113"/>
    </row>
    <row r="189" spans="1:38" x14ac:dyDescent="0.35">
      <c r="A189" s="73"/>
      <c r="B189" s="81"/>
      <c r="C189" s="85"/>
      <c r="D189" s="89"/>
      <c r="E189" s="91"/>
      <c r="F189" s="91"/>
      <c r="G189" s="91"/>
      <c r="H189" s="91"/>
      <c r="I189" s="91"/>
      <c r="J189" s="91"/>
      <c r="K189" s="91"/>
      <c r="L189" s="114" t="str">
        <f t="shared" si="5"/>
        <v>Yes</v>
      </c>
      <c r="M189" s="85"/>
      <c r="N189" s="85"/>
      <c r="O189" s="127" t="str">
        <f>IF(OR(A189="", M189=""), "",
   IF(AND(
         M189 &lt;= 'County Names to hide (2)'!$D$2,
         OR(N189="", N189 &gt;= 'County Names to hide (2)'!$C$2)
      ),
      "Yes",
      "No"
   )
)</f>
        <v/>
      </c>
      <c r="P189" s="85"/>
      <c r="Q189" s="85"/>
      <c r="R189" s="85"/>
      <c r="S189" s="85"/>
      <c r="T189" s="96"/>
      <c r="U189" s="129" t="str">
        <f>IF(M189="","",
   ROUND(
      (MIN(IF(N189="", 'County Names to hide (2)'!$D$2, N189),
           'County Names to hide (2)'!$D$2)
       - M189) / 365 * 12,
   1)
)</f>
        <v/>
      </c>
      <c r="V189" s="129" t="str">
        <f>IF(C189="","",
   ROUND(('County Names to hide (2)'!$D$2 - C189) / 365 * 12, 1)
)</f>
        <v/>
      </c>
      <c r="W189" s="89"/>
      <c r="X189" s="101"/>
      <c r="Y189" s="103"/>
      <c r="Z189" s="105"/>
      <c r="AA189" s="103"/>
      <c r="AB189" s="103"/>
      <c r="AC189" s="103"/>
      <c r="AD189" s="103"/>
      <c r="AE189" s="103"/>
      <c r="AF18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89" s="103"/>
      <c r="AH189" s="103"/>
      <c r="AI189" s="123" t="str">
        <f t="shared" si="6"/>
        <v/>
      </c>
      <c r="AJ189" s="103"/>
      <c r="AK189" s="103"/>
      <c r="AL189" s="112"/>
    </row>
    <row r="190" spans="1:38" x14ac:dyDescent="0.35">
      <c r="A190" s="74"/>
      <c r="B190" s="80"/>
      <c r="C190" s="84"/>
      <c r="D190" s="88"/>
      <c r="E190" s="90"/>
      <c r="F190" s="90"/>
      <c r="G190" s="90"/>
      <c r="H190" s="90"/>
      <c r="I190" s="90"/>
      <c r="J190" s="90"/>
      <c r="K190" s="90"/>
      <c r="L190" s="114" t="str">
        <f t="shared" si="5"/>
        <v>Yes</v>
      </c>
      <c r="M190" s="84"/>
      <c r="N190" s="84"/>
      <c r="O190" s="127" t="str">
        <f>IF(OR(A190="", M190=""), "",
   IF(AND(
         M190 &lt;= 'County Names to hide (2)'!$D$2,
         OR(N190="", N190 &gt;= 'County Names to hide (2)'!$C$2)
      ),
      "Yes",
      "No"
   )
)</f>
        <v/>
      </c>
      <c r="P190" s="84"/>
      <c r="Q190" s="84"/>
      <c r="R190" s="84"/>
      <c r="S190" s="84"/>
      <c r="T190" s="95"/>
      <c r="U190" s="129" t="str">
        <f>IF(M190="","",
   ROUND(
      (MIN(IF(N190="", 'County Names to hide (2)'!$D$2, N190),
           'County Names to hide (2)'!$D$2)
       - M190) / 365 * 12,
   1)
)</f>
        <v/>
      </c>
      <c r="V190" s="129" t="str">
        <f>IF(C190="","",
   ROUND(('County Names to hide (2)'!$D$2 - C190) / 365 * 12, 1)
)</f>
        <v/>
      </c>
      <c r="W190" s="88"/>
      <c r="X190" s="100"/>
      <c r="Y190" s="102"/>
      <c r="Z190" s="104"/>
      <c r="AA190" s="102"/>
      <c r="AB190" s="102"/>
      <c r="AC190" s="102"/>
      <c r="AD190" s="102"/>
      <c r="AE190" s="102"/>
      <c r="AF19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0" s="102"/>
      <c r="AH190" s="102"/>
      <c r="AI190" s="123" t="str">
        <f t="shared" si="6"/>
        <v/>
      </c>
      <c r="AJ190" s="102"/>
      <c r="AK190" s="102"/>
      <c r="AL190" s="113"/>
    </row>
    <row r="191" spans="1:38" x14ac:dyDescent="0.35">
      <c r="A191" s="73"/>
      <c r="B191" s="81"/>
      <c r="C191" s="85"/>
      <c r="D191" s="89"/>
      <c r="E191" s="91"/>
      <c r="F191" s="91"/>
      <c r="G191" s="91"/>
      <c r="H191" s="91"/>
      <c r="I191" s="91"/>
      <c r="J191" s="91"/>
      <c r="K191" s="91"/>
      <c r="L191" s="114" t="str">
        <f t="shared" si="5"/>
        <v>Yes</v>
      </c>
      <c r="M191" s="85"/>
      <c r="N191" s="85"/>
      <c r="O191" s="127" t="str">
        <f>IF(OR(A191="", M191=""), "",
   IF(AND(
         M191 &lt;= 'County Names to hide (2)'!$D$2,
         OR(N191="", N191 &gt;= 'County Names to hide (2)'!$C$2)
      ),
      "Yes",
      "No"
   )
)</f>
        <v/>
      </c>
      <c r="P191" s="85"/>
      <c r="Q191" s="85"/>
      <c r="R191" s="85"/>
      <c r="S191" s="85"/>
      <c r="T191" s="96"/>
      <c r="U191" s="129" t="str">
        <f>IF(M191="","",
   ROUND(
      (MIN(IF(N191="", 'County Names to hide (2)'!$D$2, N191),
           'County Names to hide (2)'!$D$2)
       - M191) / 365 * 12,
   1)
)</f>
        <v/>
      </c>
      <c r="V191" s="129" t="str">
        <f>IF(C191="","",
   ROUND(('County Names to hide (2)'!$D$2 - C191) / 365 * 12, 1)
)</f>
        <v/>
      </c>
      <c r="W191" s="89"/>
      <c r="X191" s="101"/>
      <c r="Y191" s="103"/>
      <c r="Z191" s="105"/>
      <c r="AA191" s="103"/>
      <c r="AB191" s="103"/>
      <c r="AC191" s="103"/>
      <c r="AD191" s="103"/>
      <c r="AE191" s="103"/>
      <c r="AF19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1" s="103"/>
      <c r="AH191" s="103"/>
      <c r="AI191" s="123" t="str">
        <f t="shared" si="6"/>
        <v/>
      </c>
      <c r="AJ191" s="103"/>
      <c r="AK191" s="103"/>
      <c r="AL191" s="112"/>
    </row>
    <row r="192" spans="1:38" x14ac:dyDescent="0.35">
      <c r="A192" s="74"/>
      <c r="B192" s="80"/>
      <c r="C192" s="84"/>
      <c r="D192" s="88"/>
      <c r="E192" s="90"/>
      <c r="F192" s="90"/>
      <c r="G192" s="90"/>
      <c r="H192" s="90"/>
      <c r="I192" s="90"/>
      <c r="J192" s="90"/>
      <c r="K192" s="90"/>
      <c r="L192" s="114" t="str">
        <f t="shared" si="5"/>
        <v>Yes</v>
      </c>
      <c r="M192" s="84"/>
      <c r="N192" s="84"/>
      <c r="O192" s="127" t="str">
        <f>IF(OR(A192="", M192=""), "",
   IF(AND(
         M192 &lt;= 'County Names to hide (2)'!$D$2,
         OR(N192="", N192 &gt;= 'County Names to hide (2)'!$C$2)
      ),
      "Yes",
      "No"
   )
)</f>
        <v/>
      </c>
      <c r="P192" s="84"/>
      <c r="Q192" s="84"/>
      <c r="R192" s="84"/>
      <c r="S192" s="84"/>
      <c r="T192" s="95"/>
      <c r="U192" s="129" t="str">
        <f>IF(M192="","",
   ROUND(
      (MIN(IF(N192="", 'County Names to hide (2)'!$D$2, N192),
           'County Names to hide (2)'!$D$2)
       - M192) / 365 * 12,
   1)
)</f>
        <v/>
      </c>
      <c r="V192" s="129" t="str">
        <f>IF(C192="","",
   ROUND(('County Names to hide (2)'!$D$2 - C192) / 365 * 12, 1)
)</f>
        <v/>
      </c>
      <c r="W192" s="88"/>
      <c r="X192" s="100"/>
      <c r="Y192" s="102"/>
      <c r="Z192" s="104"/>
      <c r="AA192" s="102"/>
      <c r="AB192" s="102"/>
      <c r="AC192" s="102"/>
      <c r="AD192" s="102"/>
      <c r="AE192" s="102"/>
      <c r="AF19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2" s="102"/>
      <c r="AH192" s="102"/>
      <c r="AI192" s="123" t="str">
        <f t="shared" si="6"/>
        <v/>
      </c>
      <c r="AJ192" s="102"/>
      <c r="AK192" s="102"/>
      <c r="AL192" s="113"/>
    </row>
    <row r="193" spans="1:38" x14ac:dyDescent="0.35">
      <c r="A193" s="73"/>
      <c r="B193" s="81"/>
      <c r="C193" s="85"/>
      <c r="D193" s="89"/>
      <c r="E193" s="91"/>
      <c r="F193" s="91"/>
      <c r="G193" s="91"/>
      <c r="H193" s="91"/>
      <c r="I193" s="91"/>
      <c r="J193" s="91"/>
      <c r="K193" s="91"/>
      <c r="L193" s="114" t="str">
        <f t="shared" si="5"/>
        <v>Yes</v>
      </c>
      <c r="M193" s="85"/>
      <c r="N193" s="85"/>
      <c r="O193" s="127" t="str">
        <f>IF(OR(A193="", M193=""), "",
   IF(AND(
         M193 &lt;= 'County Names to hide (2)'!$D$2,
         OR(N193="", N193 &gt;= 'County Names to hide (2)'!$C$2)
      ),
      "Yes",
      "No"
   )
)</f>
        <v/>
      </c>
      <c r="P193" s="85"/>
      <c r="Q193" s="85"/>
      <c r="R193" s="85"/>
      <c r="S193" s="85"/>
      <c r="T193" s="96"/>
      <c r="U193" s="129" t="str">
        <f>IF(M193="","",
   ROUND(
      (MIN(IF(N193="", 'County Names to hide (2)'!$D$2, N193),
           'County Names to hide (2)'!$D$2)
       - M193) / 365 * 12,
   1)
)</f>
        <v/>
      </c>
      <c r="V193" s="129" t="str">
        <f>IF(C193="","",
   ROUND(('County Names to hide (2)'!$D$2 - C193) / 365 * 12, 1)
)</f>
        <v/>
      </c>
      <c r="W193" s="89"/>
      <c r="X193" s="101"/>
      <c r="Y193" s="103"/>
      <c r="Z193" s="105"/>
      <c r="AA193" s="103"/>
      <c r="AB193" s="103"/>
      <c r="AC193" s="103"/>
      <c r="AD193" s="103"/>
      <c r="AE193" s="103"/>
      <c r="AF19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3" s="103"/>
      <c r="AH193" s="103"/>
      <c r="AI193" s="123" t="str">
        <f t="shared" si="6"/>
        <v/>
      </c>
      <c r="AJ193" s="103"/>
      <c r="AK193" s="103"/>
      <c r="AL193" s="112"/>
    </row>
    <row r="194" spans="1:38" x14ac:dyDescent="0.35">
      <c r="A194" s="74"/>
      <c r="B194" s="80"/>
      <c r="C194" s="84"/>
      <c r="D194" s="88"/>
      <c r="E194" s="90"/>
      <c r="F194" s="90"/>
      <c r="G194" s="90"/>
      <c r="H194" s="90"/>
      <c r="I194" s="90"/>
      <c r="J194" s="90"/>
      <c r="K194" s="90"/>
      <c r="L194" s="114" t="str">
        <f t="shared" si="5"/>
        <v>Yes</v>
      </c>
      <c r="M194" s="84"/>
      <c r="N194" s="84"/>
      <c r="O194" s="127" t="str">
        <f>IF(OR(A194="", M194=""), "",
   IF(AND(
         M194 &lt;= 'County Names to hide (2)'!$D$2,
         OR(N194="", N194 &gt;= 'County Names to hide (2)'!$C$2)
      ),
      "Yes",
      "No"
   )
)</f>
        <v/>
      </c>
      <c r="P194" s="84"/>
      <c r="Q194" s="84"/>
      <c r="R194" s="84"/>
      <c r="S194" s="84"/>
      <c r="T194" s="95"/>
      <c r="U194" s="129" t="str">
        <f>IF(M194="","",
   ROUND(
      (MIN(IF(N194="", 'County Names to hide (2)'!$D$2, N194),
           'County Names to hide (2)'!$D$2)
       - M194) / 365 * 12,
   1)
)</f>
        <v/>
      </c>
      <c r="V194" s="129" t="str">
        <f>IF(C194="","",
   ROUND(('County Names to hide (2)'!$D$2 - C194) / 365 * 12, 1)
)</f>
        <v/>
      </c>
      <c r="W194" s="88"/>
      <c r="X194" s="100"/>
      <c r="Y194" s="102"/>
      <c r="Z194" s="104"/>
      <c r="AA194" s="102"/>
      <c r="AB194" s="102"/>
      <c r="AC194" s="102"/>
      <c r="AD194" s="102"/>
      <c r="AE194" s="102"/>
      <c r="AF19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4" s="102"/>
      <c r="AH194" s="102"/>
      <c r="AI194" s="123" t="str">
        <f t="shared" si="6"/>
        <v/>
      </c>
      <c r="AJ194" s="102"/>
      <c r="AK194" s="102"/>
      <c r="AL194" s="113"/>
    </row>
    <row r="195" spans="1:38" x14ac:dyDescent="0.35">
      <c r="A195" s="73"/>
      <c r="B195" s="81"/>
      <c r="C195" s="85"/>
      <c r="D195" s="89"/>
      <c r="E195" s="91"/>
      <c r="F195" s="91"/>
      <c r="G195" s="91"/>
      <c r="H195" s="91"/>
      <c r="I195" s="91"/>
      <c r="J195" s="91"/>
      <c r="K195" s="91"/>
      <c r="L195" s="114" t="str">
        <f t="shared" si="5"/>
        <v>Yes</v>
      </c>
      <c r="M195" s="85"/>
      <c r="N195" s="85"/>
      <c r="O195" s="127" t="str">
        <f>IF(OR(A195="", M195=""), "",
   IF(AND(
         M195 &lt;= 'County Names to hide (2)'!$D$2,
         OR(N195="", N195 &gt;= 'County Names to hide (2)'!$C$2)
      ),
      "Yes",
      "No"
   )
)</f>
        <v/>
      </c>
      <c r="P195" s="85"/>
      <c r="Q195" s="85"/>
      <c r="R195" s="85"/>
      <c r="S195" s="85"/>
      <c r="T195" s="96"/>
      <c r="U195" s="129" t="str">
        <f>IF(M195="","",
   ROUND(
      (MIN(IF(N195="", 'County Names to hide (2)'!$D$2, N195),
           'County Names to hide (2)'!$D$2)
       - M195) / 365 * 12,
   1)
)</f>
        <v/>
      </c>
      <c r="V195" s="129" t="str">
        <f>IF(C195="","",
   ROUND(('County Names to hide (2)'!$D$2 - C195) / 365 * 12, 1)
)</f>
        <v/>
      </c>
      <c r="W195" s="89"/>
      <c r="X195" s="101"/>
      <c r="Y195" s="103"/>
      <c r="Z195" s="105"/>
      <c r="AA195" s="103"/>
      <c r="AB195" s="103"/>
      <c r="AC195" s="103"/>
      <c r="AD195" s="103"/>
      <c r="AE195" s="103"/>
      <c r="AF19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5" s="103"/>
      <c r="AH195" s="103"/>
      <c r="AI195" s="123" t="str">
        <f t="shared" si="6"/>
        <v/>
      </c>
      <c r="AJ195" s="103"/>
      <c r="AK195" s="103"/>
      <c r="AL195" s="112"/>
    </row>
    <row r="196" spans="1:38" x14ac:dyDescent="0.35">
      <c r="A196" s="74"/>
      <c r="B196" s="80"/>
      <c r="C196" s="84"/>
      <c r="D196" s="88"/>
      <c r="E196" s="90"/>
      <c r="F196" s="90"/>
      <c r="G196" s="90"/>
      <c r="H196" s="90"/>
      <c r="I196" s="90"/>
      <c r="J196" s="90"/>
      <c r="K196" s="90"/>
      <c r="L196" s="114" t="str">
        <f t="shared" si="5"/>
        <v>Yes</v>
      </c>
      <c r="M196" s="84"/>
      <c r="N196" s="84"/>
      <c r="O196" s="127" t="str">
        <f>IF(OR(A196="", M196=""), "",
   IF(AND(
         M196 &lt;= 'County Names to hide (2)'!$D$2,
         OR(N196="", N196 &gt;= 'County Names to hide (2)'!$C$2)
      ),
      "Yes",
      "No"
   )
)</f>
        <v/>
      </c>
      <c r="P196" s="84"/>
      <c r="Q196" s="84"/>
      <c r="R196" s="84"/>
      <c r="S196" s="84"/>
      <c r="T196" s="95"/>
      <c r="U196" s="129" t="str">
        <f>IF(M196="","",
   ROUND(
      (MIN(IF(N196="", 'County Names to hide (2)'!$D$2, N196),
           'County Names to hide (2)'!$D$2)
       - M196) / 365 * 12,
   1)
)</f>
        <v/>
      </c>
      <c r="V196" s="129" t="str">
        <f>IF(C196="","",
   ROUND(('County Names to hide (2)'!$D$2 - C196) / 365 * 12, 1)
)</f>
        <v/>
      </c>
      <c r="W196" s="88"/>
      <c r="X196" s="100"/>
      <c r="Y196" s="102"/>
      <c r="Z196" s="104"/>
      <c r="AA196" s="102"/>
      <c r="AB196" s="102"/>
      <c r="AC196" s="102"/>
      <c r="AD196" s="102"/>
      <c r="AE196" s="102"/>
      <c r="AF19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6" s="102"/>
      <c r="AH196" s="102"/>
      <c r="AI196" s="123" t="str">
        <f t="shared" si="6"/>
        <v/>
      </c>
      <c r="AJ196" s="102"/>
      <c r="AK196" s="102"/>
      <c r="AL196" s="113"/>
    </row>
    <row r="197" spans="1:38" x14ac:dyDescent="0.35">
      <c r="A197" s="73"/>
      <c r="B197" s="81"/>
      <c r="C197" s="85"/>
      <c r="D197" s="89"/>
      <c r="E197" s="91"/>
      <c r="F197" s="91"/>
      <c r="G197" s="91"/>
      <c r="H197" s="91"/>
      <c r="I197" s="91"/>
      <c r="J197" s="91"/>
      <c r="K197" s="91"/>
      <c r="L197" s="114" t="str">
        <f t="shared" si="5"/>
        <v>Yes</v>
      </c>
      <c r="M197" s="85"/>
      <c r="N197" s="85"/>
      <c r="O197" s="127" t="str">
        <f>IF(OR(A197="", M197=""), "",
   IF(AND(
         M197 &lt;= 'County Names to hide (2)'!$D$2,
         OR(N197="", N197 &gt;= 'County Names to hide (2)'!$C$2)
      ),
      "Yes",
      "No"
   )
)</f>
        <v/>
      </c>
      <c r="P197" s="85"/>
      <c r="Q197" s="85"/>
      <c r="R197" s="85"/>
      <c r="S197" s="85"/>
      <c r="T197" s="96"/>
      <c r="U197" s="129" t="str">
        <f>IF(M197="","",
   ROUND(
      (MIN(IF(N197="", 'County Names to hide (2)'!$D$2, N197),
           'County Names to hide (2)'!$D$2)
       - M197) / 365 * 12,
   1)
)</f>
        <v/>
      </c>
      <c r="V197" s="129" t="str">
        <f>IF(C197="","",
   ROUND(('County Names to hide (2)'!$D$2 - C197) / 365 * 12, 1)
)</f>
        <v/>
      </c>
      <c r="W197" s="89"/>
      <c r="X197" s="101"/>
      <c r="Y197" s="103"/>
      <c r="Z197" s="105"/>
      <c r="AA197" s="103"/>
      <c r="AB197" s="103"/>
      <c r="AC197" s="103"/>
      <c r="AD197" s="103"/>
      <c r="AE197" s="103"/>
      <c r="AF19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7" s="103"/>
      <c r="AH197" s="103"/>
      <c r="AI197" s="123" t="str">
        <f t="shared" si="6"/>
        <v/>
      </c>
      <c r="AJ197" s="103"/>
      <c r="AK197" s="103"/>
      <c r="AL197" s="112"/>
    </row>
    <row r="198" spans="1:38" x14ac:dyDescent="0.35">
      <c r="A198" s="74"/>
      <c r="B198" s="80"/>
      <c r="C198" s="84"/>
      <c r="D198" s="88"/>
      <c r="E198" s="90"/>
      <c r="F198" s="90"/>
      <c r="G198" s="90"/>
      <c r="H198" s="90"/>
      <c r="I198" s="90"/>
      <c r="J198" s="90"/>
      <c r="K198" s="90"/>
      <c r="L198" s="114" t="str">
        <f t="shared" ref="L198:L261" si="7">IF(COUNTIF(F198:K198, "Yes")&gt;0, "No", "Yes")</f>
        <v>Yes</v>
      </c>
      <c r="M198" s="84"/>
      <c r="N198" s="84"/>
      <c r="O198" s="127" t="str">
        <f>IF(OR(A198="", M198=""), "",
   IF(AND(
         M198 &lt;= 'County Names to hide (2)'!$D$2,
         OR(N198="", N198 &gt;= 'County Names to hide (2)'!$C$2)
      ),
      "Yes",
      "No"
   )
)</f>
        <v/>
      </c>
      <c r="P198" s="84"/>
      <c r="Q198" s="84"/>
      <c r="R198" s="84"/>
      <c r="S198" s="84"/>
      <c r="T198" s="95"/>
      <c r="U198" s="129" t="str">
        <f>IF(M198="","",
   ROUND(
      (MIN(IF(N198="", 'County Names to hide (2)'!$D$2, N198),
           'County Names to hide (2)'!$D$2)
       - M198) / 365 * 12,
   1)
)</f>
        <v/>
      </c>
      <c r="V198" s="129" t="str">
        <f>IF(C198="","",
   ROUND(('County Names to hide (2)'!$D$2 - C198) / 365 * 12, 1)
)</f>
        <v/>
      </c>
      <c r="W198" s="88"/>
      <c r="X198" s="100"/>
      <c r="Y198" s="102"/>
      <c r="Z198" s="104"/>
      <c r="AA198" s="102"/>
      <c r="AB198" s="102"/>
      <c r="AC198" s="102"/>
      <c r="AD198" s="102"/>
      <c r="AE198" s="102"/>
      <c r="AF19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8" s="102"/>
      <c r="AH198" s="102"/>
      <c r="AI198" s="123" t="str">
        <f t="shared" ref="AI198:AI261" si="8">IF(U198="", "", IF(U198&gt;=3, "yes", "no"))</f>
        <v/>
      </c>
      <c r="AJ198" s="102"/>
      <c r="AK198" s="102"/>
      <c r="AL198" s="113"/>
    </row>
    <row r="199" spans="1:38" ht="15" thickBot="1" x14ac:dyDescent="0.4">
      <c r="A199" s="73"/>
      <c r="B199" s="81"/>
      <c r="C199" s="85"/>
      <c r="D199" s="89"/>
      <c r="E199" s="91"/>
      <c r="F199" s="91"/>
      <c r="G199" s="91"/>
      <c r="H199" s="91"/>
      <c r="I199" s="91"/>
      <c r="J199" s="91"/>
      <c r="K199" s="91"/>
      <c r="L199" s="114" t="str">
        <f t="shared" si="7"/>
        <v>Yes</v>
      </c>
      <c r="M199" s="85"/>
      <c r="N199" s="85"/>
      <c r="O199" s="127" t="str">
        <f>IF(OR(A199="", M199=""), "",
   IF(AND(
         M199 &lt;= 'County Names to hide (2)'!$D$2,
         OR(N199="", N199 &gt;= 'County Names to hide (2)'!$C$2)
      ),
      "Yes",
      "No"
   )
)</f>
        <v/>
      </c>
      <c r="P199" s="85"/>
      <c r="Q199" s="85"/>
      <c r="R199" s="85"/>
      <c r="S199" s="85"/>
      <c r="T199" s="96"/>
      <c r="U199" s="129" t="str">
        <f>IF(M199="","",
   ROUND(
      (MIN(IF(N199="", 'County Names to hide (2)'!$D$2, N199),
           'County Names to hide (2)'!$D$2)
       - M199) / 365 * 12,
   1)
)</f>
        <v/>
      </c>
      <c r="V199" s="129" t="str">
        <f>IF(C199="","",
   ROUND(('County Names to hide (2)'!$D$2 - C199) / 365 * 12, 1)
)</f>
        <v/>
      </c>
      <c r="W199" s="89"/>
      <c r="X199" s="101"/>
      <c r="Y199" s="103"/>
      <c r="Z199" s="105"/>
      <c r="AA199" s="103"/>
      <c r="AB199" s="103"/>
      <c r="AC199" s="103"/>
      <c r="AD199" s="103"/>
      <c r="AE199" s="103"/>
      <c r="AF19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199" s="103"/>
      <c r="AH199" s="103"/>
      <c r="AI199" s="123" t="str">
        <f t="shared" si="8"/>
        <v/>
      </c>
      <c r="AJ199" s="103"/>
      <c r="AK199" s="103"/>
      <c r="AL199" s="112"/>
    </row>
    <row r="200" spans="1:38" x14ac:dyDescent="0.35">
      <c r="A200" s="75"/>
      <c r="B200" s="82"/>
      <c r="C200" s="86"/>
      <c r="D200" s="82"/>
      <c r="E200" s="82"/>
      <c r="F200" s="82"/>
      <c r="G200" s="82"/>
      <c r="H200" s="82"/>
      <c r="I200" s="82"/>
      <c r="J200" s="82"/>
      <c r="K200" s="82"/>
      <c r="L200" s="114" t="str">
        <f t="shared" si="7"/>
        <v>Yes</v>
      </c>
      <c r="M200" s="86"/>
      <c r="N200" s="86"/>
      <c r="O200" s="127" t="str">
        <f>IF(OR(A200="", M200=""), "",
   IF(AND(
         M200 &lt;= 'County Names to hide (2)'!$D$2,
         OR(N200="", N200 &gt;= 'County Names to hide (2)'!$C$2)
      ),
      "Yes",
      "No"
   )
)</f>
        <v/>
      </c>
      <c r="P200" s="86"/>
      <c r="Q200" s="86"/>
      <c r="R200" s="86"/>
      <c r="S200" s="86"/>
      <c r="T200" s="97"/>
      <c r="U200" s="129" t="str">
        <f>IF(M200="","",
   ROUND(
      (MIN(IF(N200="", 'County Names to hide (2)'!$D$2, N200),
           'County Names to hide (2)'!$D$2)
       - M200) / 365 * 12,
   1)
)</f>
        <v/>
      </c>
      <c r="V200" s="130" t="str">
        <f>IF(C200="","",
   ROUND(('County Names to hide (2)'!$D$2 - C200) / 365 * 12, 1)
)</f>
        <v/>
      </c>
      <c r="W200" s="82"/>
      <c r="X200" s="82"/>
      <c r="Y200" s="82"/>
      <c r="Z200" s="90"/>
      <c r="AA200" s="90"/>
      <c r="AB200" s="90"/>
      <c r="AC200" s="90"/>
      <c r="AD200" s="90"/>
      <c r="AE200" s="90"/>
      <c r="AF20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0" s="90"/>
      <c r="AH200" s="90"/>
      <c r="AI200" s="114" t="str">
        <f t="shared" si="8"/>
        <v/>
      </c>
      <c r="AJ200" s="90"/>
      <c r="AK200" s="90"/>
      <c r="AL200" s="90"/>
    </row>
    <row r="201" spans="1:38" x14ac:dyDescent="0.35">
      <c r="A201" s="76"/>
      <c r="B201" s="1"/>
      <c r="D201" s="1"/>
      <c r="E201" s="1"/>
      <c r="F201" s="1"/>
      <c r="G201" s="1"/>
      <c r="H201" s="1"/>
      <c r="I201" s="1"/>
      <c r="J201" s="1"/>
      <c r="K201" s="1"/>
      <c r="L201" s="114" t="str">
        <f t="shared" si="7"/>
        <v>Yes</v>
      </c>
      <c r="M201" s="4"/>
      <c r="N201" s="4"/>
      <c r="O201" s="127" t="str">
        <f>IF(OR(A201="", M201=""), "",
   IF(AND(
         M201 &lt;= 'County Names to hide (2)'!$D$2,
         OR(N201="", N201 &gt;= 'County Names to hide (2)'!$C$2)
      ),
      "Yes",
      "No"
   )
)</f>
        <v/>
      </c>
      <c r="P201" s="4"/>
      <c r="Q201" s="4"/>
      <c r="R201" s="4"/>
      <c r="S201" s="4"/>
      <c r="U201" s="129" t="str">
        <f>IF(M201="","",
   ROUND(
      (MIN(IF(N201="", 'County Names to hide (2)'!$D$2, N201),
           'County Names to hide (2)'!$D$2)
       - M201) / 365 * 12,
   1)
)</f>
        <v/>
      </c>
      <c r="V201" s="131" t="str">
        <f>IF(C201="","",
   ROUND(('County Names to hide (2)'!$D$2 - C201) / 365 * 12, 1)
)</f>
        <v/>
      </c>
      <c r="W201" s="1"/>
      <c r="X201" s="1"/>
      <c r="Y201" s="1"/>
      <c r="Z201" s="1"/>
      <c r="AA201" s="1"/>
      <c r="AB201" s="1"/>
      <c r="AC201" s="1"/>
      <c r="AD201" s="1"/>
      <c r="AE201" s="1"/>
      <c r="AF20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1" s="1"/>
      <c r="AH201" s="1"/>
      <c r="AI201" s="124" t="str">
        <f t="shared" si="8"/>
        <v/>
      </c>
      <c r="AJ201" s="1"/>
      <c r="AK201" s="1"/>
      <c r="AL201" s="1"/>
    </row>
    <row r="202" spans="1:38" x14ac:dyDescent="0.35">
      <c r="A202" s="77"/>
      <c r="C202" s="87"/>
      <c r="L202" s="114" t="str">
        <f t="shared" si="7"/>
        <v>Yes</v>
      </c>
      <c r="M202" s="87"/>
      <c r="N202" s="87"/>
      <c r="O202" s="127" t="str">
        <f>IF(OR(A202="", M202=""), "",
   IF(AND(
         M202 &lt;= 'County Names to hide (2)'!$D$2,
         OR(N202="", N202 &gt;= 'County Names to hide (2)'!$C$2)
      ),
      "Yes",
      "No"
   )
)</f>
        <v/>
      </c>
      <c r="P202" s="87"/>
      <c r="Q202" s="87"/>
      <c r="R202" s="87"/>
      <c r="S202" s="87"/>
      <c r="T202" s="98"/>
      <c r="U202" s="129" t="str">
        <f>IF(M202="","",
   ROUND(
      (MIN(IF(N202="", 'County Names to hide (2)'!$D$2, N202),
           'County Names to hide (2)'!$D$2)
       - M202) / 365 * 12,
   1)
)</f>
        <v/>
      </c>
      <c r="V202" s="131" t="str">
        <f>IF(C202="","",
   ROUND(('County Names to hide (2)'!$D$2 - C202) / 365 * 12, 1)
)</f>
        <v/>
      </c>
      <c r="AF20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02" s="124" t="str">
        <f t="shared" si="8"/>
        <v/>
      </c>
    </row>
    <row r="203" spans="1:38" x14ac:dyDescent="0.35">
      <c r="A203" s="76"/>
      <c r="B203" s="1"/>
      <c r="D203" s="1"/>
      <c r="E203" s="1"/>
      <c r="F203" s="1"/>
      <c r="G203" s="1"/>
      <c r="H203" s="1"/>
      <c r="I203" s="1"/>
      <c r="J203" s="1"/>
      <c r="K203" s="1"/>
      <c r="L203" s="114" t="str">
        <f t="shared" si="7"/>
        <v>Yes</v>
      </c>
      <c r="M203" s="4"/>
      <c r="N203" s="4"/>
      <c r="O203" s="127" t="str">
        <f>IF(OR(A203="", M203=""), "",
   IF(AND(
         M203 &lt;= 'County Names to hide (2)'!$D$2,
         OR(N203="", N203 &gt;= 'County Names to hide (2)'!$C$2)
      ),
      "Yes",
      "No"
   )
)</f>
        <v/>
      </c>
      <c r="P203" s="4"/>
      <c r="Q203" s="4"/>
      <c r="R203" s="4"/>
      <c r="S203" s="4"/>
      <c r="U203" s="129" t="str">
        <f>IF(M203="","",
   ROUND(
      (MIN(IF(N203="", 'County Names to hide (2)'!$D$2, N203),
           'County Names to hide (2)'!$D$2)
       - M203) / 365 * 12,
   1)
)</f>
        <v/>
      </c>
      <c r="V203" s="131" t="str">
        <f>IF(C203="","",
   ROUND(('County Names to hide (2)'!$D$2 - C203) / 365 * 12, 1)
)</f>
        <v/>
      </c>
      <c r="W203" s="1"/>
      <c r="X203" s="1"/>
      <c r="Y203" s="1"/>
      <c r="Z203" s="1"/>
      <c r="AA203" s="1"/>
      <c r="AB203" s="1"/>
      <c r="AC203" s="1"/>
      <c r="AD203" s="1"/>
      <c r="AE203" s="1"/>
      <c r="AF20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3" s="1"/>
      <c r="AH203" s="1"/>
      <c r="AI203" s="124" t="str">
        <f t="shared" si="8"/>
        <v/>
      </c>
      <c r="AJ203" s="1"/>
      <c r="AK203" s="1"/>
      <c r="AL203" s="1"/>
    </row>
    <row r="204" spans="1:38" x14ac:dyDescent="0.35">
      <c r="A204" s="77"/>
      <c r="C204" s="87"/>
      <c r="L204" s="114" t="str">
        <f t="shared" si="7"/>
        <v>Yes</v>
      </c>
      <c r="M204" s="87"/>
      <c r="N204" s="87"/>
      <c r="O204" s="127" t="str">
        <f>IF(OR(A204="", M204=""), "",
   IF(AND(
         M204 &lt;= 'County Names to hide (2)'!$D$2,
         OR(N204="", N204 &gt;= 'County Names to hide (2)'!$C$2)
      ),
      "Yes",
      "No"
   )
)</f>
        <v/>
      </c>
      <c r="P204" s="87"/>
      <c r="Q204" s="87"/>
      <c r="R204" s="87"/>
      <c r="S204" s="87"/>
      <c r="T204" s="98"/>
      <c r="U204" s="129" t="str">
        <f>IF(M204="","",
   ROUND(
      (MIN(IF(N204="", 'County Names to hide (2)'!$D$2, N204),
           'County Names to hide (2)'!$D$2)
       - M204) / 365 * 12,
   1)
)</f>
        <v/>
      </c>
      <c r="V204" s="131" t="str">
        <f>IF(C204="","",
   ROUND(('County Names to hide (2)'!$D$2 - C204) / 365 * 12, 1)
)</f>
        <v/>
      </c>
      <c r="AF20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04" s="124" t="str">
        <f t="shared" si="8"/>
        <v/>
      </c>
    </row>
    <row r="205" spans="1:38" x14ac:dyDescent="0.35">
      <c r="A205" s="76"/>
      <c r="B205" s="1"/>
      <c r="D205" s="1"/>
      <c r="E205" s="1"/>
      <c r="F205" s="1"/>
      <c r="G205" s="1"/>
      <c r="H205" s="1"/>
      <c r="I205" s="1"/>
      <c r="J205" s="1"/>
      <c r="K205" s="1"/>
      <c r="L205" s="114" t="str">
        <f t="shared" si="7"/>
        <v>Yes</v>
      </c>
      <c r="M205" s="4"/>
      <c r="N205" s="4"/>
      <c r="O205" s="127" t="str">
        <f>IF(OR(A205="", M205=""), "",
   IF(AND(
         M205 &lt;= 'County Names to hide (2)'!$D$2,
         OR(N205="", N205 &gt;= 'County Names to hide (2)'!$C$2)
      ),
      "Yes",
      "No"
   )
)</f>
        <v/>
      </c>
      <c r="P205" s="4"/>
      <c r="Q205" s="4"/>
      <c r="R205" s="4"/>
      <c r="S205" s="4"/>
      <c r="U205" s="129" t="str">
        <f>IF(M205="","",
   ROUND(
      (MIN(IF(N205="", 'County Names to hide (2)'!$D$2, N205),
           'County Names to hide (2)'!$D$2)
       - M205) / 365 * 12,
   1)
)</f>
        <v/>
      </c>
      <c r="V205" s="131" t="str">
        <f>IF(C205="","",
   ROUND(('County Names to hide (2)'!$D$2 - C205) / 365 * 12, 1)
)</f>
        <v/>
      </c>
      <c r="W205" s="1"/>
      <c r="X205" s="1"/>
      <c r="Y205" s="1"/>
      <c r="Z205" s="1"/>
      <c r="AA205" s="1"/>
      <c r="AB205" s="1"/>
      <c r="AC205" s="1"/>
      <c r="AD205" s="1"/>
      <c r="AE205" s="1"/>
      <c r="AF20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5" s="1"/>
      <c r="AH205" s="1"/>
      <c r="AI205" s="124" t="str">
        <f t="shared" si="8"/>
        <v/>
      </c>
      <c r="AJ205" s="1"/>
      <c r="AK205" s="1"/>
      <c r="AL205" s="1"/>
    </row>
    <row r="206" spans="1:38" x14ac:dyDescent="0.35">
      <c r="A206" s="77"/>
      <c r="C206" s="87"/>
      <c r="L206" s="114" t="str">
        <f t="shared" si="7"/>
        <v>Yes</v>
      </c>
      <c r="M206" s="87"/>
      <c r="N206" s="87"/>
      <c r="O206" s="127" t="str">
        <f>IF(OR(A206="", M206=""), "",
   IF(AND(
         M206 &lt;= 'County Names to hide (2)'!$D$2,
         OR(N206="", N206 &gt;= 'County Names to hide (2)'!$C$2)
      ),
      "Yes",
      "No"
   )
)</f>
        <v/>
      </c>
      <c r="P206" s="87"/>
      <c r="Q206" s="87"/>
      <c r="R206" s="87"/>
      <c r="S206" s="87"/>
      <c r="T206" s="98"/>
      <c r="U206" s="129" t="str">
        <f>IF(M206="","",
   ROUND(
      (MIN(IF(N206="", 'County Names to hide (2)'!$D$2, N206),
           'County Names to hide (2)'!$D$2)
       - M206) / 365 * 12,
   1)
)</f>
        <v/>
      </c>
      <c r="V206" s="131" t="str">
        <f>IF(C206="","",
   ROUND(('County Names to hide (2)'!$D$2 - C206) / 365 * 12, 1)
)</f>
        <v/>
      </c>
      <c r="AF20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06" s="124" t="str">
        <f t="shared" si="8"/>
        <v/>
      </c>
    </row>
    <row r="207" spans="1:38" x14ac:dyDescent="0.35">
      <c r="A207" s="76"/>
      <c r="B207" s="1"/>
      <c r="D207" s="1"/>
      <c r="E207" s="1"/>
      <c r="F207" s="1"/>
      <c r="G207" s="1"/>
      <c r="H207" s="1"/>
      <c r="I207" s="1"/>
      <c r="J207" s="1"/>
      <c r="K207" s="1"/>
      <c r="L207" s="114" t="str">
        <f t="shared" si="7"/>
        <v>Yes</v>
      </c>
      <c r="M207" s="4"/>
      <c r="N207" s="4"/>
      <c r="O207" s="127" t="str">
        <f>IF(OR(A207="", M207=""), "",
   IF(AND(
         M207 &lt;= 'County Names to hide (2)'!$D$2,
         OR(N207="", N207 &gt;= 'County Names to hide (2)'!$C$2)
      ),
      "Yes",
      "No"
   )
)</f>
        <v/>
      </c>
      <c r="P207" s="4"/>
      <c r="Q207" s="4"/>
      <c r="R207" s="4"/>
      <c r="S207" s="4"/>
      <c r="U207" s="129" t="str">
        <f>IF(M207="","",
   ROUND(
      (MIN(IF(N207="", 'County Names to hide (2)'!$D$2, N207),
           'County Names to hide (2)'!$D$2)
       - M207) / 365 * 12,
   1)
)</f>
        <v/>
      </c>
      <c r="V207" s="131" t="str">
        <f>IF(C207="","",
   ROUND(('County Names to hide (2)'!$D$2 - C207) / 365 * 12, 1)
)</f>
        <v/>
      </c>
      <c r="W207" s="1"/>
      <c r="X207" s="1"/>
      <c r="Y207" s="1"/>
      <c r="Z207" s="1"/>
      <c r="AA207" s="1"/>
      <c r="AB207" s="1"/>
      <c r="AC207" s="1"/>
      <c r="AD207" s="1"/>
      <c r="AE207" s="1"/>
      <c r="AF20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7" s="1"/>
      <c r="AH207" s="1"/>
      <c r="AI207" s="124" t="str">
        <f t="shared" si="8"/>
        <v/>
      </c>
      <c r="AJ207" s="1"/>
      <c r="AK207" s="1"/>
      <c r="AL207" s="1"/>
    </row>
    <row r="208" spans="1:38" x14ac:dyDescent="0.35">
      <c r="A208" s="77"/>
      <c r="C208" s="87"/>
      <c r="L208" s="114" t="str">
        <f t="shared" si="7"/>
        <v>Yes</v>
      </c>
      <c r="M208" s="87"/>
      <c r="N208" s="87"/>
      <c r="O208" s="127" t="str">
        <f>IF(OR(A208="", M208=""), "",
   IF(AND(
         M208 &lt;= 'County Names to hide (2)'!$D$2,
         OR(N208="", N208 &gt;= 'County Names to hide (2)'!$C$2)
      ),
      "Yes",
      "No"
   )
)</f>
        <v/>
      </c>
      <c r="P208" s="87"/>
      <c r="Q208" s="87"/>
      <c r="R208" s="87"/>
      <c r="S208" s="87"/>
      <c r="T208" s="98"/>
      <c r="U208" s="129" t="str">
        <f>IF(M208="","",
   ROUND(
      (MIN(IF(N208="", 'County Names to hide (2)'!$D$2, N208),
           'County Names to hide (2)'!$D$2)
       - M208) / 365 * 12,
   1)
)</f>
        <v/>
      </c>
      <c r="V208" s="131" t="str">
        <f>IF(C208="","",
   ROUND(('County Names to hide (2)'!$D$2 - C208) / 365 * 12, 1)
)</f>
        <v/>
      </c>
      <c r="AF20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08" s="124" t="str">
        <f t="shared" si="8"/>
        <v/>
      </c>
    </row>
    <row r="209" spans="1:38" x14ac:dyDescent="0.35">
      <c r="A209" s="76"/>
      <c r="B209" s="1"/>
      <c r="D209" s="1"/>
      <c r="E209" s="1"/>
      <c r="F209" s="1"/>
      <c r="G209" s="1"/>
      <c r="H209" s="1"/>
      <c r="I209" s="1"/>
      <c r="J209" s="1"/>
      <c r="K209" s="1"/>
      <c r="L209" s="114" t="str">
        <f t="shared" si="7"/>
        <v>Yes</v>
      </c>
      <c r="M209" s="4"/>
      <c r="N209" s="4"/>
      <c r="O209" s="127" t="str">
        <f>IF(OR(A209="", M209=""), "",
   IF(AND(
         M209 &lt;= 'County Names to hide (2)'!$D$2,
         OR(N209="", N209 &gt;= 'County Names to hide (2)'!$C$2)
      ),
      "Yes",
      "No"
   )
)</f>
        <v/>
      </c>
      <c r="P209" s="4"/>
      <c r="Q209" s="4"/>
      <c r="R209" s="4"/>
      <c r="S209" s="4"/>
      <c r="U209" s="129" t="str">
        <f>IF(M209="","",
   ROUND(
      (MIN(IF(N209="", 'County Names to hide (2)'!$D$2, N209),
           'County Names to hide (2)'!$D$2)
       - M209) / 365 * 12,
   1)
)</f>
        <v/>
      </c>
      <c r="V209" s="131" t="str">
        <f>IF(C209="","",
   ROUND(('County Names to hide (2)'!$D$2 - C209) / 365 * 12, 1)
)</f>
        <v/>
      </c>
      <c r="W209" s="1"/>
      <c r="X209" s="1"/>
      <c r="Y209" s="1"/>
      <c r="Z209" s="1"/>
      <c r="AA209" s="1"/>
      <c r="AB209" s="1"/>
      <c r="AC209" s="1"/>
      <c r="AD209" s="1"/>
      <c r="AE209" s="1"/>
      <c r="AF20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09" s="1"/>
      <c r="AH209" s="1"/>
      <c r="AI209" s="124" t="str">
        <f t="shared" si="8"/>
        <v/>
      </c>
      <c r="AJ209" s="1"/>
      <c r="AK209" s="1"/>
      <c r="AL209" s="1"/>
    </row>
    <row r="210" spans="1:38" x14ac:dyDescent="0.35">
      <c r="A210" s="77"/>
      <c r="C210" s="87"/>
      <c r="L210" s="114" t="str">
        <f t="shared" si="7"/>
        <v>Yes</v>
      </c>
      <c r="M210" s="87"/>
      <c r="N210" s="87"/>
      <c r="O210" s="127" t="str">
        <f>IF(OR(A210="", M210=""), "",
   IF(AND(
         M210 &lt;= 'County Names to hide (2)'!$D$2,
         OR(N210="", N210 &gt;= 'County Names to hide (2)'!$C$2)
      ),
      "Yes",
      "No"
   )
)</f>
        <v/>
      </c>
      <c r="P210" s="87"/>
      <c r="Q210" s="87"/>
      <c r="R210" s="87"/>
      <c r="S210" s="87"/>
      <c r="T210" s="98"/>
      <c r="U210" s="129" t="str">
        <f>IF(M210="","",
   ROUND(
      (MIN(IF(N210="", 'County Names to hide (2)'!$D$2, N210),
           'County Names to hide (2)'!$D$2)
       - M210) / 365 * 12,
   1)
)</f>
        <v/>
      </c>
      <c r="V210" s="131" t="str">
        <f>IF(C210="","",
   ROUND(('County Names to hide (2)'!$D$2 - C210) / 365 * 12, 1)
)</f>
        <v/>
      </c>
      <c r="AF21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10" s="124" t="str">
        <f t="shared" si="8"/>
        <v/>
      </c>
    </row>
    <row r="211" spans="1:38" x14ac:dyDescent="0.35">
      <c r="A211" s="76"/>
      <c r="B211" s="1"/>
      <c r="D211" s="1"/>
      <c r="E211" s="1"/>
      <c r="F211" s="1"/>
      <c r="G211" s="1"/>
      <c r="H211" s="1"/>
      <c r="I211" s="1"/>
      <c r="J211" s="1"/>
      <c r="K211" s="1"/>
      <c r="L211" s="114" t="str">
        <f t="shared" si="7"/>
        <v>Yes</v>
      </c>
      <c r="M211" s="4"/>
      <c r="N211" s="4"/>
      <c r="O211" s="127" t="str">
        <f>IF(OR(A211="", M211=""), "",
   IF(AND(
         M211 &lt;= 'County Names to hide (2)'!$D$2,
         OR(N211="", N211 &gt;= 'County Names to hide (2)'!$C$2)
      ),
      "Yes",
      "No"
   )
)</f>
        <v/>
      </c>
      <c r="P211" s="4"/>
      <c r="Q211" s="4"/>
      <c r="R211" s="4"/>
      <c r="S211" s="4"/>
      <c r="U211" s="129" t="str">
        <f>IF(M211="","",
   ROUND(
      (MIN(IF(N211="", 'County Names to hide (2)'!$D$2, N211),
           'County Names to hide (2)'!$D$2)
       - M211) / 365 * 12,
   1)
)</f>
        <v/>
      </c>
      <c r="V211" s="131" t="str">
        <f>IF(C211="","",
   ROUND(('County Names to hide (2)'!$D$2 - C211) / 365 * 12, 1)
)</f>
        <v/>
      </c>
      <c r="W211" s="1"/>
      <c r="X211" s="1"/>
      <c r="Y211" s="1"/>
      <c r="Z211" s="1"/>
      <c r="AA211" s="1"/>
      <c r="AB211" s="1"/>
      <c r="AC211" s="1"/>
      <c r="AD211" s="1"/>
      <c r="AE211" s="1"/>
      <c r="AF21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11" s="1"/>
      <c r="AH211" s="1"/>
      <c r="AI211" s="124" t="str">
        <f t="shared" si="8"/>
        <v/>
      </c>
      <c r="AJ211" s="1"/>
      <c r="AK211" s="1"/>
      <c r="AL211" s="1"/>
    </row>
    <row r="212" spans="1:38" x14ac:dyDescent="0.35">
      <c r="A212" s="77"/>
      <c r="C212" s="87"/>
      <c r="L212" s="114" t="str">
        <f t="shared" si="7"/>
        <v>Yes</v>
      </c>
      <c r="M212" s="87"/>
      <c r="N212" s="87"/>
      <c r="O212" s="127" t="str">
        <f>IF(OR(A212="", M212=""), "",
   IF(AND(
         M212 &lt;= 'County Names to hide (2)'!$D$2,
         OR(N212="", N212 &gt;= 'County Names to hide (2)'!$C$2)
      ),
      "Yes",
      "No"
   )
)</f>
        <v/>
      </c>
      <c r="P212" s="87"/>
      <c r="Q212" s="87"/>
      <c r="R212" s="87"/>
      <c r="S212" s="87"/>
      <c r="T212" s="98"/>
      <c r="U212" s="129" t="str">
        <f>IF(M212="","",
   ROUND(
      (MIN(IF(N212="", 'County Names to hide (2)'!$D$2, N212),
           'County Names to hide (2)'!$D$2)
       - M212) / 365 * 12,
   1)
)</f>
        <v/>
      </c>
      <c r="V212" s="131" t="str">
        <f>IF(C212="","",
   ROUND(('County Names to hide (2)'!$D$2 - C212) / 365 * 12, 1)
)</f>
        <v/>
      </c>
      <c r="AF21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12" s="124" t="str">
        <f t="shared" si="8"/>
        <v/>
      </c>
    </row>
    <row r="213" spans="1:38" x14ac:dyDescent="0.35">
      <c r="A213" s="76"/>
      <c r="B213" s="1"/>
      <c r="D213" s="1"/>
      <c r="E213" s="1"/>
      <c r="F213" s="1"/>
      <c r="G213" s="1"/>
      <c r="H213" s="1"/>
      <c r="I213" s="1"/>
      <c r="J213" s="1"/>
      <c r="K213" s="1"/>
      <c r="L213" s="114" t="str">
        <f t="shared" si="7"/>
        <v>Yes</v>
      </c>
      <c r="M213" s="4"/>
      <c r="N213" s="4"/>
      <c r="O213" s="127" t="str">
        <f>IF(OR(A213="", M213=""), "",
   IF(AND(
         M213 &lt;= 'County Names to hide (2)'!$D$2,
         OR(N213="", N213 &gt;= 'County Names to hide (2)'!$C$2)
      ),
      "Yes",
      "No"
   )
)</f>
        <v/>
      </c>
      <c r="P213" s="4"/>
      <c r="Q213" s="4"/>
      <c r="R213" s="4"/>
      <c r="S213" s="4"/>
      <c r="U213" s="129" t="str">
        <f>IF(M213="","",
   ROUND(
      (MIN(IF(N213="", 'County Names to hide (2)'!$D$2, N213),
           'County Names to hide (2)'!$D$2)
       - M213) / 365 * 12,
   1)
)</f>
        <v/>
      </c>
      <c r="V213" s="131" t="str">
        <f>IF(C213="","",
   ROUND(('County Names to hide (2)'!$D$2 - C213) / 365 * 12, 1)
)</f>
        <v/>
      </c>
      <c r="W213" s="1"/>
      <c r="X213" s="1"/>
      <c r="Y213" s="1"/>
      <c r="Z213" s="1"/>
      <c r="AA213" s="1"/>
      <c r="AB213" s="1"/>
      <c r="AC213" s="1"/>
      <c r="AD213" s="1"/>
      <c r="AE213" s="1"/>
      <c r="AF21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13" s="1"/>
      <c r="AH213" s="1"/>
      <c r="AI213" s="124" t="str">
        <f t="shared" si="8"/>
        <v/>
      </c>
      <c r="AJ213" s="1"/>
      <c r="AK213" s="1"/>
      <c r="AL213" s="1"/>
    </row>
    <row r="214" spans="1:38" x14ac:dyDescent="0.35">
      <c r="A214" s="77"/>
      <c r="C214" s="87"/>
      <c r="L214" s="114" t="str">
        <f t="shared" si="7"/>
        <v>Yes</v>
      </c>
      <c r="M214" s="87"/>
      <c r="N214" s="87"/>
      <c r="O214" s="127" t="str">
        <f>IF(OR(A214="", M214=""), "",
   IF(AND(
         M214 &lt;= 'County Names to hide (2)'!$D$2,
         OR(N214="", N214 &gt;= 'County Names to hide (2)'!$C$2)
      ),
      "Yes",
      "No"
   )
)</f>
        <v/>
      </c>
      <c r="P214" s="87"/>
      <c r="Q214" s="87"/>
      <c r="R214" s="87"/>
      <c r="S214" s="87"/>
      <c r="T214" s="98"/>
      <c r="U214" s="129" t="str">
        <f>IF(M214="","",
   ROUND(
      (MIN(IF(N214="", 'County Names to hide (2)'!$D$2, N214),
           'County Names to hide (2)'!$D$2)
       - M214) / 365 * 12,
   1)
)</f>
        <v/>
      </c>
      <c r="V214" s="131" t="str">
        <f>IF(C214="","",
   ROUND(('County Names to hide (2)'!$D$2 - C214) / 365 * 12, 1)
)</f>
        <v/>
      </c>
      <c r="AF21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14" s="124" t="str">
        <f t="shared" si="8"/>
        <v/>
      </c>
    </row>
    <row r="215" spans="1:38" x14ac:dyDescent="0.35">
      <c r="A215" s="76"/>
      <c r="B215" s="1"/>
      <c r="D215" s="1"/>
      <c r="E215" s="1"/>
      <c r="F215" s="1"/>
      <c r="G215" s="1"/>
      <c r="H215" s="1"/>
      <c r="I215" s="1"/>
      <c r="J215" s="1"/>
      <c r="K215" s="1"/>
      <c r="L215" s="114" t="str">
        <f t="shared" si="7"/>
        <v>Yes</v>
      </c>
      <c r="M215" s="4"/>
      <c r="N215" s="4"/>
      <c r="O215" s="127" t="str">
        <f>IF(OR(A215="", M215=""), "",
   IF(AND(
         M215 &lt;= 'County Names to hide (2)'!$D$2,
         OR(N215="", N215 &gt;= 'County Names to hide (2)'!$C$2)
      ),
      "Yes",
      "No"
   )
)</f>
        <v/>
      </c>
      <c r="P215" s="4"/>
      <c r="Q215" s="4"/>
      <c r="R215" s="4"/>
      <c r="S215" s="4"/>
      <c r="U215" s="129" t="str">
        <f>IF(M215="","",
   ROUND(
      (MIN(IF(N215="", 'County Names to hide (2)'!$D$2, N215),
           'County Names to hide (2)'!$D$2)
       - M215) / 365 * 12,
   1)
)</f>
        <v/>
      </c>
      <c r="V215" s="131" t="str">
        <f>IF(C215="","",
   ROUND(('County Names to hide (2)'!$D$2 - C215) / 365 * 12, 1)
)</f>
        <v/>
      </c>
      <c r="W215" s="1"/>
      <c r="X215" s="1"/>
      <c r="Y215" s="1"/>
      <c r="Z215" s="1"/>
      <c r="AA215" s="1"/>
      <c r="AB215" s="1"/>
      <c r="AC215" s="1"/>
      <c r="AD215" s="1"/>
      <c r="AE215" s="1"/>
      <c r="AF21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15" s="1"/>
      <c r="AH215" s="1"/>
      <c r="AI215" s="124" t="str">
        <f t="shared" si="8"/>
        <v/>
      </c>
      <c r="AJ215" s="1"/>
      <c r="AK215" s="1"/>
      <c r="AL215" s="1"/>
    </row>
    <row r="216" spans="1:38" x14ac:dyDescent="0.35">
      <c r="A216" s="77"/>
      <c r="C216" s="87"/>
      <c r="L216" s="114" t="str">
        <f t="shared" si="7"/>
        <v>Yes</v>
      </c>
      <c r="M216" s="87"/>
      <c r="N216" s="87"/>
      <c r="O216" s="127" t="str">
        <f>IF(OR(A216="", M216=""), "",
   IF(AND(
         M216 &lt;= 'County Names to hide (2)'!$D$2,
         OR(N216="", N216 &gt;= 'County Names to hide (2)'!$C$2)
      ),
      "Yes",
      "No"
   )
)</f>
        <v/>
      </c>
      <c r="P216" s="87"/>
      <c r="Q216" s="87"/>
      <c r="R216" s="87"/>
      <c r="S216" s="87"/>
      <c r="T216" s="98"/>
      <c r="U216" s="129" t="str">
        <f>IF(M216="","",
   ROUND(
      (MIN(IF(N216="", 'County Names to hide (2)'!$D$2, N216),
           'County Names to hide (2)'!$D$2)
       - M216) / 365 * 12,
   1)
)</f>
        <v/>
      </c>
      <c r="V216" s="131" t="str">
        <f>IF(C216="","",
   ROUND(('County Names to hide (2)'!$D$2 - C216) / 365 * 12, 1)
)</f>
        <v/>
      </c>
      <c r="AF21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16" s="124" t="str">
        <f t="shared" si="8"/>
        <v/>
      </c>
    </row>
    <row r="217" spans="1:38" x14ac:dyDescent="0.35">
      <c r="A217" s="76"/>
      <c r="B217" s="1"/>
      <c r="D217" s="1"/>
      <c r="E217" s="1"/>
      <c r="F217" s="1"/>
      <c r="G217" s="1"/>
      <c r="H217" s="1"/>
      <c r="I217" s="1"/>
      <c r="J217" s="1"/>
      <c r="K217" s="1"/>
      <c r="L217" s="114" t="str">
        <f t="shared" si="7"/>
        <v>Yes</v>
      </c>
      <c r="M217" s="4"/>
      <c r="N217" s="4"/>
      <c r="O217" s="127" t="str">
        <f>IF(OR(A217="", M217=""), "",
   IF(AND(
         M217 &lt;= 'County Names to hide (2)'!$D$2,
         OR(N217="", N217 &gt;= 'County Names to hide (2)'!$C$2)
      ),
      "Yes",
      "No"
   )
)</f>
        <v/>
      </c>
      <c r="P217" s="4"/>
      <c r="Q217" s="4"/>
      <c r="R217" s="4"/>
      <c r="S217" s="4"/>
      <c r="U217" s="129" t="str">
        <f>IF(M217="","",
   ROUND(
      (MIN(IF(N217="", 'County Names to hide (2)'!$D$2, N217),
           'County Names to hide (2)'!$D$2)
       - M217) / 365 * 12,
   1)
)</f>
        <v/>
      </c>
      <c r="V217" s="131" t="str">
        <f>IF(C217="","",
   ROUND(('County Names to hide (2)'!$D$2 - C217) / 365 * 12, 1)
)</f>
        <v/>
      </c>
      <c r="W217" s="1"/>
      <c r="X217" s="1"/>
      <c r="Y217" s="1"/>
      <c r="Z217" s="1"/>
      <c r="AA217" s="1"/>
      <c r="AB217" s="1"/>
      <c r="AC217" s="1"/>
      <c r="AD217" s="1"/>
      <c r="AE217" s="1"/>
      <c r="AF21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17" s="1"/>
      <c r="AH217" s="1"/>
      <c r="AI217" s="124" t="str">
        <f t="shared" si="8"/>
        <v/>
      </c>
      <c r="AJ217" s="1"/>
      <c r="AK217" s="1"/>
      <c r="AL217" s="1"/>
    </row>
    <row r="218" spans="1:38" x14ac:dyDescent="0.35">
      <c r="A218" s="77"/>
      <c r="C218" s="87"/>
      <c r="L218" s="114" t="str">
        <f t="shared" si="7"/>
        <v>Yes</v>
      </c>
      <c r="M218" s="87"/>
      <c r="N218" s="87"/>
      <c r="O218" s="127" t="str">
        <f>IF(OR(A218="", M218=""), "",
   IF(AND(
         M218 &lt;= 'County Names to hide (2)'!$D$2,
         OR(N218="", N218 &gt;= 'County Names to hide (2)'!$C$2)
      ),
      "Yes",
      "No"
   )
)</f>
        <v/>
      </c>
      <c r="P218" s="87"/>
      <c r="Q218" s="87"/>
      <c r="R218" s="87"/>
      <c r="S218" s="87"/>
      <c r="T218" s="98"/>
      <c r="U218" s="129" t="str">
        <f>IF(M218="","",
   ROUND(
      (MIN(IF(N218="", 'County Names to hide (2)'!$D$2, N218),
           'County Names to hide (2)'!$D$2)
       - M218) / 365 * 12,
   1)
)</f>
        <v/>
      </c>
      <c r="V218" s="131" t="str">
        <f>IF(C218="","",
   ROUND(('County Names to hide (2)'!$D$2 - C218) / 365 * 12, 1)
)</f>
        <v/>
      </c>
      <c r="AF21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18" s="124" t="str">
        <f t="shared" si="8"/>
        <v/>
      </c>
    </row>
    <row r="219" spans="1:38" x14ac:dyDescent="0.35">
      <c r="A219" s="76"/>
      <c r="B219" s="1"/>
      <c r="D219" s="1"/>
      <c r="E219" s="1"/>
      <c r="F219" s="1"/>
      <c r="G219" s="1"/>
      <c r="H219" s="1"/>
      <c r="I219" s="1"/>
      <c r="J219" s="1"/>
      <c r="K219" s="1"/>
      <c r="L219" s="114" t="str">
        <f t="shared" si="7"/>
        <v>Yes</v>
      </c>
      <c r="M219" s="4"/>
      <c r="N219" s="4"/>
      <c r="O219" s="127" t="str">
        <f>IF(OR(A219="", M219=""), "",
   IF(AND(
         M219 &lt;= 'County Names to hide (2)'!$D$2,
         OR(N219="", N219 &gt;= 'County Names to hide (2)'!$C$2)
      ),
      "Yes",
      "No"
   )
)</f>
        <v/>
      </c>
      <c r="P219" s="4"/>
      <c r="Q219" s="4"/>
      <c r="R219" s="4"/>
      <c r="S219" s="4"/>
      <c r="U219" s="129" t="str">
        <f>IF(M219="","",
   ROUND(
      (MIN(IF(N219="", 'County Names to hide (2)'!$D$2, N219),
           'County Names to hide (2)'!$D$2)
       - M219) / 365 * 12,
   1)
)</f>
        <v/>
      </c>
      <c r="V219" s="131" t="str">
        <f>IF(C219="","",
   ROUND(('County Names to hide (2)'!$D$2 - C219) / 365 * 12, 1)
)</f>
        <v/>
      </c>
      <c r="W219" s="1"/>
      <c r="X219" s="1"/>
      <c r="Y219" s="1"/>
      <c r="Z219" s="1"/>
      <c r="AA219" s="1"/>
      <c r="AB219" s="1"/>
      <c r="AC219" s="1"/>
      <c r="AD219" s="1"/>
      <c r="AE219" s="1"/>
      <c r="AF21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19" s="1"/>
      <c r="AH219" s="1"/>
      <c r="AI219" s="124" t="str">
        <f t="shared" si="8"/>
        <v/>
      </c>
      <c r="AJ219" s="1"/>
      <c r="AK219" s="1"/>
      <c r="AL219" s="1"/>
    </row>
    <row r="220" spans="1:38" x14ac:dyDescent="0.35">
      <c r="A220" s="77"/>
      <c r="C220" s="87"/>
      <c r="L220" s="114" t="str">
        <f t="shared" si="7"/>
        <v>Yes</v>
      </c>
      <c r="M220" s="87"/>
      <c r="N220" s="87"/>
      <c r="O220" s="127" t="str">
        <f>IF(OR(A220="", M220=""), "",
   IF(AND(
         M220 &lt;= 'County Names to hide (2)'!$D$2,
         OR(N220="", N220 &gt;= 'County Names to hide (2)'!$C$2)
      ),
      "Yes",
      "No"
   )
)</f>
        <v/>
      </c>
      <c r="P220" s="87"/>
      <c r="Q220" s="87"/>
      <c r="R220" s="87"/>
      <c r="S220" s="87"/>
      <c r="T220" s="98"/>
      <c r="U220" s="129" t="str">
        <f>IF(M220="","",
   ROUND(
      (MIN(IF(N220="", 'County Names to hide (2)'!$D$2, N220),
           'County Names to hide (2)'!$D$2)
       - M220) / 365 * 12,
   1)
)</f>
        <v/>
      </c>
      <c r="V220" s="131" t="str">
        <f>IF(C220="","",
   ROUND(('County Names to hide (2)'!$D$2 - C220) / 365 * 12, 1)
)</f>
        <v/>
      </c>
      <c r="AF22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20" s="124" t="str">
        <f t="shared" si="8"/>
        <v/>
      </c>
    </row>
    <row r="221" spans="1:38" x14ac:dyDescent="0.35">
      <c r="A221" s="76"/>
      <c r="B221" s="1"/>
      <c r="D221" s="1"/>
      <c r="E221" s="1"/>
      <c r="F221" s="1"/>
      <c r="G221" s="1"/>
      <c r="H221" s="1"/>
      <c r="I221" s="1"/>
      <c r="J221" s="1"/>
      <c r="K221" s="1"/>
      <c r="L221" s="114" t="str">
        <f t="shared" si="7"/>
        <v>Yes</v>
      </c>
      <c r="M221" s="4"/>
      <c r="N221" s="4"/>
      <c r="O221" s="127" t="str">
        <f>IF(OR(A221="", M221=""), "",
   IF(AND(
         M221 &lt;= 'County Names to hide (2)'!$D$2,
         OR(N221="", N221 &gt;= 'County Names to hide (2)'!$C$2)
      ),
      "Yes",
      "No"
   )
)</f>
        <v/>
      </c>
      <c r="P221" s="4"/>
      <c r="Q221" s="4"/>
      <c r="R221" s="4"/>
      <c r="S221" s="4"/>
      <c r="U221" s="129" t="str">
        <f>IF(M221="","",
   ROUND(
      (MIN(IF(N221="", 'County Names to hide (2)'!$D$2, N221),
           'County Names to hide (2)'!$D$2)
       - M221) / 365 * 12,
   1)
)</f>
        <v/>
      </c>
      <c r="V221" s="131" t="str">
        <f>IF(C221="","",
   ROUND(('County Names to hide (2)'!$D$2 - C221) / 365 * 12, 1)
)</f>
        <v/>
      </c>
      <c r="W221" s="1"/>
      <c r="X221" s="1"/>
      <c r="Y221" s="1"/>
      <c r="Z221" s="1"/>
      <c r="AA221" s="1"/>
      <c r="AB221" s="1"/>
      <c r="AC221" s="1"/>
      <c r="AD221" s="1"/>
      <c r="AE221" s="1"/>
      <c r="AF22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21" s="1"/>
      <c r="AH221" s="1"/>
      <c r="AI221" s="124" t="str">
        <f t="shared" si="8"/>
        <v/>
      </c>
      <c r="AJ221" s="1"/>
      <c r="AK221" s="1"/>
      <c r="AL221" s="1"/>
    </row>
    <row r="222" spans="1:38" x14ac:dyDescent="0.35">
      <c r="A222" s="77"/>
      <c r="C222" s="87"/>
      <c r="L222" s="114" t="str">
        <f t="shared" si="7"/>
        <v>Yes</v>
      </c>
      <c r="M222" s="87"/>
      <c r="N222" s="87"/>
      <c r="O222" s="127" t="str">
        <f>IF(OR(A222="", M222=""), "",
   IF(AND(
         M222 &lt;= 'County Names to hide (2)'!$D$2,
         OR(N222="", N222 &gt;= 'County Names to hide (2)'!$C$2)
      ),
      "Yes",
      "No"
   )
)</f>
        <v/>
      </c>
      <c r="P222" s="87"/>
      <c r="Q222" s="87"/>
      <c r="R222" s="87"/>
      <c r="S222" s="87"/>
      <c r="T222" s="98"/>
      <c r="U222" s="129" t="str">
        <f>IF(M222="","",
   ROUND(
      (MIN(IF(N222="", 'County Names to hide (2)'!$D$2, N222),
           'County Names to hide (2)'!$D$2)
       - M222) / 365 * 12,
   1)
)</f>
        <v/>
      </c>
      <c r="V222" s="131" t="str">
        <f>IF(C222="","",
   ROUND(('County Names to hide (2)'!$D$2 - C222) / 365 * 12, 1)
)</f>
        <v/>
      </c>
      <c r="AF22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22" s="124" t="str">
        <f t="shared" si="8"/>
        <v/>
      </c>
    </row>
    <row r="223" spans="1:38" x14ac:dyDescent="0.35">
      <c r="A223" s="76"/>
      <c r="B223" s="1"/>
      <c r="D223" s="1"/>
      <c r="E223" s="1"/>
      <c r="F223" s="1"/>
      <c r="G223" s="1"/>
      <c r="H223" s="1"/>
      <c r="I223" s="1"/>
      <c r="J223" s="1"/>
      <c r="K223" s="1"/>
      <c r="L223" s="114" t="str">
        <f t="shared" si="7"/>
        <v>Yes</v>
      </c>
      <c r="M223" s="4"/>
      <c r="N223" s="4"/>
      <c r="O223" s="127" t="str">
        <f>IF(OR(A223="", M223=""), "",
   IF(AND(
         M223 &lt;= 'County Names to hide (2)'!$D$2,
         OR(N223="", N223 &gt;= 'County Names to hide (2)'!$C$2)
      ),
      "Yes",
      "No"
   )
)</f>
        <v/>
      </c>
      <c r="P223" s="4"/>
      <c r="Q223" s="4"/>
      <c r="R223" s="4"/>
      <c r="S223" s="4"/>
      <c r="U223" s="129" t="str">
        <f>IF(M223="","",
   ROUND(
      (MIN(IF(N223="", 'County Names to hide (2)'!$D$2, N223),
           'County Names to hide (2)'!$D$2)
       - M223) / 365 * 12,
   1)
)</f>
        <v/>
      </c>
      <c r="V223" s="131" t="str">
        <f>IF(C223="","",
   ROUND(('County Names to hide (2)'!$D$2 - C223) / 365 * 12, 1)
)</f>
        <v/>
      </c>
      <c r="W223" s="1"/>
      <c r="X223" s="1"/>
      <c r="Y223" s="1"/>
      <c r="Z223" s="1"/>
      <c r="AA223" s="1"/>
      <c r="AB223" s="1"/>
      <c r="AC223" s="1"/>
      <c r="AD223" s="1"/>
      <c r="AE223" s="1"/>
      <c r="AF22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23" s="1"/>
      <c r="AH223" s="1"/>
      <c r="AI223" s="124" t="str">
        <f t="shared" si="8"/>
        <v/>
      </c>
      <c r="AJ223" s="1"/>
      <c r="AK223" s="1"/>
      <c r="AL223" s="1"/>
    </row>
    <row r="224" spans="1:38" x14ac:dyDescent="0.35">
      <c r="A224" s="77"/>
      <c r="C224" s="87"/>
      <c r="L224" s="114" t="str">
        <f t="shared" si="7"/>
        <v>Yes</v>
      </c>
      <c r="M224" s="87"/>
      <c r="N224" s="87"/>
      <c r="O224" s="127" t="str">
        <f>IF(OR(A224="", M224=""), "",
   IF(AND(
         M224 &lt;= 'County Names to hide (2)'!$D$2,
         OR(N224="", N224 &gt;= 'County Names to hide (2)'!$C$2)
      ),
      "Yes",
      "No"
   )
)</f>
        <v/>
      </c>
      <c r="P224" s="87"/>
      <c r="Q224" s="87"/>
      <c r="R224" s="87"/>
      <c r="S224" s="87"/>
      <c r="T224" s="98"/>
      <c r="U224" s="129" t="str">
        <f>IF(M224="","",
   ROUND(
      (MIN(IF(N224="", 'County Names to hide (2)'!$D$2, N224),
           'County Names to hide (2)'!$D$2)
       - M224) / 365 * 12,
   1)
)</f>
        <v/>
      </c>
      <c r="V224" s="131" t="str">
        <f>IF(C224="","",
   ROUND(('County Names to hide (2)'!$D$2 - C224) / 365 * 12, 1)
)</f>
        <v/>
      </c>
      <c r="AF22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24" s="124" t="str">
        <f t="shared" si="8"/>
        <v/>
      </c>
    </row>
    <row r="225" spans="1:38" x14ac:dyDescent="0.35">
      <c r="A225" s="76"/>
      <c r="B225" s="1"/>
      <c r="D225" s="1"/>
      <c r="E225" s="1"/>
      <c r="F225" s="1"/>
      <c r="G225" s="1"/>
      <c r="H225" s="1"/>
      <c r="I225" s="1"/>
      <c r="J225" s="1"/>
      <c r="K225" s="1"/>
      <c r="L225" s="114" t="str">
        <f t="shared" si="7"/>
        <v>Yes</v>
      </c>
      <c r="M225" s="4"/>
      <c r="N225" s="4"/>
      <c r="O225" s="127" t="str">
        <f>IF(OR(A225="", M225=""), "",
   IF(AND(
         M225 &lt;= 'County Names to hide (2)'!$D$2,
         OR(N225="", N225 &gt;= 'County Names to hide (2)'!$C$2)
      ),
      "Yes",
      "No"
   )
)</f>
        <v/>
      </c>
      <c r="P225" s="4"/>
      <c r="Q225" s="4"/>
      <c r="R225" s="4"/>
      <c r="S225" s="4"/>
      <c r="U225" s="129" t="str">
        <f>IF(M225="","",
   ROUND(
      (MIN(IF(N225="", 'County Names to hide (2)'!$D$2, N225),
           'County Names to hide (2)'!$D$2)
       - M225) / 365 * 12,
   1)
)</f>
        <v/>
      </c>
      <c r="V225" s="131" t="str">
        <f>IF(C225="","",
   ROUND(('County Names to hide (2)'!$D$2 - C225) / 365 * 12, 1)
)</f>
        <v/>
      </c>
      <c r="W225" s="1"/>
      <c r="X225" s="1"/>
      <c r="Y225" s="1"/>
      <c r="Z225" s="1"/>
      <c r="AA225" s="1"/>
      <c r="AB225" s="1"/>
      <c r="AC225" s="1"/>
      <c r="AD225" s="1"/>
      <c r="AE225" s="1"/>
      <c r="AF22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25" s="1"/>
      <c r="AH225" s="1"/>
      <c r="AI225" s="124" t="str">
        <f t="shared" si="8"/>
        <v/>
      </c>
      <c r="AJ225" s="1"/>
      <c r="AK225" s="1"/>
      <c r="AL225" s="1"/>
    </row>
    <row r="226" spans="1:38" x14ac:dyDescent="0.35">
      <c r="A226" s="77"/>
      <c r="C226" s="87"/>
      <c r="L226" s="114" t="str">
        <f t="shared" si="7"/>
        <v>Yes</v>
      </c>
      <c r="M226" s="87"/>
      <c r="N226" s="87"/>
      <c r="O226" s="127" t="str">
        <f>IF(OR(A226="", M226=""), "",
   IF(AND(
         M226 &lt;= 'County Names to hide (2)'!$D$2,
         OR(N226="", N226 &gt;= 'County Names to hide (2)'!$C$2)
      ),
      "Yes",
      "No"
   )
)</f>
        <v/>
      </c>
      <c r="P226" s="87"/>
      <c r="Q226" s="87"/>
      <c r="R226" s="87"/>
      <c r="S226" s="87"/>
      <c r="T226" s="98"/>
      <c r="U226" s="129" t="str">
        <f>IF(M226="","",
   ROUND(
      (MIN(IF(N226="", 'County Names to hide (2)'!$D$2, N226),
           'County Names to hide (2)'!$D$2)
       - M226) / 365 * 12,
   1)
)</f>
        <v/>
      </c>
      <c r="V226" s="131" t="str">
        <f>IF(C226="","",
   ROUND(('County Names to hide (2)'!$D$2 - C226) / 365 * 12, 1)
)</f>
        <v/>
      </c>
      <c r="AF22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26" s="124" t="str">
        <f t="shared" si="8"/>
        <v/>
      </c>
    </row>
    <row r="227" spans="1:38" x14ac:dyDescent="0.35">
      <c r="A227" s="76"/>
      <c r="B227" s="1"/>
      <c r="D227" s="1"/>
      <c r="E227" s="1"/>
      <c r="F227" s="1"/>
      <c r="G227" s="1"/>
      <c r="H227" s="1"/>
      <c r="I227" s="1"/>
      <c r="J227" s="1"/>
      <c r="K227" s="1"/>
      <c r="L227" s="114" t="str">
        <f t="shared" si="7"/>
        <v>Yes</v>
      </c>
      <c r="M227" s="4"/>
      <c r="N227" s="4"/>
      <c r="O227" s="127" t="str">
        <f>IF(OR(A227="", M227=""), "",
   IF(AND(
         M227 &lt;= 'County Names to hide (2)'!$D$2,
         OR(N227="", N227 &gt;= 'County Names to hide (2)'!$C$2)
      ),
      "Yes",
      "No"
   )
)</f>
        <v/>
      </c>
      <c r="P227" s="4"/>
      <c r="Q227" s="4"/>
      <c r="R227" s="4"/>
      <c r="S227" s="4"/>
      <c r="U227" s="129" t="str">
        <f>IF(M227="","",
   ROUND(
      (MIN(IF(N227="", 'County Names to hide (2)'!$D$2, N227),
           'County Names to hide (2)'!$D$2)
       - M227) / 365 * 12,
   1)
)</f>
        <v/>
      </c>
      <c r="V227" s="131" t="str">
        <f>IF(C227="","",
   ROUND(('County Names to hide (2)'!$D$2 - C227) / 365 * 12, 1)
)</f>
        <v/>
      </c>
      <c r="W227" s="1"/>
      <c r="X227" s="1"/>
      <c r="Y227" s="1"/>
      <c r="Z227" s="1"/>
      <c r="AA227" s="1"/>
      <c r="AB227" s="1"/>
      <c r="AC227" s="1"/>
      <c r="AD227" s="1"/>
      <c r="AE227" s="1"/>
      <c r="AF22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27" s="1"/>
      <c r="AH227" s="1"/>
      <c r="AI227" s="124" t="str">
        <f t="shared" si="8"/>
        <v/>
      </c>
      <c r="AJ227" s="1"/>
      <c r="AK227" s="1"/>
      <c r="AL227" s="1"/>
    </row>
    <row r="228" spans="1:38" x14ac:dyDescent="0.35">
      <c r="A228" s="77"/>
      <c r="C228" s="87"/>
      <c r="L228" s="114" t="str">
        <f t="shared" si="7"/>
        <v>Yes</v>
      </c>
      <c r="M228" s="87"/>
      <c r="N228" s="87"/>
      <c r="O228" s="127" t="str">
        <f>IF(OR(A228="", M228=""), "",
   IF(AND(
         M228 &lt;= 'County Names to hide (2)'!$D$2,
         OR(N228="", N228 &gt;= 'County Names to hide (2)'!$C$2)
      ),
      "Yes",
      "No"
   )
)</f>
        <v/>
      </c>
      <c r="P228" s="87"/>
      <c r="Q228" s="87"/>
      <c r="R228" s="87"/>
      <c r="S228" s="87"/>
      <c r="T228" s="98"/>
      <c r="U228" s="129" t="str">
        <f>IF(M228="","",
   ROUND(
      (MIN(IF(N228="", 'County Names to hide (2)'!$D$2, N228),
           'County Names to hide (2)'!$D$2)
       - M228) / 365 * 12,
   1)
)</f>
        <v/>
      </c>
      <c r="V228" s="131" t="str">
        <f>IF(C228="","",
   ROUND(('County Names to hide (2)'!$D$2 - C228) / 365 * 12, 1)
)</f>
        <v/>
      </c>
      <c r="AF22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28" s="124" t="str">
        <f t="shared" si="8"/>
        <v/>
      </c>
    </row>
    <row r="229" spans="1:38" x14ac:dyDescent="0.35">
      <c r="A229" s="76"/>
      <c r="B229" s="1"/>
      <c r="D229" s="1"/>
      <c r="E229" s="1"/>
      <c r="F229" s="1"/>
      <c r="G229" s="1"/>
      <c r="H229" s="1"/>
      <c r="I229" s="1"/>
      <c r="J229" s="1"/>
      <c r="K229" s="1"/>
      <c r="L229" s="114" t="str">
        <f t="shared" si="7"/>
        <v>Yes</v>
      </c>
      <c r="M229" s="4"/>
      <c r="N229" s="4"/>
      <c r="O229" s="127" t="str">
        <f>IF(OR(A229="", M229=""), "",
   IF(AND(
         M229 &lt;= 'County Names to hide (2)'!$D$2,
         OR(N229="", N229 &gt;= 'County Names to hide (2)'!$C$2)
      ),
      "Yes",
      "No"
   )
)</f>
        <v/>
      </c>
      <c r="P229" s="4"/>
      <c r="Q229" s="4"/>
      <c r="R229" s="4"/>
      <c r="S229" s="4"/>
      <c r="U229" s="129" t="str">
        <f>IF(M229="","",
   ROUND(
      (MIN(IF(N229="", 'County Names to hide (2)'!$D$2, N229),
           'County Names to hide (2)'!$D$2)
       - M229) / 365 * 12,
   1)
)</f>
        <v/>
      </c>
      <c r="V229" s="131" t="str">
        <f>IF(C229="","",
   ROUND(('County Names to hide (2)'!$D$2 - C229) / 365 * 12, 1)
)</f>
        <v/>
      </c>
      <c r="W229" s="1"/>
      <c r="X229" s="1"/>
      <c r="Y229" s="1"/>
      <c r="Z229" s="1"/>
      <c r="AA229" s="1"/>
      <c r="AB229" s="1"/>
      <c r="AC229" s="1"/>
      <c r="AD229" s="1"/>
      <c r="AE229" s="1"/>
      <c r="AF22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29" s="1"/>
      <c r="AH229" s="1"/>
      <c r="AI229" s="124" t="str">
        <f t="shared" si="8"/>
        <v/>
      </c>
      <c r="AJ229" s="1"/>
      <c r="AK229" s="1"/>
      <c r="AL229" s="1"/>
    </row>
    <row r="230" spans="1:38" x14ac:dyDescent="0.35">
      <c r="A230" s="77"/>
      <c r="C230" s="87"/>
      <c r="L230" s="114" t="str">
        <f t="shared" si="7"/>
        <v>Yes</v>
      </c>
      <c r="M230" s="87"/>
      <c r="N230" s="87"/>
      <c r="O230" s="127" t="str">
        <f>IF(OR(A230="", M230=""), "",
   IF(AND(
         M230 &lt;= 'County Names to hide (2)'!$D$2,
         OR(N230="", N230 &gt;= 'County Names to hide (2)'!$C$2)
      ),
      "Yes",
      "No"
   )
)</f>
        <v/>
      </c>
      <c r="P230" s="87"/>
      <c r="Q230" s="87"/>
      <c r="R230" s="87"/>
      <c r="S230" s="87"/>
      <c r="T230" s="98"/>
      <c r="U230" s="129" t="str">
        <f>IF(M230="","",
   ROUND(
      (MIN(IF(N230="", 'County Names to hide (2)'!$D$2, N230),
           'County Names to hide (2)'!$D$2)
       - M230) / 365 * 12,
   1)
)</f>
        <v/>
      </c>
      <c r="V230" s="131" t="str">
        <f>IF(C230="","",
   ROUND(('County Names to hide (2)'!$D$2 - C230) / 365 * 12, 1)
)</f>
        <v/>
      </c>
      <c r="AF23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30" s="124" t="str">
        <f t="shared" si="8"/>
        <v/>
      </c>
    </row>
    <row r="231" spans="1:38" x14ac:dyDescent="0.35">
      <c r="A231" s="76"/>
      <c r="B231" s="1"/>
      <c r="D231" s="1"/>
      <c r="E231" s="1"/>
      <c r="F231" s="1"/>
      <c r="G231" s="1"/>
      <c r="H231" s="1"/>
      <c r="I231" s="1"/>
      <c r="J231" s="1"/>
      <c r="K231" s="1"/>
      <c r="L231" s="114" t="str">
        <f t="shared" si="7"/>
        <v>Yes</v>
      </c>
      <c r="M231" s="4"/>
      <c r="N231" s="4"/>
      <c r="O231" s="127" t="str">
        <f>IF(OR(A231="", M231=""), "",
   IF(AND(
         M231 &lt;= 'County Names to hide (2)'!$D$2,
         OR(N231="", N231 &gt;= 'County Names to hide (2)'!$C$2)
      ),
      "Yes",
      "No"
   )
)</f>
        <v/>
      </c>
      <c r="P231" s="4"/>
      <c r="Q231" s="4"/>
      <c r="R231" s="4"/>
      <c r="S231" s="4"/>
      <c r="U231" s="129" t="str">
        <f>IF(M231="","",
   ROUND(
      (MIN(IF(N231="", 'County Names to hide (2)'!$D$2, N231),
           'County Names to hide (2)'!$D$2)
       - M231) / 365 * 12,
   1)
)</f>
        <v/>
      </c>
      <c r="V231" s="131" t="str">
        <f>IF(C231="","",
   ROUND(('County Names to hide (2)'!$D$2 - C231) / 365 * 12, 1)
)</f>
        <v/>
      </c>
      <c r="W231" s="1"/>
      <c r="X231" s="1"/>
      <c r="Y231" s="1"/>
      <c r="Z231" s="1"/>
      <c r="AA231" s="1"/>
      <c r="AB231" s="1"/>
      <c r="AC231" s="1"/>
      <c r="AD231" s="1"/>
      <c r="AE231" s="1"/>
      <c r="AF23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31" s="1"/>
      <c r="AH231" s="1"/>
      <c r="AI231" s="124" t="str">
        <f t="shared" si="8"/>
        <v/>
      </c>
      <c r="AJ231" s="1"/>
      <c r="AK231" s="1"/>
      <c r="AL231" s="1"/>
    </row>
    <row r="232" spans="1:38" x14ac:dyDescent="0.35">
      <c r="A232" s="77"/>
      <c r="C232" s="87"/>
      <c r="L232" s="114" t="str">
        <f t="shared" si="7"/>
        <v>Yes</v>
      </c>
      <c r="M232" s="87"/>
      <c r="N232" s="87"/>
      <c r="O232" s="127" t="str">
        <f>IF(OR(A232="", M232=""), "",
   IF(AND(
         M232 &lt;= 'County Names to hide (2)'!$D$2,
         OR(N232="", N232 &gt;= 'County Names to hide (2)'!$C$2)
      ),
      "Yes",
      "No"
   )
)</f>
        <v/>
      </c>
      <c r="P232" s="87"/>
      <c r="Q232" s="87"/>
      <c r="R232" s="87"/>
      <c r="S232" s="87"/>
      <c r="T232" s="98"/>
      <c r="U232" s="129" t="str">
        <f>IF(M232="","",
   ROUND(
      (MIN(IF(N232="", 'County Names to hide (2)'!$D$2, N232),
           'County Names to hide (2)'!$D$2)
       - M232) / 365 * 12,
   1)
)</f>
        <v/>
      </c>
      <c r="V232" s="131" t="str">
        <f>IF(C232="","",
   ROUND(('County Names to hide (2)'!$D$2 - C232) / 365 * 12, 1)
)</f>
        <v/>
      </c>
      <c r="AF23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32" s="124" t="str">
        <f t="shared" si="8"/>
        <v/>
      </c>
    </row>
    <row r="233" spans="1:38" x14ac:dyDescent="0.35">
      <c r="A233" s="76"/>
      <c r="B233" s="1"/>
      <c r="D233" s="1"/>
      <c r="E233" s="1"/>
      <c r="F233" s="1"/>
      <c r="G233" s="1"/>
      <c r="H233" s="1"/>
      <c r="I233" s="1"/>
      <c r="J233" s="1"/>
      <c r="K233" s="1"/>
      <c r="L233" s="114" t="str">
        <f t="shared" si="7"/>
        <v>Yes</v>
      </c>
      <c r="M233" s="4"/>
      <c r="N233" s="4"/>
      <c r="O233" s="127" t="str">
        <f>IF(OR(A233="", M233=""), "",
   IF(AND(
         M233 &lt;= 'County Names to hide (2)'!$D$2,
         OR(N233="", N233 &gt;= 'County Names to hide (2)'!$C$2)
      ),
      "Yes",
      "No"
   )
)</f>
        <v/>
      </c>
      <c r="P233" s="4"/>
      <c r="Q233" s="4"/>
      <c r="R233" s="4"/>
      <c r="S233" s="4"/>
      <c r="U233" s="129" t="str">
        <f>IF(M233="","",
   ROUND(
      (MIN(IF(N233="", 'County Names to hide (2)'!$D$2, N233),
           'County Names to hide (2)'!$D$2)
       - M233) / 365 * 12,
   1)
)</f>
        <v/>
      </c>
      <c r="V233" s="131" t="str">
        <f>IF(C233="","",
   ROUND(('County Names to hide (2)'!$D$2 - C233) / 365 * 12, 1)
)</f>
        <v/>
      </c>
      <c r="W233" s="1"/>
      <c r="X233" s="1"/>
      <c r="Y233" s="1"/>
      <c r="Z233" s="1"/>
      <c r="AA233" s="1"/>
      <c r="AB233" s="1"/>
      <c r="AC233" s="1"/>
      <c r="AD233" s="1"/>
      <c r="AE233" s="1"/>
      <c r="AF23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33" s="1"/>
      <c r="AH233" s="1"/>
      <c r="AI233" s="124" t="str">
        <f t="shared" si="8"/>
        <v/>
      </c>
      <c r="AJ233" s="1"/>
      <c r="AK233" s="1"/>
      <c r="AL233" s="1"/>
    </row>
    <row r="234" spans="1:38" x14ac:dyDescent="0.35">
      <c r="A234" s="77"/>
      <c r="C234" s="87"/>
      <c r="L234" s="114" t="str">
        <f t="shared" si="7"/>
        <v>Yes</v>
      </c>
      <c r="M234" s="87"/>
      <c r="N234" s="87"/>
      <c r="O234" s="127" t="str">
        <f>IF(OR(A234="", M234=""), "",
   IF(AND(
         M234 &lt;= 'County Names to hide (2)'!$D$2,
         OR(N234="", N234 &gt;= 'County Names to hide (2)'!$C$2)
      ),
      "Yes",
      "No"
   )
)</f>
        <v/>
      </c>
      <c r="P234" s="87"/>
      <c r="Q234" s="87"/>
      <c r="R234" s="87"/>
      <c r="S234" s="87"/>
      <c r="T234" s="98"/>
      <c r="U234" s="129" t="str">
        <f>IF(M234="","",
   ROUND(
      (MIN(IF(N234="", 'County Names to hide (2)'!$D$2, N234),
           'County Names to hide (2)'!$D$2)
       - M234) / 365 * 12,
   1)
)</f>
        <v/>
      </c>
      <c r="V234" s="131" t="str">
        <f>IF(C234="","",
   ROUND(('County Names to hide (2)'!$D$2 - C234) / 365 * 12, 1)
)</f>
        <v/>
      </c>
      <c r="AF23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34" s="124" t="str">
        <f t="shared" si="8"/>
        <v/>
      </c>
    </row>
    <row r="235" spans="1:38" x14ac:dyDescent="0.35">
      <c r="A235" s="76"/>
      <c r="B235" s="1"/>
      <c r="D235" s="1"/>
      <c r="E235" s="1"/>
      <c r="F235" s="1"/>
      <c r="G235" s="1"/>
      <c r="H235" s="1"/>
      <c r="I235" s="1"/>
      <c r="J235" s="1"/>
      <c r="K235" s="1"/>
      <c r="L235" s="114" t="str">
        <f t="shared" si="7"/>
        <v>Yes</v>
      </c>
      <c r="M235" s="4"/>
      <c r="N235" s="4"/>
      <c r="O235" s="127" t="str">
        <f>IF(OR(A235="", M235=""), "",
   IF(AND(
         M235 &lt;= 'County Names to hide (2)'!$D$2,
         OR(N235="", N235 &gt;= 'County Names to hide (2)'!$C$2)
      ),
      "Yes",
      "No"
   )
)</f>
        <v/>
      </c>
      <c r="P235" s="4"/>
      <c r="Q235" s="4"/>
      <c r="R235" s="4"/>
      <c r="S235" s="4"/>
      <c r="U235" s="129" t="str">
        <f>IF(M235="","",
   ROUND(
      (MIN(IF(N235="", 'County Names to hide (2)'!$D$2, N235),
           'County Names to hide (2)'!$D$2)
       - M235) / 365 * 12,
   1)
)</f>
        <v/>
      </c>
      <c r="V235" s="131" t="str">
        <f>IF(C235="","",
   ROUND(('County Names to hide (2)'!$D$2 - C235) / 365 * 12, 1)
)</f>
        <v/>
      </c>
      <c r="W235" s="1"/>
      <c r="X235" s="1"/>
      <c r="Y235" s="1"/>
      <c r="Z235" s="1"/>
      <c r="AA235" s="1"/>
      <c r="AB235" s="1"/>
      <c r="AC235" s="1"/>
      <c r="AD235" s="1"/>
      <c r="AE235" s="1"/>
      <c r="AF23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35" s="1"/>
      <c r="AH235" s="1"/>
      <c r="AI235" s="124" t="str">
        <f t="shared" si="8"/>
        <v/>
      </c>
      <c r="AJ235" s="1"/>
      <c r="AK235" s="1"/>
      <c r="AL235" s="1"/>
    </row>
    <row r="236" spans="1:38" x14ac:dyDescent="0.35">
      <c r="A236" s="77"/>
      <c r="C236" s="87"/>
      <c r="L236" s="114" t="str">
        <f t="shared" si="7"/>
        <v>Yes</v>
      </c>
      <c r="M236" s="87"/>
      <c r="N236" s="87"/>
      <c r="O236" s="127" t="str">
        <f>IF(OR(A236="", M236=""), "",
   IF(AND(
         M236 &lt;= 'County Names to hide (2)'!$D$2,
         OR(N236="", N236 &gt;= 'County Names to hide (2)'!$C$2)
      ),
      "Yes",
      "No"
   )
)</f>
        <v/>
      </c>
      <c r="P236" s="87"/>
      <c r="Q236" s="87"/>
      <c r="R236" s="87"/>
      <c r="S236" s="87"/>
      <c r="T236" s="98"/>
      <c r="U236" s="129" t="str">
        <f>IF(M236="","",
   ROUND(
      (MIN(IF(N236="", 'County Names to hide (2)'!$D$2, N236),
           'County Names to hide (2)'!$D$2)
       - M236) / 365 * 12,
   1)
)</f>
        <v/>
      </c>
      <c r="V236" s="131" t="str">
        <f>IF(C236="","",
   ROUND(('County Names to hide (2)'!$D$2 - C236) / 365 * 12, 1)
)</f>
        <v/>
      </c>
      <c r="AF23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36" s="124" t="str">
        <f t="shared" si="8"/>
        <v/>
      </c>
    </row>
    <row r="237" spans="1:38" x14ac:dyDescent="0.35">
      <c r="A237" s="76"/>
      <c r="B237" s="1"/>
      <c r="D237" s="1"/>
      <c r="E237" s="1"/>
      <c r="F237" s="1"/>
      <c r="G237" s="1"/>
      <c r="H237" s="1"/>
      <c r="I237" s="1"/>
      <c r="J237" s="1"/>
      <c r="K237" s="1"/>
      <c r="L237" s="114" t="str">
        <f t="shared" si="7"/>
        <v>Yes</v>
      </c>
      <c r="M237" s="4"/>
      <c r="N237" s="4"/>
      <c r="O237" s="127" t="str">
        <f>IF(OR(A237="", M237=""), "",
   IF(AND(
         M237 &lt;= 'County Names to hide (2)'!$D$2,
         OR(N237="", N237 &gt;= 'County Names to hide (2)'!$C$2)
      ),
      "Yes",
      "No"
   )
)</f>
        <v/>
      </c>
      <c r="P237" s="4"/>
      <c r="Q237" s="4"/>
      <c r="R237" s="4"/>
      <c r="S237" s="4"/>
      <c r="U237" s="129" t="str">
        <f>IF(M237="","",
   ROUND(
      (MIN(IF(N237="", 'County Names to hide (2)'!$D$2, N237),
           'County Names to hide (2)'!$D$2)
       - M237) / 365 * 12,
   1)
)</f>
        <v/>
      </c>
      <c r="V237" s="131" t="str">
        <f>IF(C237="","",
   ROUND(('County Names to hide (2)'!$D$2 - C237) / 365 * 12, 1)
)</f>
        <v/>
      </c>
      <c r="W237" s="1"/>
      <c r="X237" s="1"/>
      <c r="Y237" s="1"/>
      <c r="Z237" s="1"/>
      <c r="AA237" s="1"/>
      <c r="AB237" s="1"/>
      <c r="AC237" s="1"/>
      <c r="AD237" s="1"/>
      <c r="AE237" s="1"/>
      <c r="AF23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37" s="1"/>
      <c r="AH237" s="1"/>
      <c r="AI237" s="124" t="str">
        <f t="shared" si="8"/>
        <v/>
      </c>
      <c r="AJ237" s="1"/>
      <c r="AK237" s="1"/>
      <c r="AL237" s="1"/>
    </row>
    <row r="238" spans="1:38" x14ac:dyDescent="0.35">
      <c r="A238" s="77"/>
      <c r="C238" s="87"/>
      <c r="L238" s="114" t="str">
        <f t="shared" si="7"/>
        <v>Yes</v>
      </c>
      <c r="M238" s="87"/>
      <c r="N238" s="87"/>
      <c r="O238" s="127" t="str">
        <f>IF(OR(A238="", M238=""), "",
   IF(AND(
         M238 &lt;= 'County Names to hide (2)'!$D$2,
         OR(N238="", N238 &gt;= 'County Names to hide (2)'!$C$2)
      ),
      "Yes",
      "No"
   )
)</f>
        <v/>
      </c>
      <c r="P238" s="87"/>
      <c r="Q238" s="87"/>
      <c r="R238" s="87"/>
      <c r="S238" s="87"/>
      <c r="T238" s="98"/>
      <c r="U238" s="129" t="str">
        <f>IF(M238="","",
   ROUND(
      (MIN(IF(N238="", 'County Names to hide (2)'!$D$2, N238),
           'County Names to hide (2)'!$D$2)
       - M238) / 365 * 12,
   1)
)</f>
        <v/>
      </c>
      <c r="V238" s="131" t="str">
        <f>IF(C238="","",
   ROUND(('County Names to hide (2)'!$D$2 - C238) / 365 * 12, 1)
)</f>
        <v/>
      </c>
      <c r="AF23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38" s="124" t="str">
        <f t="shared" si="8"/>
        <v/>
      </c>
    </row>
    <row r="239" spans="1:38" x14ac:dyDescent="0.35">
      <c r="A239" s="76"/>
      <c r="B239" s="1"/>
      <c r="D239" s="1"/>
      <c r="E239" s="1"/>
      <c r="F239" s="1"/>
      <c r="G239" s="1"/>
      <c r="H239" s="1"/>
      <c r="I239" s="1"/>
      <c r="J239" s="1"/>
      <c r="K239" s="1"/>
      <c r="L239" s="114" t="str">
        <f t="shared" si="7"/>
        <v>Yes</v>
      </c>
      <c r="M239" s="4"/>
      <c r="N239" s="4"/>
      <c r="O239" s="127" t="str">
        <f>IF(OR(A239="", M239=""), "",
   IF(AND(
         M239 &lt;= 'County Names to hide (2)'!$D$2,
         OR(N239="", N239 &gt;= 'County Names to hide (2)'!$C$2)
      ),
      "Yes",
      "No"
   )
)</f>
        <v/>
      </c>
      <c r="P239" s="4"/>
      <c r="Q239" s="4"/>
      <c r="R239" s="4"/>
      <c r="S239" s="4"/>
      <c r="U239" s="129" t="str">
        <f>IF(M239="","",
   ROUND(
      (MIN(IF(N239="", 'County Names to hide (2)'!$D$2, N239),
           'County Names to hide (2)'!$D$2)
       - M239) / 365 * 12,
   1)
)</f>
        <v/>
      </c>
      <c r="V239" s="131" t="str">
        <f>IF(C239="","",
   ROUND(('County Names to hide (2)'!$D$2 - C239) / 365 * 12, 1)
)</f>
        <v/>
      </c>
      <c r="W239" s="1"/>
      <c r="X239" s="1"/>
      <c r="Y239" s="1"/>
      <c r="Z239" s="1"/>
      <c r="AA239" s="1"/>
      <c r="AB239" s="1"/>
      <c r="AC239" s="1"/>
      <c r="AD239" s="1"/>
      <c r="AE239" s="1"/>
      <c r="AF23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39" s="1"/>
      <c r="AH239" s="1"/>
      <c r="AI239" s="124" t="str">
        <f t="shared" si="8"/>
        <v/>
      </c>
      <c r="AJ239" s="1"/>
      <c r="AK239" s="1"/>
      <c r="AL239" s="1"/>
    </row>
    <row r="240" spans="1:38" x14ac:dyDescent="0.35">
      <c r="A240" s="77"/>
      <c r="C240" s="87"/>
      <c r="L240" s="114" t="str">
        <f t="shared" si="7"/>
        <v>Yes</v>
      </c>
      <c r="M240" s="87"/>
      <c r="N240" s="87"/>
      <c r="O240" s="127" t="str">
        <f>IF(OR(A240="", M240=""), "",
   IF(AND(
         M240 &lt;= 'County Names to hide (2)'!$D$2,
         OR(N240="", N240 &gt;= 'County Names to hide (2)'!$C$2)
      ),
      "Yes",
      "No"
   )
)</f>
        <v/>
      </c>
      <c r="P240" s="87"/>
      <c r="Q240" s="87"/>
      <c r="R240" s="87"/>
      <c r="S240" s="87"/>
      <c r="T240" s="98"/>
      <c r="U240" s="129" t="str">
        <f>IF(M240="","",
   ROUND(
      (MIN(IF(N240="", 'County Names to hide (2)'!$D$2, N240),
           'County Names to hide (2)'!$D$2)
       - M240) / 365 * 12,
   1)
)</f>
        <v/>
      </c>
      <c r="V240" s="131" t="str">
        <f>IF(C240="","",
   ROUND(('County Names to hide (2)'!$D$2 - C240) / 365 * 12, 1)
)</f>
        <v/>
      </c>
      <c r="AF24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40" s="124" t="str">
        <f t="shared" si="8"/>
        <v/>
      </c>
    </row>
    <row r="241" spans="1:38" x14ac:dyDescent="0.35">
      <c r="A241" s="76"/>
      <c r="B241" s="1"/>
      <c r="D241" s="1"/>
      <c r="E241" s="1"/>
      <c r="F241" s="1"/>
      <c r="G241" s="1"/>
      <c r="H241" s="1"/>
      <c r="I241" s="1"/>
      <c r="J241" s="1"/>
      <c r="K241" s="1"/>
      <c r="L241" s="114" t="str">
        <f t="shared" si="7"/>
        <v>Yes</v>
      </c>
      <c r="M241" s="4"/>
      <c r="N241" s="4"/>
      <c r="O241" s="127" t="str">
        <f>IF(OR(A241="", M241=""), "",
   IF(AND(
         M241 &lt;= 'County Names to hide (2)'!$D$2,
         OR(N241="", N241 &gt;= 'County Names to hide (2)'!$C$2)
      ),
      "Yes",
      "No"
   )
)</f>
        <v/>
      </c>
      <c r="P241" s="4"/>
      <c r="Q241" s="4"/>
      <c r="R241" s="4"/>
      <c r="S241" s="4"/>
      <c r="U241" s="129" t="str">
        <f>IF(M241="","",
   ROUND(
      (MIN(IF(N241="", 'County Names to hide (2)'!$D$2, N241),
           'County Names to hide (2)'!$D$2)
       - M241) / 365 * 12,
   1)
)</f>
        <v/>
      </c>
      <c r="V241" s="131" t="str">
        <f>IF(C241="","",
   ROUND(('County Names to hide (2)'!$D$2 - C241) / 365 * 12, 1)
)</f>
        <v/>
      </c>
      <c r="W241" s="1"/>
      <c r="X241" s="1"/>
      <c r="Y241" s="1"/>
      <c r="Z241" s="1"/>
      <c r="AA241" s="1"/>
      <c r="AB241" s="1"/>
      <c r="AC241" s="1"/>
      <c r="AD241" s="1"/>
      <c r="AE241" s="1"/>
      <c r="AF24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41" s="1"/>
      <c r="AH241" s="1"/>
      <c r="AI241" s="124" t="str">
        <f t="shared" si="8"/>
        <v/>
      </c>
      <c r="AJ241" s="1"/>
      <c r="AK241" s="1"/>
      <c r="AL241" s="1"/>
    </row>
    <row r="242" spans="1:38" x14ac:dyDescent="0.35">
      <c r="A242" s="77"/>
      <c r="C242" s="87"/>
      <c r="L242" s="114" t="str">
        <f t="shared" si="7"/>
        <v>Yes</v>
      </c>
      <c r="M242" s="87"/>
      <c r="N242" s="87"/>
      <c r="O242" s="127" t="str">
        <f>IF(OR(A242="", M242=""), "",
   IF(AND(
         M242 &lt;= 'County Names to hide (2)'!$D$2,
         OR(N242="", N242 &gt;= 'County Names to hide (2)'!$C$2)
      ),
      "Yes",
      "No"
   )
)</f>
        <v/>
      </c>
      <c r="P242" s="87"/>
      <c r="Q242" s="87"/>
      <c r="R242" s="87"/>
      <c r="S242" s="87"/>
      <c r="T242" s="98"/>
      <c r="U242" s="129" t="str">
        <f>IF(M242="","",
   ROUND(
      (MIN(IF(N242="", 'County Names to hide (2)'!$D$2, N242),
           'County Names to hide (2)'!$D$2)
       - M242) / 365 * 12,
   1)
)</f>
        <v/>
      </c>
      <c r="V242" s="131" t="str">
        <f>IF(C242="","",
   ROUND(('County Names to hide (2)'!$D$2 - C242) / 365 * 12, 1)
)</f>
        <v/>
      </c>
      <c r="AF24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42" s="124" t="str">
        <f t="shared" si="8"/>
        <v/>
      </c>
    </row>
    <row r="243" spans="1:38" x14ac:dyDescent="0.35">
      <c r="A243" s="76"/>
      <c r="B243" s="1"/>
      <c r="D243" s="1"/>
      <c r="E243" s="1"/>
      <c r="F243" s="1"/>
      <c r="G243" s="1"/>
      <c r="H243" s="1"/>
      <c r="I243" s="1"/>
      <c r="J243" s="1"/>
      <c r="K243" s="1"/>
      <c r="L243" s="114" t="str">
        <f t="shared" si="7"/>
        <v>Yes</v>
      </c>
      <c r="M243" s="4"/>
      <c r="N243" s="4"/>
      <c r="O243" s="127" t="str">
        <f>IF(OR(A243="", M243=""), "",
   IF(AND(
         M243 &lt;= 'County Names to hide (2)'!$D$2,
         OR(N243="", N243 &gt;= 'County Names to hide (2)'!$C$2)
      ),
      "Yes",
      "No"
   )
)</f>
        <v/>
      </c>
      <c r="P243" s="4"/>
      <c r="Q243" s="4"/>
      <c r="R243" s="4"/>
      <c r="S243" s="4"/>
      <c r="U243" s="129" t="str">
        <f>IF(M243="","",
   ROUND(
      (MIN(IF(N243="", 'County Names to hide (2)'!$D$2, N243),
           'County Names to hide (2)'!$D$2)
       - M243) / 365 * 12,
   1)
)</f>
        <v/>
      </c>
      <c r="V243" s="131" t="str">
        <f>IF(C243="","",
   ROUND(('County Names to hide (2)'!$D$2 - C243) / 365 * 12, 1)
)</f>
        <v/>
      </c>
      <c r="W243" s="1"/>
      <c r="X243" s="1"/>
      <c r="Y243" s="1"/>
      <c r="Z243" s="1"/>
      <c r="AA243" s="1"/>
      <c r="AB243" s="1"/>
      <c r="AC243" s="1"/>
      <c r="AD243" s="1"/>
      <c r="AE243" s="1"/>
      <c r="AF24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43" s="1"/>
      <c r="AH243" s="1"/>
      <c r="AI243" s="124" t="str">
        <f t="shared" si="8"/>
        <v/>
      </c>
      <c r="AJ243" s="1"/>
      <c r="AK243" s="1"/>
      <c r="AL243" s="1"/>
    </row>
    <row r="244" spans="1:38" x14ac:dyDescent="0.35">
      <c r="A244" s="77"/>
      <c r="C244" s="87"/>
      <c r="L244" s="114" t="str">
        <f t="shared" si="7"/>
        <v>Yes</v>
      </c>
      <c r="M244" s="87"/>
      <c r="N244" s="87"/>
      <c r="O244" s="127" t="str">
        <f>IF(OR(A244="", M244=""), "",
   IF(AND(
         M244 &lt;= 'County Names to hide (2)'!$D$2,
         OR(N244="", N244 &gt;= 'County Names to hide (2)'!$C$2)
      ),
      "Yes",
      "No"
   )
)</f>
        <v/>
      </c>
      <c r="P244" s="87"/>
      <c r="Q244" s="87"/>
      <c r="R244" s="87"/>
      <c r="S244" s="87"/>
      <c r="T244" s="98"/>
      <c r="U244" s="129" t="str">
        <f>IF(M244="","",
   ROUND(
      (MIN(IF(N244="", 'County Names to hide (2)'!$D$2, N244),
           'County Names to hide (2)'!$D$2)
       - M244) / 365 * 12,
   1)
)</f>
        <v/>
      </c>
      <c r="V244" s="131" t="str">
        <f>IF(C244="","",
   ROUND(('County Names to hide (2)'!$D$2 - C244) / 365 * 12, 1)
)</f>
        <v/>
      </c>
      <c r="AF24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44" s="124" t="str">
        <f t="shared" si="8"/>
        <v/>
      </c>
    </row>
    <row r="245" spans="1:38" x14ac:dyDescent="0.35">
      <c r="A245" s="76"/>
      <c r="B245" s="1"/>
      <c r="D245" s="1"/>
      <c r="E245" s="1"/>
      <c r="F245" s="1"/>
      <c r="G245" s="1"/>
      <c r="H245" s="1"/>
      <c r="I245" s="1"/>
      <c r="J245" s="1"/>
      <c r="K245" s="1"/>
      <c r="L245" s="114" t="str">
        <f t="shared" si="7"/>
        <v>Yes</v>
      </c>
      <c r="M245" s="4"/>
      <c r="N245" s="4"/>
      <c r="O245" s="127" t="str">
        <f>IF(OR(A245="", M245=""), "",
   IF(AND(
         M245 &lt;= 'County Names to hide (2)'!$D$2,
         OR(N245="", N245 &gt;= 'County Names to hide (2)'!$C$2)
      ),
      "Yes",
      "No"
   )
)</f>
        <v/>
      </c>
      <c r="P245" s="4"/>
      <c r="Q245" s="4"/>
      <c r="R245" s="4"/>
      <c r="S245" s="4"/>
      <c r="U245" s="129" t="str">
        <f>IF(M245="","",
   ROUND(
      (MIN(IF(N245="", 'County Names to hide (2)'!$D$2, N245),
           'County Names to hide (2)'!$D$2)
       - M245) / 365 * 12,
   1)
)</f>
        <v/>
      </c>
      <c r="V245" s="131" t="str">
        <f>IF(C245="","",
   ROUND(('County Names to hide (2)'!$D$2 - C245) / 365 * 12, 1)
)</f>
        <v/>
      </c>
      <c r="W245" s="1"/>
      <c r="X245" s="1"/>
      <c r="Y245" s="1"/>
      <c r="Z245" s="1"/>
      <c r="AA245" s="1"/>
      <c r="AB245" s="1"/>
      <c r="AC245" s="1"/>
      <c r="AD245" s="1"/>
      <c r="AE245" s="1"/>
      <c r="AF24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45" s="1"/>
      <c r="AH245" s="1"/>
      <c r="AI245" s="124" t="str">
        <f t="shared" si="8"/>
        <v/>
      </c>
      <c r="AJ245" s="1"/>
      <c r="AK245" s="1"/>
      <c r="AL245" s="1"/>
    </row>
    <row r="246" spans="1:38" x14ac:dyDescent="0.35">
      <c r="A246" s="77"/>
      <c r="C246" s="87"/>
      <c r="L246" s="114" t="str">
        <f t="shared" si="7"/>
        <v>Yes</v>
      </c>
      <c r="M246" s="87"/>
      <c r="N246" s="87"/>
      <c r="O246" s="127" t="str">
        <f>IF(OR(A246="", M246=""), "",
   IF(AND(
         M246 &lt;= 'County Names to hide (2)'!$D$2,
         OR(N246="", N246 &gt;= 'County Names to hide (2)'!$C$2)
      ),
      "Yes",
      "No"
   )
)</f>
        <v/>
      </c>
      <c r="P246" s="87"/>
      <c r="Q246" s="87"/>
      <c r="R246" s="87"/>
      <c r="S246" s="87"/>
      <c r="T246" s="98"/>
      <c r="U246" s="129" t="str">
        <f>IF(M246="","",
   ROUND(
      (MIN(IF(N246="", 'County Names to hide (2)'!$D$2, N246),
           'County Names to hide (2)'!$D$2)
       - M246) / 365 * 12,
   1)
)</f>
        <v/>
      </c>
      <c r="V246" s="131" t="str">
        <f>IF(C246="","",
   ROUND(('County Names to hide (2)'!$D$2 - C246) / 365 * 12, 1)
)</f>
        <v/>
      </c>
      <c r="AF24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46" s="124" t="str">
        <f t="shared" si="8"/>
        <v/>
      </c>
    </row>
    <row r="247" spans="1:38" x14ac:dyDescent="0.35">
      <c r="A247" s="76"/>
      <c r="B247" s="1"/>
      <c r="D247" s="1"/>
      <c r="E247" s="1"/>
      <c r="F247" s="1"/>
      <c r="G247" s="1"/>
      <c r="H247" s="1"/>
      <c r="I247" s="1"/>
      <c r="J247" s="1"/>
      <c r="K247" s="1"/>
      <c r="L247" s="114" t="str">
        <f t="shared" si="7"/>
        <v>Yes</v>
      </c>
      <c r="M247" s="4"/>
      <c r="N247" s="4"/>
      <c r="O247" s="127" t="str">
        <f>IF(OR(A247="", M247=""), "",
   IF(AND(
         M247 &lt;= 'County Names to hide (2)'!$D$2,
         OR(N247="", N247 &gt;= 'County Names to hide (2)'!$C$2)
      ),
      "Yes",
      "No"
   )
)</f>
        <v/>
      </c>
      <c r="P247" s="4"/>
      <c r="Q247" s="4"/>
      <c r="R247" s="4"/>
      <c r="S247" s="4"/>
      <c r="U247" s="129" t="str">
        <f>IF(M247="","",
   ROUND(
      (MIN(IF(N247="", 'County Names to hide (2)'!$D$2, N247),
           'County Names to hide (2)'!$D$2)
       - M247) / 365 * 12,
   1)
)</f>
        <v/>
      </c>
      <c r="V247" s="131" t="str">
        <f>IF(C247="","",
   ROUND(('County Names to hide (2)'!$D$2 - C247) / 365 * 12, 1)
)</f>
        <v/>
      </c>
      <c r="W247" s="1"/>
      <c r="X247" s="1"/>
      <c r="Y247" s="1"/>
      <c r="Z247" s="1"/>
      <c r="AA247" s="1"/>
      <c r="AB247" s="1"/>
      <c r="AC247" s="1"/>
      <c r="AD247" s="1"/>
      <c r="AE247" s="1"/>
      <c r="AF24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47" s="1"/>
      <c r="AH247" s="1"/>
      <c r="AI247" s="124" t="str">
        <f t="shared" si="8"/>
        <v/>
      </c>
      <c r="AJ247" s="1"/>
      <c r="AK247" s="1"/>
      <c r="AL247" s="1"/>
    </row>
    <row r="248" spans="1:38" x14ac:dyDescent="0.35">
      <c r="A248" s="77"/>
      <c r="C248" s="87"/>
      <c r="L248" s="114" t="str">
        <f t="shared" si="7"/>
        <v>Yes</v>
      </c>
      <c r="M248" s="87"/>
      <c r="N248" s="87"/>
      <c r="O248" s="127" t="str">
        <f>IF(OR(A248="", M248=""), "",
   IF(AND(
         M248 &lt;= 'County Names to hide (2)'!$D$2,
         OR(N248="", N248 &gt;= 'County Names to hide (2)'!$C$2)
      ),
      "Yes",
      "No"
   )
)</f>
        <v/>
      </c>
      <c r="P248" s="87"/>
      <c r="Q248" s="87"/>
      <c r="R248" s="87"/>
      <c r="S248" s="87"/>
      <c r="T248" s="98"/>
      <c r="U248" s="129" t="str">
        <f>IF(M248="","",
   ROUND(
      (MIN(IF(N248="", 'County Names to hide (2)'!$D$2, N248),
           'County Names to hide (2)'!$D$2)
       - M248) / 365 * 12,
   1)
)</f>
        <v/>
      </c>
      <c r="V248" s="131" t="str">
        <f>IF(C248="","",
   ROUND(('County Names to hide (2)'!$D$2 - C248) / 365 * 12, 1)
)</f>
        <v/>
      </c>
      <c r="AF24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48" s="124" t="str">
        <f t="shared" si="8"/>
        <v/>
      </c>
    </row>
    <row r="249" spans="1:38" x14ac:dyDescent="0.35">
      <c r="A249" s="76"/>
      <c r="B249" s="1"/>
      <c r="D249" s="1"/>
      <c r="E249" s="1"/>
      <c r="F249" s="1"/>
      <c r="G249" s="1"/>
      <c r="H249" s="1"/>
      <c r="I249" s="1"/>
      <c r="J249" s="1"/>
      <c r="K249" s="1"/>
      <c r="L249" s="114" t="str">
        <f t="shared" si="7"/>
        <v>Yes</v>
      </c>
      <c r="M249" s="4"/>
      <c r="N249" s="4"/>
      <c r="O249" s="127" t="str">
        <f>IF(OR(A249="", M249=""), "",
   IF(AND(
         M249 &lt;= 'County Names to hide (2)'!$D$2,
         OR(N249="", N249 &gt;= 'County Names to hide (2)'!$C$2)
      ),
      "Yes",
      "No"
   )
)</f>
        <v/>
      </c>
      <c r="P249" s="4"/>
      <c r="Q249" s="4"/>
      <c r="R249" s="4"/>
      <c r="S249" s="4"/>
      <c r="U249" s="129" t="str">
        <f>IF(M249="","",
   ROUND(
      (MIN(IF(N249="", 'County Names to hide (2)'!$D$2, N249),
           'County Names to hide (2)'!$D$2)
       - M249) / 365 * 12,
   1)
)</f>
        <v/>
      </c>
      <c r="V249" s="131" t="str">
        <f>IF(C249="","",
   ROUND(('County Names to hide (2)'!$D$2 - C249) / 365 * 12, 1)
)</f>
        <v/>
      </c>
      <c r="W249" s="1"/>
      <c r="X249" s="1"/>
      <c r="Y249" s="1"/>
      <c r="Z249" s="1"/>
      <c r="AA249" s="1"/>
      <c r="AB249" s="1"/>
      <c r="AC249" s="1"/>
      <c r="AD249" s="1"/>
      <c r="AE249" s="1"/>
      <c r="AF24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49" s="1"/>
      <c r="AH249" s="1"/>
      <c r="AI249" s="124" t="str">
        <f t="shared" si="8"/>
        <v/>
      </c>
      <c r="AJ249" s="1"/>
      <c r="AK249" s="1"/>
      <c r="AL249" s="1"/>
    </row>
    <row r="250" spans="1:38" x14ac:dyDescent="0.35">
      <c r="A250" s="77"/>
      <c r="C250" s="87"/>
      <c r="L250" s="114" t="str">
        <f t="shared" si="7"/>
        <v>Yes</v>
      </c>
      <c r="M250" s="87"/>
      <c r="N250" s="87"/>
      <c r="O250" s="127" t="str">
        <f>IF(OR(A250="", M250=""), "",
   IF(AND(
         M250 &lt;= 'County Names to hide (2)'!$D$2,
         OR(N250="", N250 &gt;= 'County Names to hide (2)'!$C$2)
      ),
      "Yes",
      "No"
   )
)</f>
        <v/>
      </c>
      <c r="P250" s="87"/>
      <c r="Q250" s="87"/>
      <c r="R250" s="87"/>
      <c r="S250" s="87"/>
      <c r="T250" s="98"/>
      <c r="U250" s="129" t="str">
        <f>IF(M250="","",
   ROUND(
      (MIN(IF(N250="", 'County Names to hide (2)'!$D$2, N250),
           'County Names to hide (2)'!$D$2)
       - M250) / 365 * 12,
   1)
)</f>
        <v/>
      </c>
      <c r="V250" s="131" t="str">
        <f>IF(C250="","",
   ROUND(('County Names to hide (2)'!$D$2 - C250) / 365 * 12, 1)
)</f>
        <v/>
      </c>
      <c r="AF25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50" s="124" t="str">
        <f t="shared" si="8"/>
        <v/>
      </c>
    </row>
    <row r="251" spans="1:38" x14ac:dyDescent="0.35">
      <c r="A251" s="76"/>
      <c r="B251" s="1"/>
      <c r="D251" s="1"/>
      <c r="E251" s="1"/>
      <c r="F251" s="1"/>
      <c r="G251" s="1"/>
      <c r="H251" s="1"/>
      <c r="I251" s="1"/>
      <c r="J251" s="1"/>
      <c r="K251" s="1"/>
      <c r="L251" s="114" t="str">
        <f t="shared" si="7"/>
        <v>Yes</v>
      </c>
      <c r="M251" s="4"/>
      <c r="N251" s="4"/>
      <c r="O251" s="127" t="str">
        <f>IF(OR(A251="", M251=""), "",
   IF(AND(
         M251 &lt;= 'County Names to hide (2)'!$D$2,
         OR(N251="", N251 &gt;= 'County Names to hide (2)'!$C$2)
      ),
      "Yes",
      "No"
   )
)</f>
        <v/>
      </c>
      <c r="P251" s="4"/>
      <c r="Q251" s="4"/>
      <c r="R251" s="4"/>
      <c r="S251" s="4"/>
      <c r="U251" s="129" t="str">
        <f>IF(M251="","",
   ROUND(
      (MIN(IF(N251="", 'County Names to hide (2)'!$D$2, N251),
           'County Names to hide (2)'!$D$2)
       - M251) / 365 * 12,
   1)
)</f>
        <v/>
      </c>
      <c r="V251" s="131" t="str">
        <f>IF(C251="","",
   ROUND(('County Names to hide (2)'!$D$2 - C251) / 365 * 12, 1)
)</f>
        <v/>
      </c>
      <c r="W251" s="1"/>
      <c r="X251" s="1"/>
      <c r="Y251" s="1"/>
      <c r="Z251" s="1"/>
      <c r="AA251" s="1"/>
      <c r="AB251" s="1"/>
      <c r="AC251" s="1"/>
      <c r="AD251" s="1"/>
      <c r="AE251" s="1"/>
      <c r="AF25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51" s="1"/>
      <c r="AH251" s="1"/>
      <c r="AI251" s="124" t="str">
        <f t="shared" si="8"/>
        <v/>
      </c>
      <c r="AJ251" s="1"/>
      <c r="AK251" s="1"/>
      <c r="AL251" s="1"/>
    </row>
    <row r="252" spans="1:38" x14ac:dyDescent="0.35">
      <c r="A252" s="77"/>
      <c r="C252" s="87"/>
      <c r="L252" s="114" t="str">
        <f t="shared" si="7"/>
        <v>Yes</v>
      </c>
      <c r="M252" s="87"/>
      <c r="N252" s="87"/>
      <c r="O252" s="127" t="str">
        <f>IF(OR(A252="", M252=""), "",
   IF(AND(
         M252 &lt;= 'County Names to hide (2)'!$D$2,
         OR(N252="", N252 &gt;= 'County Names to hide (2)'!$C$2)
      ),
      "Yes",
      "No"
   )
)</f>
        <v/>
      </c>
      <c r="P252" s="87"/>
      <c r="Q252" s="87"/>
      <c r="R252" s="87"/>
      <c r="S252" s="87"/>
      <c r="T252" s="98"/>
      <c r="U252" s="129" t="str">
        <f>IF(M252="","",
   ROUND(
      (MIN(IF(N252="", 'County Names to hide (2)'!$D$2, N252),
           'County Names to hide (2)'!$D$2)
       - M252) / 365 * 12,
   1)
)</f>
        <v/>
      </c>
      <c r="V252" s="131" t="str">
        <f>IF(C252="","",
   ROUND(('County Names to hide (2)'!$D$2 - C252) / 365 * 12, 1)
)</f>
        <v/>
      </c>
      <c r="AF25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52" s="124" t="str">
        <f t="shared" si="8"/>
        <v/>
      </c>
    </row>
    <row r="253" spans="1:38" x14ac:dyDescent="0.35">
      <c r="A253" s="76"/>
      <c r="B253" s="1"/>
      <c r="D253" s="1"/>
      <c r="E253" s="1"/>
      <c r="F253" s="1"/>
      <c r="G253" s="1"/>
      <c r="H253" s="1"/>
      <c r="I253" s="1"/>
      <c r="J253" s="1"/>
      <c r="K253" s="1"/>
      <c r="L253" s="114" t="str">
        <f t="shared" si="7"/>
        <v>Yes</v>
      </c>
      <c r="M253" s="4"/>
      <c r="N253" s="4"/>
      <c r="O253" s="127" t="str">
        <f>IF(OR(A253="", M253=""), "",
   IF(AND(
         M253 &lt;= 'County Names to hide (2)'!$D$2,
         OR(N253="", N253 &gt;= 'County Names to hide (2)'!$C$2)
      ),
      "Yes",
      "No"
   )
)</f>
        <v/>
      </c>
      <c r="P253" s="4"/>
      <c r="Q253" s="4"/>
      <c r="R253" s="4"/>
      <c r="S253" s="4"/>
      <c r="U253" s="129" t="str">
        <f>IF(M253="","",
   ROUND(
      (MIN(IF(N253="", 'County Names to hide (2)'!$D$2, N253),
           'County Names to hide (2)'!$D$2)
       - M253) / 365 * 12,
   1)
)</f>
        <v/>
      </c>
      <c r="V253" s="131" t="str">
        <f>IF(C253="","",
   ROUND(('County Names to hide (2)'!$D$2 - C253) / 365 * 12, 1)
)</f>
        <v/>
      </c>
      <c r="W253" s="1"/>
      <c r="X253" s="1"/>
      <c r="Y253" s="1"/>
      <c r="Z253" s="1"/>
      <c r="AA253" s="1"/>
      <c r="AB253" s="1"/>
      <c r="AC253" s="1"/>
      <c r="AD253" s="1"/>
      <c r="AE253" s="1"/>
      <c r="AF25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53" s="1"/>
      <c r="AH253" s="1"/>
      <c r="AI253" s="124" t="str">
        <f t="shared" si="8"/>
        <v/>
      </c>
      <c r="AJ253" s="1"/>
      <c r="AK253" s="1"/>
      <c r="AL253" s="1"/>
    </row>
    <row r="254" spans="1:38" x14ac:dyDescent="0.35">
      <c r="A254" s="77"/>
      <c r="C254" s="87"/>
      <c r="L254" s="114" t="str">
        <f t="shared" si="7"/>
        <v>Yes</v>
      </c>
      <c r="M254" s="87"/>
      <c r="N254" s="87"/>
      <c r="O254" s="127" t="str">
        <f>IF(OR(A254="", M254=""), "",
   IF(AND(
         M254 &lt;= 'County Names to hide (2)'!$D$2,
         OR(N254="", N254 &gt;= 'County Names to hide (2)'!$C$2)
      ),
      "Yes",
      "No"
   )
)</f>
        <v/>
      </c>
      <c r="P254" s="87"/>
      <c r="Q254" s="87"/>
      <c r="R254" s="87"/>
      <c r="S254" s="87"/>
      <c r="T254" s="98"/>
      <c r="U254" s="129" t="str">
        <f>IF(M254="","",
   ROUND(
      (MIN(IF(N254="", 'County Names to hide (2)'!$D$2, N254),
           'County Names to hide (2)'!$D$2)
       - M254) / 365 * 12,
   1)
)</f>
        <v/>
      </c>
      <c r="V254" s="131" t="str">
        <f>IF(C254="","",
   ROUND(('County Names to hide (2)'!$D$2 - C254) / 365 * 12, 1)
)</f>
        <v/>
      </c>
      <c r="AF25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54" s="124" t="str">
        <f t="shared" si="8"/>
        <v/>
      </c>
    </row>
    <row r="255" spans="1:38" x14ac:dyDescent="0.35">
      <c r="A255" s="76"/>
      <c r="B255" s="1"/>
      <c r="D255" s="1"/>
      <c r="E255" s="1"/>
      <c r="F255" s="1"/>
      <c r="G255" s="1"/>
      <c r="H255" s="1"/>
      <c r="I255" s="1"/>
      <c r="J255" s="1"/>
      <c r="K255" s="1"/>
      <c r="L255" s="114" t="str">
        <f t="shared" si="7"/>
        <v>Yes</v>
      </c>
      <c r="M255" s="4"/>
      <c r="N255" s="4"/>
      <c r="O255" s="127" t="str">
        <f>IF(OR(A255="", M255=""), "",
   IF(AND(
         M255 &lt;= 'County Names to hide (2)'!$D$2,
         OR(N255="", N255 &gt;= 'County Names to hide (2)'!$C$2)
      ),
      "Yes",
      "No"
   )
)</f>
        <v/>
      </c>
      <c r="P255" s="4"/>
      <c r="Q255" s="4"/>
      <c r="R255" s="4"/>
      <c r="S255" s="4"/>
      <c r="U255" s="129" t="str">
        <f>IF(M255="","",
   ROUND(
      (MIN(IF(N255="", 'County Names to hide (2)'!$D$2, N255),
           'County Names to hide (2)'!$D$2)
       - M255) / 365 * 12,
   1)
)</f>
        <v/>
      </c>
      <c r="V255" s="131" t="str">
        <f>IF(C255="","",
   ROUND(('County Names to hide (2)'!$D$2 - C255) / 365 * 12, 1)
)</f>
        <v/>
      </c>
      <c r="W255" s="1"/>
      <c r="X255" s="1"/>
      <c r="Y255" s="1"/>
      <c r="Z255" s="1"/>
      <c r="AA255" s="1"/>
      <c r="AB255" s="1"/>
      <c r="AC255" s="1"/>
      <c r="AD255" s="1"/>
      <c r="AE255" s="1"/>
      <c r="AF25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55" s="1"/>
      <c r="AH255" s="1"/>
      <c r="AI255" s="124" t="str">
        <f t="shared" si="8"/>
        <v/>
      </c>
      <c r="AJ255" s="1"/>
      <c r="AK255" s="1"/>
      <c r="AL255" s="1"/>
    </row>
    <row r="256" spans="1:38" x14ac:dyDescent="0.35">
      <c r="A256" s="77"/>
      <c r="C256" s="87"/>
      <c r="L256" s="114" t="str">
        <f t="shared" si="7"/>
        <v>Yes</v>
      </c>
      <c r="M256" s="87"/>
      <c r="N256" s="87"/>
      <c r="O256" s="127" t="str">
        <f>IF(OR(A256="", M256=""), "",
   IF(AND(
         M256 &lt;= 'County Names to hide (2)'!$D$2,
         OR(N256="", N256 &gt;= 'County Names to hide (2)'!$C$2)
      ),
      "Yes",
      "No"
   )
)</f>
        <v/>
      </c>
      <c r="P256" s="87"/>
      <c r="Q256" s="87"/>
      <c r="R256" s="87"/>
      <c r="S256" s="87"/>
      <c r="T256" s="98"/>
      <c r="U256" s="129" t="str">
        <f>IF(M256="","",
   ROUND(
      (MIN(IF(N256="", 'County Names to hide (2)'!$D$2, N256),
           'County Names to hide (2)'!$D$2)
       - M256) / 365 * 12,
   1)
)</f>
        <v/>
      </c>
      <c r="V256" s="131" t="str">
        <f>IF(C256="","",
   ROUND(('County Names to hide (2)'!$D$2 - C256) / 365 * 12, 1)
)</f>
        <v/>
      </c>
      <c r="AF25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56" s="124" t="str">
        <f t="shared" si="8"/>
        <v/>
      </c>
    </row>
    <row r="257" spans="1:38" x14ac:dyDescent="0.35">
      <c r="A257" s="76"/>
      <c r="B257" s="1"/>
      <c r="D257" s="1"/>
      <c r="E257" s="1"/>
      <c r="F257" s="1"/>
      <c r="G257" s="1"/>
      <c r="H257" s="1"/>
      <c r="I257" s="1"/>
      <c r="J257" s="1"/>
      <c r="K257" s="1"/>
      <c r="L257" s="114" t="str">
        <f t="shared" si="7"/>
        <v>Yes</v>
      </c>
      <c r="M257" s="4"/>
      <c r="N257" s="4"/>
      <c r="O257" s="127" t="str">
        <f>IF(OR(A257="", M257=""), "",
   IF(AND(
         M257 &lt;= 'County Names to hide (2)'!$D$2,
         OR(N257="", N257 &gt;= 'County Names to hide (2)'!$C$2)
      ),
      "Yes",
      "No"
   )
)</f>
        <v/>
      </c>
      <c r="P257" s="4"/>
      <c r="Q257" s="4"/>
      <c r="R257" s="4"/>
      <c r="S257" s="4"/>
      <c r="U257" s="129" t="str">
        <f>IF(M257="","",
   ROUND(
      (MIN(IF(N257="", 'County Names to hide (2)'!$D$2, N257),
           'County Names to hide (2)'!$D$2)
       - M257) / 365 * 12,
   1)
)</f>
        <v/>
      </c>
      <c r="V257" s="131" t="str">
        <f>IF(C257="","",
   ROUND(('County Names to hide (2)'!$D$2 - C257) / 365 * 12, 1)
)</f>
        <v/>
      </c>
      <c r="W257" s="1"/>
      <c r="X257" s="1"/>
      <c r="Y257" s="1"/>
      <c r="Z257" s="1"/>
      <c r="AA257" s="1"/>
      <c r="AB257" s="1"/>
      <c r="AC257" s="1"/>
      <c r="AD257" s="1"/>
      <c r="AE257" s="1"/>
      <c r="AF25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57" s="1"/>
      <c r="AH257" s="1"/>
      <c r="AI257" s="124" t="str">
        <f t="shared" si="8"/>
        <v/>
      </c>
      <c r="AJ257" s="1"/>
      <c r="AK257" s="1"/>
      <c r="AL257" s="1"/>
    </row>
    <row r="258" spans="1:38" x14ac:dyDescent="0.35">
      <c r="A258" s="77"/>
      <c r="C258" s="87"/>
      <c r="L258" s="114" t="str">
        <f t="shared" si="7"/>
        <v>Yes</v>
      </c>
      <c r="M258" s="87"/>
      <c r="N258" s="87"/>
      <c r="O258" s="127" t="str">
        <f>IF(OR(A258="", M258=""), "",
   IF(AND(
         M258 &lt;= 'County Names to hide (2)'!$D$2,
         OR(N258="", N258 &gt;= 'County Names to hide (2)'!$C$2)
      ),
      "Yes",
      "No"
   )
)</f>
        <v/>
      </c>
      <c r="P258" s="87"/>
      <c r="Q258" s="87"/>
      <c r="R258" s="87"/>
      <c r="S258" s="87"/>
      <c r="T258" s="98"/>
      <c r="U258" s="129" t="str">
        <f>IF(M258="","",
   ROUND(
      (MIN(IF(N258="", 'County Names to hide (2)'!$D$2, N258),
           'County Names to hide (2)'!$D$2)
       - M258) / 365 * 12,
   1)
)</f>
        <v/>
      </c>
      <c r="V258" s="131" t="str">
        <f>IF(C258="","",
   ROUND(('County Names to hide (2)'!$D$2 - C258) / 365 * 12, 1)
)</f>
        <v/>
      </c>
      <c r="AF25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58" s="124" t="str">
        <f t="shared" si="8"/>
        <v/>
      </c>
    </row>
    <row r="259" spans="1:38" x14ac:dyDescent="0.35">
      <c r="A259" s="76"/>
      <c r="B259" s="1"/>
      <c r="D259" s="1"/>
      <c r="E259" s="1"/>
      <c r="F259" s="1"/>
      <c r="G259" s="1"/>
      <c r="H259" s="1"/>
      <c r="I259" s="1"/>
      <c r="J259" s="1"/>
      <c r="K259" s="1"/>
      <c r="L259" s="114" t="str">
        <f t="shared" si="7"/>
        <v>Yes</v>
      </c>
      <c r="M259" s="4"/>
      <c r="N259" s="4"/>
      <c r="O259" s="127" t="str">
        <f>IF(OR(A259="", M259=""), "",
   IF(AND(
         M259 &lt;= 'County Names to hide (2)'!$D$2,
         OR(N259="", N259 &gt;= 'County Names to hide (2)'!$C$2)
      ),
      "Yes",
      "No"
   )
)</f>
        <v/>
      </c>
      <c r="P259" s="4"/>
      <c r="Q259" s="4"/>
      <c r="R259" s="4"/>
      <c r="S259" s="4"/>
      <c r="U259" s="129" t="str">
        <f>IF(M259="","",
   ROUND(
      (MIN(IF(N259="", 'County Names to hide (2)'!$D$2, N259),
           'County Names to hide (2)'!$D$2)
       - M259) / 365 * 12,
   1)
)</f>
        <v/>
      </c>
      <c r="V259" s="131" t="str">
        <f>IF(C259="","",
   ROUND(('County Names to hide (2)'!$D$2 - C259) / 365 * 12, 1)
)</f>
        <v/>
      </c>
      <c r="W259" s="1"/>
      <c r="X259" s="1"/>
      <c r="Y259" s="1"/>
      <c r="Z259" s="1"/>
      <c r="AA259" s="1"/>
      <c r="AB259" s="1"/>
      <c r="AC259" s="1"/>
      <c r="AD259" s="1"/>
      <c r="AE259" s="1"/>
      <c r="AF25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59" s="1"/>
      <c r="AH259" s="1"/>
      <c r="AI259" s="124" t="str">
        <f t="shared" si="8"/>
        <v/>
      </c>
      <c r="AJ259" s="1"/>
      <c r="AK259" s="1"/>
      <c r="AL259" s="1"/>
    </row>
    <row r="260" spans="1:38" x14ac:dyDescent="0.35">
      <c r="A260" s="77"/>
      <c r="C260" s="87"/>
      <c r="L260" s="114" t="str">
        <f t="shared" si="7"/>
        <v>Yes</v>
      </c>
      <c r="M260" s="87"/>
      <c r="N260" s="87"/>
      <c r="O260" s="127" t="str">
        <f>IF(OR(A260="", M260=""), "",
   IF(AND(
         M260 &lt;= 'County Names to hide (2)'!$D$2,
         OR(N260="", N260 &gt;= 'County Names to hide (2)'!$C$2)
      ),
      "Yes",
      "No"
   )
)</f>
        <v/>
      </c>
      <c r="P260" s="87"/>
      <c r="Q260" s="87"/>
      <c r="R260" s="87"/>
      <c r="S260" s="87"/>
      <c r="T260" s="98"/>
      <c r="U260" s="129" t="str">
        <f>IF(M260="","",
   ROUND(
      (MIN(IF(N260="", 'County Names to hide (2)'!$D$2, N260),
           'County Names to hide (2)'!$D$2)
       - M260) / 365 * 12,
   1)
)</f>
        <v/>
      </c>
      <c r="V260" s="131" t="str">
        <f>IF(C260="","",
   ROUND(('County Names to hide (2)'!$D$2 - C260) / 365 * 12, 1)
)</f>
        <v/>
      </c>
      <c r="AF26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60" s="124" t="str">
        <f t="shared" si="8"/>
        <v/>
      </c>
    </row>
    <row r="261" spans="1:38" x14ac:dyDescent="0.35">
      <c r="A261" s="76"/>
      <c r="B261" s="1"/>
      <c r="D261" s="1"/>
      <c r="E261" s="1"/>
      <c r="F261" s="1"/>
      <c r="G261" s="1"/>
      <c r="H261" s="1"/>
      <c r="I261" s="1"/>
      <c r="J261" s="1"/>
      <c r="K261" s="1"/>
      <c r="L261" s="114" t="str">
        <f t="shared" si="7"/>
        <v>Yes</v>
      </c>
      <c r="M261" s="4"/>
      <c r="N261" s="4"/>
      <c r="O261" s="127" t="str">
        <f>IF(OR(A261="", M261=""), "",
   IF(AND(
         M261 &lt;= 'County Names to hide (2)'!$D$2,
         OR(N261="", N261 &gt;= 'County Names to hide (2)'!$C$2)
      ),
      "Yes",
      "No"
   )
)</f>
        <v/>
      </c>
      <c r="P261" s="4"/>
      <c r="Q261" s="4"/>
      <c r="R261" s="4"/>
      <c r="S261" s="4"/>
      <c r="U261" s="129" t="str">
        <f>IF(M261="","",
   ROUND(
      (MIN(IF(N261="", 'County Names to hide (2)'!$D$2, N261),
           'County Names to hide (2)'!$D$2)
       - M261) / 365 * 12,
   1)
)</f>
        <v/>
      </c>
      <c r="V261" s="131" t="str">
        <f>IF(C261="","",
   ROUND(('County Names to hide (2)'!$D$2 - C261) / 365 * 12, 1)
)</f>
        <v/>
      </c>
      <c r="W261" s="1"/>
      <c r="X261" s="1"/>
      <c r="Y261" s="1"/>
      <c r="Z261" s="1"/>
      <c r="AA261" s="1"/>
      <c r="AB261" s="1"/>
      <c r="AC261" s="1"/>
      <c r="AD261" s="1"/>
      <c r="AE261" s="1"/>
      <c r="AF26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61" s="1"/>
      <c r="AH261" s="1"/>
      <c r="AI261" s="124" t="str">
        <f t="shared" si="8"/>
        <v/>
      </c>
      <c r="AJ261" s="1"/>
      <c r="AK261" s="1"/>
      <c r="AL261" s="1"/>
    </row>
    <row r="262" spans="1:38" x14ac:dyDescent="0.35">
      <c r="A262" s="77"/>
      <c r="C262" s="87"/>
      <c r="L262" s="114" t="str">
        <f t="shared" ref="L262:L325" si="9">IF(COUNTIF(F262:K262, "Yes")&gt;0, "No", "Yes")</f>
        <v>Yes</v>
      </c>
      <c r="M262" s="87"/>
      <c r="N262" s="87"/>
      <c r="O262" s="127" t="str">
        <f>IF(OR(A262="", M262=""), "",
   IF(AND(
         M262 &lt;= 'County Names to hide (2)'!$D$2,
         OR(N262="", N262 &gt;= 'County Names to hide (2)'!$C$2)
      ),
      "Yes",
      "No"
   )
)</f>
        <v/>
      </c>
      <c r="P262" s="87"/>
      <c r="Q262" s="87"/>
      <c r="R262" s="87"/>
      <c r="S262" s="87"/>
      <c r="T262" s="98"/>
      <c r="U262" s="129" t="str">
        <f>IF(M262="","",
   ROUND(
      (MIN(IF(N262="", 'County Names to hide (2)'!$D$2, N262),
           'County Names to hide (2)'!$D$2)
       - M262) / 365 * 12,
   1)
)</f>
        <v/>
      </c>
      <c r="V262" s="131" t="str">
        <f>IF(C262="","",
   ROUND(('County Names to hide (2)'!$D$2 - C262) / 365 * 12, 1)
)</f>
        <v/>
      </c>
      <c r="AF26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62" s="124" t="str">
        <f t="shared" ref="AI262:AI325" si="10">IF(U262="", "", IF(U262&gt;=3, "yes", "no"))</f>
        <v/>
      </c>
    </row>
    <row r="263" spans="1:38" x14ac:dyDescent="0.35">
      <c r="A263" s="76"/>
      <c r="B263" s="1"/>
      <c r="D263" s="1"/>
      <c r="E263" s="1"/>
      <c r="F263" s="1"/>
      <c r="G263" s="1"/>
      <c r="H263" s="1"/>
      <c r="I263" s="1"/>
      <c r="J263" s="1"/>
      <c r="K263" s="1"/>
      <c r="L263" s="114" t="str">
        <f t="shared" si="9"/>
        <v>Yes</v>
      </c>
      <c r="M263" s="4"/>
      <c r="N263" s="4"/>
      <c r="O263" s="127" t="str">
        <f>IF(OR(A263="", M263=""), "",
   IF(AND(
         M263 &lt;= 'County Names to hide (2)'!$D$2,
         OR(N263="", N263 &gt;= 'County Names to hide (2)'!$C$2)
      ),
      "Yes",
      "No"
   )
)</f>
        <v/>
      </c>
      <c r="P263" s="4"/>
      <c r="Q263" s="4"/>
      <c r="R263" s="4"/>
      <c r="S263" s="4"/>
      <c r="U263" s="129" t="str">
        <f>IF(M263="","",
   ROUND(
      (MIN(IF(N263="", 'County Names to hide (2)'!$D$2, N263),
           'County Names to hide (2)'!$D$2)
       - M263) / 365 * 12,
   1)
)</f>
        <v/>
      </c>
      <c r="V263" s="131" t="str">
        <f>IF(C263="","",
   ROUND(('County Names to hide (2)'!$D$2 - C263) / 365 * 12, 1)
)</f>
        <v/>
      </c>
      <c r="W263" s="1"/>
      <c r="X263" s="1"/>
      <c r="Y263" s="1"/>
      <c r="Z263" s="1"/>
      <c r="AA263" s="1"/>
      <c r="AB263" s="1"/>
      <c r="AC263" s="1"/>
      <c r="AD263" s="1"/>
      <c r="AE263" s="1"/>
      <c r="AF26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63" s="1"/>
      <c r="AH263" s="1"/>
      <c r="AI263" s="124" t="str">
        <f t="shared" si="10"/>
        <v/>
      </c>
      <c r="AJ263" s="1"/>
      <c r="AK263" s="1"/>
      <c r="AL263" s="1"/>
    </row>
    <row r="264" spans="1:38" x14ac:dyDescent="0.35">
      <c r="A264" s="77"/>
      <c r="C264" s="87"/>
      <c r="L264" s="114" t="str">
        <f t="shared" si="9"/>
        <v>Yes</v>
      </c>
      <c r="M264" s="87"/>
      <c r="N264" s="87"/>
      <c r="O264" s="127" t="str">
        <f>IF(OR(A264="", M264=""), "",
   IF(AND(
         M264 &lt;= 'County Names to hide (2)'!$D$2,
         OR(N264="", N264 &gt;= 'County Names to hide (2)'!$C$2)
      ),
      "Yes",
      "No"
   )
)</f>
        <v/>
      </c>
      <c r="P264" s="87"/>
      <c r="Q264" s="87"/>
      <c r="R264" s="87"/>
      <c r="S264" s="87"/>
      <c r="T264" s="98"/>
      <c r="U264" s="129" t="str">
        <f>IF(M264="","",
   ROUND(
      (MIN(IF(N264="", 'County Names to hide (2)'!$D$2, N264),
           'County Names to hide (2)'!$D$2)
       - M264) / 365 * 12,
   1)
)</f>
        <v/>
      </c>
      <c r="V264" s="131" t="str">
        <f>IF(C264="","",
   ROUND(('County Names to hide (2)'!$D$2 - C264) / 365 * 12, 1)
)</f>
        <v/>
      </c>
      <c r="AF26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64" s="124" t="str">
        <f t="shared" si="10"/>
        <v/>
      </c>
    </row>
    <row r="265" spans="1:38" x14ac:dyDescent="0.35">
      <c r="A265" s="76"/>
      <c r="B265" s="1"/>
      <c r="D265" s="1"/>
      <c r="E265" s="1"/>
      <c r="F265" s="1"/>
      <c r="G265" s="1"/>
      <c r="H265" s="1"/>
      <c r="I265" s="1"/>
      <c r="J265" s="1"/>
      <c r="K265" s="1"/>
      <c r="L265" s="114" t="str">
        <f t="shared" si="9"/>
        <v>Yes</v>
      </c>
      <c r="M265" s="4"/>
      <c r="N265" s="4"/>
      <c r="O265" s="127" t="str">
        <f>IF(OR(A265="", M265=""), "",
   IF(AND(
         M265 &lt;= 'County Names to hide (2)'!$D$2,
         OR(N265="", N265 &gt;= 'County Names to hide (2)'!$C$2)
      ),
      "Yes",
      "No"
   )
)</f>
        <v/>
      </c>
      <c r="P265" s="4"/>
      <c r="Q265" s="4"/>
      <c r="R265" s="4"/>
      <c r="S265" s="4"/>
      <c r="U265" s="129" t="str">
        <f>IF(M265="","",
   ROUND(
      (MIN(IF(N265="", 'County Names to hide (2)'!$D$2, N265),
           'County Names to hide (2)'!$D$2)
       - M265) / 365 * 12,
   1)
)</f>
        <v/>
      </c>
      <c r="V265" s="131" t="str">
        <f>IF(C265="","",
   ROUND(('County Names to hide (2)'!$D$2 - C265) / 365 * 12, 1)
)</f>
        <v/>
      </c>
      <c r="W265" s="1"/>
      <c r="X265" s="1"/>
      <c r="Y265" s="1"/>
      <c r="Z265" s="1"/>
      <c r="AA265" s="1"/>
      <c r="AB265" s="1"/>
      <c r="AC265" s="1"/>
      <c r="AD265" s="1"/>
      <c r="AE265" s="1"/>
      <c r="AF26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65" s="1"/>
      <c r="AH265" s="1"/>
      <c r="AI265" s="124" t="str">
        <f t="shared" si="10"/>
        <v/>
      </c>
      <c r="AJ265" s="1"/>
      <c r="AK265" s="1"/>
      <c r="AL265" s="1"/>
    </row>
    <row r="266" spans="1:38" x14ac:dyDescent="0.35">
      <c r="A266" s="77"/>
      <c r="C266" s="87"/>
      <c r="L266" s="114" t="str">
        <f t="shared" si="9"/>
        <v>Yes</v>
      </c>
      <c r="M266" s="87"/>
      <c r="N266" s="87"/>
      <c r="O266" s="127" t="str">
        <f>IF(OR(A266="", M266=""), "",
   IF(AND(
         M266 &lt;= 'County Names to hide (2)'!$D$2,
         OR(N266="", N266 &gt;= 'County Names to hide (2)'!$C$2)
      ),
      "Yes",
      "No"
   )
)</f>
        <v/>
      </c>
      <c r="P266" s="87"/>
      <c r="Q266" s="87"/>
      <c r="R266" s="87"/>
      <c r="S266" s="87"/>
      <c r="T266" s="98"/>
      <c r="U266" s="129" t="str">
        <f>IF(M266="","",
   ROUND(
      (MIN(IF(N266="", 'County Names to hide (2)'!$D$2, N266),
           'County Names to hide (2)'!$D$2)
       - M266) / 365 * 12,
   1)
)</f>
        <v/>
      </c>
      <c r="V266" s="131" t="str">
        <f>IF(C266="","",
   ROUND(('County Names to hide (2)'!$D$2 - C266) / 365 * 12, 1)
)</f>
        <v/>
      </c>
      <c r="AF26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66" s="124" t="str">
        <f t="shared" si="10"/>
        <v/>
      </c>
    </row>
    <row r="267" spans="1:38" x14ac:dyDescent="0.35">
      <c r="A267" s="76"/>
      <c r="B267" s="1"/>
      <c r="D267" s="1"/>
      <c r="E267" s="1"/>
      <c r="F267" s="1"/>
      <c r="G267" s="1"/>
      <c r="H267" s="1"/>
      <c r="I267" s="1"/>
      <c r="J267" s="1"/>
      <c r="K267" s="1"/>
      <c r="L267" s="114" t="str">
        <f t="shared" si="9"/>
        <v>Yes</v>
      </c>
      <c r="M267" s="4"/>
      <c r="N267" s="4"/>
      <c r="O267" s="127" t="str">
        <f>IF(OR(A267="", M267=""), "",
   IF(AND(
         M267 &lt;= 'County Names to hide (2)'!$D$2,
         OR(N267="", N267 &gt;= 'County Names to hide (2)'!$C$2)
      ),
      "Yes",
      "No"
   )
)</f>
        <v/>
      </c>
      <c r="P267" s="4"/>
      <c r="Q267" s="4"/>
      <c r="R267" s="4"/>
      <c r="S267" s="4"/>
      <c r="U267" s="129" t="str">
        <f>IF(M267="","",
   ROUND(
      (MIN(IF(N267="", 'County Names to hide (2)'!$D$2, N267),
           'County Names to hide (2)'!$D$2)
       - M267) / 365 * 12,
   1)
)</f>
        <v/>
      </c>
      <c r="V267" s="131" t="str">
        <f>IF(C267="","",
   ROUND(('County Names to hide (2)'!$D$2 - C267) / 365 * 12, 1)
)</f>
        <v/>
      </c>
      <c r="W267" s="1"/>
      <c r="X267" s="1"/>
      <c r="Y267" s="1"/>
      <c r="Z267" s="1"/>
      <c r="AA267" s="1"/>
      <c r="AB267" s="1"/>
      <c r="AC267" s="1"/>
      <c r="AD267" s="1"/>
      <c r="AE267" s="1"/>
      <c r="AF26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67" s="1"/>
      <c r="AH267" s="1"/>
      <c r="AI267" s="124" t="str">
        <f t="shared" si="10"/>
        <v/>
      </c>
      <c r="AJ267" s="1"/>
      <c r="AK267" s="1"/>
      <c r="AL267" s="1"/>
    </row>
    <row r="268" spans="1:38" x14ac:dyDescent="0.35">
      <c r="A268" s="77"/>
      <c r="C268" s="87"/>
      <c r="L268" s="114" t="str">
        <f t="shared" si="9"/>
        <v>Yes</v>
      </c>
      <c r="M268" s="87"/>
      <c r="N268" s="87"/>
      <c r="O268" s="127" t="str">
        <f>IF(OR(A268="", M268=""), "",
   IF(AND(
         M268 &lt;= 'County Names to hide (2)'!$D$2,
         OR(N268="", N268 &gt;= 'County Names to hide (2)'!$C$2)
      ),
      "Yes",
      "No"
   )
)</f>
        <v/>
      </c>
      <c r="P268" s="87"/>
      <c r="Q268" s="87"/>
      <c r="R268" s="87"/>
      <c r="S268" s="87"/>
      <c r="T268" s="98"/>
      <c r="U268" s="129" t="str">
        <f>IF(M268="","",
   ROUND(
      (MIN(IF(N268="", 'County Names to hide (2)'!$D$2, N268),
           'County Names to hide (2)'!$D$2)
       - M268) / 365 * 12,
   1)
)</f>
        <v/>
      </c>
      <c r="V268" s="131" t="str">
        <f>IF(C268="","",
   ROUND(('County Names to hide (2)'!$D$2 - C268) / 365 * 12, 1)
)</f>
        <v/>
      </c>
      <c r="AF26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68" s="124" t="str">
        <f t="shared" si="10"/>
        <v/>
      </c>
    </row>
    <row r="269" spans="1:38" x14ac:dyDescent="0.35">
      <c r="A269" s="76"/>
      <c r="B269" s="1"/>
      <c r="D269" s="1"/>
      <c r="E269" s="1"/>
      <c r="F269" s="1"/>
      <c r="G269" s="1"/>
      <c r="H269" s="1"/>
      <c r="I269" s="1"/>
      <c r="J269" s="1"/>
      <c r="K269" s="1"/>
      <c r="L269" s="114" t="str">
        <f t="shared" si="9"/>
        <v>Yes</v>
      </c>
      <c r="M269" s="4"/>
      <c r="N269" s="4"/>
      <c r="O269" s="127" t="str">
        <f>IF(OR(A269="", M269=""), "",
   IF(AND(
         M269 &lt;= 'County Names to hide (2)'!$D$2,
         OR(N269="", N269 &gt;= 'County Names to hide (2)'!$C$2)
      ),
      "Yes",
      "No"
   )
)</f>
        <v/>
      </c>
      <c r="P269" s="4"/>
      <c r="Q269" s="4"/>
      <c r="R269" s="4"/>
      <c r="S269" s="4"/>
      <c r="U269" s="129" t="str">
        <f>IF(M269="","",
   ROUND(
      (MIN(IF(N269="", 'County Names to hide (2)'!$D$2, N269),
           'County Names to hide (2)'!$D$2)
       - M269) / 365 * 12,
   1)
)</f>
        <v/>
      </c>
      <c r="V269" s="131" t="str">
        <f>IF(C269="","",
   ROUND(('County Names to hide (2)'!$D$2 - C269) / 365 * 12, 1)
)</f>
        <v/>
      </c>
      <c r="W269" s="1"/>
      <c r="X269" s="1"/>
      <c r="Y269" s="1"/>
      <c r="Z269" s="1"/>
      <c r="AA269" s="1"/>
      <c r="AB269" s="1"/>
      <c r="AC269" s="1"/>
      <c r="AD269" s="1"/>
      <c r="AE269" s="1"/>
      <c r="AF26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69" s="1"/>
      <c r="AH269" s="1"/>
      <c r="AI269" s="124" t="str">
        <f t="shared" si="10"/>
        <v/>
      </c>
      <c r="AJ269" s="1"/>
      <c r="AK269" s="1"/>
      <c r="AL269" s="1"/>
    </row>
    <row r="270" spans="1:38" x14ac:dyDescent="0.35">
      <c r="A270" s="77"/>
      <c r="C270" s="87"/>
      <c r="L270" s="114" t="str">
        <f t="shared" si="9"/>
        <v>Yes</v>
      </c>
      <c r="M270" s="87"/>
      <c r="N270" s="87"/>
      <c r="O270" s="127" t="str">
        <f>IF(OR(A270="", M270=""), "",
   IF(AND(
         M270 &lt;= 'County Names to hide (2)'!$D$2,
         OR(N270="", N270 &gt;= 'County Names to hide (2)'!$C$2)
      ),
      "Yes",
      "No"
   )
)</f>
        <v/>
      </c>
      <c r="P270" s="87"/>
      <c r="Q270" s="87"/>
      <c r="R270" s="87"/>
      <c r="S270" s="87"/>
      <c r="T270" s="98"/>
      <c r="U270" s="129" t="str">
        <f>IF(M270="","",
   ROUND(
      (MIN(IF(N270="", 'County Names to hide (2)'!$D$2, N270),
           'County Names to hide (2)'!$D$2)
       - M270) / 365 * 12,
   1)
)</f>
        <v/>
      </c>
      <c r="V270" s="131" t="str">
        <f>IF(C270="","",
   ROUND(('County Names to hide (2)'!$D$2 - C270) / 365 * 12, 1)
)</f>
        <v/>
      </c>
      <c r="AF27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70" s="124" t="str">
        <f t="shared" si="10"/>
        <v/>
      </c>
    </row>
    <row r="271" spans="1:38" x14ac:dyDescent="0.35">
      <c r="A271" s="76"/>
      <c r="B271" s="1"/>
      <c r="D271" s="1"/>
      <c r="E271" s="1"/>
      <c r="F271" s="1"/>
      <c r="G271" s="1"/>
      <c r="H271" s="1"/>
      <c r="I271" s="1"/>
      <c r="J271" s="1"/>
      <c r="K271" s="1"/>
      <c r="L271" s="114" t="str">
        <f t="shared" si="9"/>
        <v>Yes</v>
      </c>
      <c r="M271" s="4"/>
      <c r="N271" s="4"/>
      <c r="O271" s="127" t="str">
        <f>IF(OR(A271="", M271=""), "",
   IF(AND(
         M271 &lt;= 'County Names to hide (2)'!$D$2,
         OR(N271="", N271 &gt;= 'County Names to hide (2)'!$C$2)
      ),
      "Yes",
      "No"
   )
)</f>
        <v/>
      </c>
      <c r="P271" s="4"/>
      <c r="Q271" s="4"/>
      <c r="R271" s="4"/>
      <c r="S271" s="4"/>
      <c r="U271" s="129" t="str">
        <f>IF(M271="","",
   ROUND(
      (MIN(IF(N271="", 'County Names to hide (2)'!$D$2, N271),
           'County Names to hide (2)'!$D$2)
       - M271) / 365 * 12,
   1)
)</f>
        <v/>
      </c>
      <c r="V271" s="131" t="str">
        <f>IF(C271="","",
   ROUND(('County Names to hide (2)'!$D$2 - C271) / 365 * 12, 1)
)</f>
        <v/>
      </c>
      <c r="W271" s="1"/>
      <c r="X271" s="1"/>
      <c r="Y271" s="1"/>
      <c r="Z271" s="1"/>
      <c r="AA271" s="1"/>
      <c r="AB271" s="1"/>
      <c r="AC271" s="1"/>
      <c r="AD271" s="1"/>
      <c r="AE271" s="1"/>
      <c r="AF27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71" s="1"/>
      <c r="AH271" s="1"/>
      <c r="AI271" s="124" t="str">
        <f t="shared" si="10"/>
        <v/>
      </c>
      <c r="AJ271" s="1"/>
      <c r="AK271" s="1"/>
      <c r="AL271" s="1"/>
    </row>
    <row r="272" spans="1:38" x14ac:dyDescent="0.35">
      <c r="A272" s="77"/>
      <c r="C272" s="87"/>
      <c r="L272" s="114" t="str">
        <f t="shared" si="9"/>
        <v>Yes</v>
      </c>
      <c r="M272" s="87"/>
      <c r="N272" s="87"/>
      <c r="O272" s="127" t="str">
        <f>IF(OR(A272="", M272=""), "",
   IF(AND(
         M272 &lt;= 'County Names to hide (2)'!$D$2,
         OR(N272="", N272 &gt;= 'County Names to hide (2)'!$C$2)
      ),
      "Yes",
      "No"
   )
)</f>
        <v/>
      </c>
      <c r="P272" s="87"/>
      <c r="Q272" s="87"/>
      <c r="R272" s="87"/>
      <c r="S272" s="87"/>
      <c r="T272" s="98"/>
      <c r="U272" s="129" t="str">
        <f>IF(M272="","",
   ROUND(
      (MIN(IF(N272="", 'County Names to hide (2)'!$D$2, N272),
           'County Names to hide (2)'!$D$2)
       - M272) / 365 * 12,
   1)
)</f>
        <v/>
      </c>
      <c r="V272" s="131" t="str">
        <f>IF(C272="","",
   ROUND(('County Names to hide (2)'!$D$2 - C272) / 365 * 12, 1)
)</f>
        <v/>
      </c>
      <c r="AF27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72" s="124" t="str">
        <f t="shared" si="10"/>
        <v/>
      </c>
    </row>
    <row r="273" spans="1:38" x14ac:dyDescent="0.35">
      <c r="A273" s="76"/>
      <c r="B273" s="1"/>
      <c r="D273" s="1"/>
      <c r="E273" s="1"/>
      <c r="F273" s="1"/>
      <c r="G273" s="1"/>
      <c r="H273" s="1"/>
      <c r="I273" s="1"/>
      <c r="J273" s="1"/>
      <c r="K273" s="1"/>
      <c r="L273" s="114" t="str">
        <f t="shared" si="9"/>
        <v>Yes</v>
      </c>
      <c r="M273" s="4"/>
      <c r="N273" s="4"/>
      <c r="O273" s="127" t="str">
        <f>IF(OR(A273="", M273=""), "",
   IF(AND(
         M273 &lt;= 'County Names to hide (2)'!$D$2,
         OR(N273="", N273 &gt;= 'County Names to hide (2)'!$C$2)
      ),
      "Yes",
      "No"
   )
)</f>
        <v/>
      </c>
      <c r="P273" s="4"/>
      <c r="Q273" s="4"/>
      <c r="R273" s="4"/>
      <c r="S273" s="4"/>
      <c r="U273" s="129" t="str">
        <f>IF(M273="","",
   ROUND(
      (MIN(IF(N273="", 'County Names to hide (2)'!$D$2, N273),
           'County Names to hide (2)'!$D$2)
       - M273) / 365 * 12,
   1)
)</f>
        <v/>
      </c>
      <c r="V273" s="131" t="str">
        <f>IF(C273="","",
   ROUND(('County Names to hide (2)'!$D$2 - C273) / 365 * 12, 1)
)</f>
        <v/>
      </c>
      <c r="W273" s="1"/>
      <c r="X273" s="1"/>
      <c r="Y273" s="1"/>
      <c r="Z273" s="1"/>
      <c r="AA273" s="1"/>
      <c r="AB273" s="1"/>
      <c r="AC273" s="1"/>
      <c r="AD273" s="1"/>
      <c r="AE273" s="1"/>
      <c r="AF27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73" s="1"/>
      <c r="AH273" s="1"/>
      <c r="AI273" s="124" t="str">
        <f t="shared" si="10"/>
        <v/>
      </c>
      <c r="AJ273" s="1"/>
      <c r="AK273" s="1"/>
      <c r="AL273" s="1"/>
    </row>
    <row r="274" spans="1:38" x14ac:dyDescent="0.35">
      <c r="A274" s="77"/>
      <c r="C274" s="87"/>
      <c r="L274" s="114" t="str">
        <f t="shared" si="9"/>
        <v>Yes</v>
      </c>
      <c r="M274" s="87"/>
      <c r="N274" s="87"/>
      <c r="O274" s="127" t="str">
        <f>IF(OR(A274="", M274=""), "",
   IF(AND(
         M274 &lt;= 'County Names to hide (2)'!$D$2,
         OR(N274="", N274 &gt;= 'County Names to hide (2)'!$C$2)
      ),
      "Yes",
      "No"
   )
)</f>
        <v/>
      </c>
      <c r="P274" s="87"/>
      <c r="Q274" s="87"/>
      <c r="R274" s="87"/>
      <c r="S274" s="87"/>
      <c r="T274" s="98"/>
      <c r="U274" s="129" t="str">
        <f>IF(M274="","",
   ROUND(
      (MIN(IF(N274="", 'County Names to hide (2)'!$D$2, N274),
           'County Names to hide (2)'!$D$2)
       - M274) / 365 * 12,
   1)
)</f>
        <v/>
      </c>
      <c r="V274" s="131" t="str">
        <f>IF(C274="","",
   ROUND(('County Names to hide (2)'!$D$2 - C274) / 365 * 12, 1)
)</f>
        <v/>
      </c>
      <c r="AF27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74" s="124" t="str">
        <f t="shared" si="10"/>
        <v/>
      </c>
    </row>
    <row r="275" spans="1:38" x14ac:dyDescent="0.35">
      <c r="A275" s="76"/>
      <c r="B275" s="1"/>
      <c r="D275" s="1"/>
      <c r="E275" s="1"/>
      <c r="F275" s="1"/>
      <c r="G275" s="1"/>
      <c r="H275" s="1"/>
      <c r="I275" s="1"/>
      <c r="J275" s="1"/>
      <c r="K275" s="1"/>
      <c r="L275" s="114" t="str">
        <f t="shared" si="9"/>
        <v>Yes</v>
      </c>
      <c r="M275" s="4"/>
      <c r="N275" s="4"/>
      <c r="O275" s="127" t="str">
        <f>IF(OR(A275="", M275=""), "",
   IF(AND(
         M275 &lt;= 'County Names to hide (2)'!$D$2,
         OR(N275="", N275 &gt;= 'County Names to hide (2)'!$C$2)
      ),
      "Yes",
      "No"
   )
)</f>
        <v/>
      </c>
      <c r="P275" s="4"/>
      <c r="Q275" s="4"/>
      <c r="R275" s="4"/>
      <c r="S275" s="4"/>
      <c r="U275" s="129" t="str">
        <f>IF(M275="","",
   ROUND(
      (MIN(IF(N275="", 'County Names to hide (2)'!$D$2, N275),
           'County Names to hide (2)'!$D$2)
       - M275) / 365 * 12,
   1)
)</f>
        <v/>
      </c>
      <c r="V275" s="131" t="str">
        <f>IF(C275="","",
   ROUND(('County Names to hide (2)'!$D$2 - C275) / 365 * 12, 1)
)</f>
        <v/>
      </c>
      <c r="W275" s="1"/>
      <c r="X275" s="1"/>
      <c r="Y275" s="1"/>
      <c r="Z275" s="1"/>
      <c r="AA275" s="1"/>
      <c r="AB275" s="1"/>
      <c r="AC275" s="1"/>
      <c r="AD275" s="1"/>
      <c r="AE275" s="1"/>
      <c r="AF27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75" s="1"/>
      <c r="AH275" s="1"/>
      <c r="AI275" s="124" t="str">
        <f t="shared" si="10"/>
        <v/>
      </c>
      <c r="AJ275" s="1"/>
      <c r="AK275" s="1"/>
      <c r="AL275" s="1"/>
    </row>
    <row r="276" spans="1:38" x14ac:dyDescent="0.35">
      <c r="A276" s="77"/>
      <c r="C276" s="87"/>
      <c r="L276" s="114" t="str">
        <f t="shared" si="9"/>
        <v>Yes</v>
      </c>
      <c r="M276" s="87"/>
      <c r="N276" s="87"/>
      <c r="O276" s="127" t="str">
        <f>IF(OR(A276="", M276=""), "",
   IF(AND(
         M276 &lt;= 'County Names to hide (2)'!$D$2,
         OR(N276="", N276 &gt;= 'County Names to hide (2)'!$C$2)
      ),
      "Yes",
      "No"
   )
)</f>
        <v/>
      </c>
      <c r="P276" s="87"/>
      <c r="Q276" s="87"/>
      <c r="R276" s="87"/>
      <c r="S276" s="87"/>
      <c r="T276" s="98"/>
      <c r="U276" s="129" t="str">
        <f>IF(M276="","",
   ROUND(
      (MIN(IF(N276="", 'County Names to hide (2)'!$D$2, N276),
           'County Names to hide (2)'!$D$2)
       - M276) / 365 * 12,
   1)
)</f>
        <v/>
      </c>
      <c r="V276" s="131" t="str">
        <f>IF(C276="","",
   ROUND(('County Names to hide (2)'!$D$2 - C276) / 365 * 12, 1)
)</f>
        <v/>
      </c>
      <c r="AF27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76" s="124" t="str">
        <f t="shared" si="10"/>
        <v/>
      </c>
    </row>
    <row r="277" spans="1:38" x14ac:dyDescent="0.35">
      <c r="A277" s="76"/>
      <c r="B277" s="1"/>
      <c r="D277" s="1"/>
      <c r="E277" s="1"/>
      <c r="F277" s="1"/>
      <c r="G277" s="1"/>
      <c r="H277" s="1"/>
      <c r="I277" s="1"/>
      <c r="J277" s="1"/>
      <c r="K277" s="1"/>
      <c r="L277" s="114" t="str">
        <f t="shared" si="9"/>
        <v>Yes</v>
      </c>
      <c r="M277" s="4"/>
      <c r="N277" s="4"/>
      <c r="O277" s="127" t="str">
        <f>IF(OR(A277="", M277=""), "",
   IF(AND(
         M277 &lt;= 'County Names to hide (2)'!$D$2,
         OR(N277="", N277 &gt;= 'County Names to hide (2)'!$C$2)
      ),
      "Yes",
      "No"
   )
)</f>
        <v/>
      </c>
      <c r="P277" s="4"/>
      <c r="Q277" s="4"/>
      <c r="R277" s="4"/>
      <c r="S277" s="4"/>
      <c r="U277" s="129" t="str">
        <f>IF(M277="","",
   ROUND(
      (MIN(IF(N277="", 'County Names to hide (2)'!$D$2, N277),
           'County Names to hide (2)'!$D$2)
       - M277) / 365 * 12,
   1)
)</f>
        <v/>
      </c>
      <c r="V277" s="131" t="str">
        <f>IF(C277="","",
   ROUND(('County Names to hide (2)'!$D$2 - C277) / 365 * 12, 1)
)</f>
        <v/>
      </c>
      <c r="W277" s="1"/>
      <c r="X277" s="1"/>
      <c r="Y277" s="1"/>
      <c r="Z277" s="1"/>
      <c r="AA277" s="1"/>
      <c r="AB277" s="1"/>
      <c r="AC277" s="1"/>
      <c r="AD277" s="1"/>
      <c r="AE277" s="1"/>
      <c r="AF27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77" s="1"/>
      <c r="AH277" s="1"/>
      <c r="AI277" s="124" t="str">
        <f t="shared" si="10"/>
        <v/>
      </c>
      <c r="AJ277" s="1"/>
      <c r="AK277" s="1"/>
      <c r="AL277" s="1"/>
    </row>
    <row r="278" spans="1:38" x14ac:dyDescent="0.35">
      <c r="A278" s="77"/>
      <c r="C278" s="87"/>
      <c r="L278" s="114" t="str">
        <f t="shared" si="9"/>
        <v>Yes</v>
      </c>
      <c r="M278" s="87"/>
      <c r="N278" s="87"/>
      <c r="O278" s="127" t="str">
        <f>IF(OR(A278="", M278=""), "",
   IF(AND(
         M278 &lt;= 'County Names to hide (2)'!$D$2,
         OR(N278="", N278 &gt;= 'County Names to hide (2)'!$C$2)
      ),
      "Yes",
      "No"
   )
)</f>
        <v/>
      </c>
      <c r="P278" s="87"/>
      <c r="Q278" s="87"/>
      <c r="R278" s="87"/>
      <c r="S278" s="87"/>
      <c r="T278" s="98"/>
      <c r="U278" s="129" t="str">
        <f>IF(M278="","",
   ROUND(
      (MIN(IF(N278="", 'County Names to hide (2)'!$D$2, N278),
           'County Names to hide (2)'!$D$2)
       - M278) / 365 * 12,
   1)
)</f>
        <v/>
      </c>
      <c r="V278" s="131" t="str">
        <f>IF(C278="","",
   ROUND(('County Names to hide (2)'!$D$2 - C278) / 365 * 12, 1)
)</f>
        <v/>
      </c>
      <c r="AF27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78" s="124" t="str">
        <f t="shared" si="10"/>
        <v/>
      </c>
    </row>
    <row r="279" spans="1:38" x14ac:dyDescent="0.35">
      <c r="A279" s="76"/>
      <c r="B279" s="1"/>
      <c r="D279" s="1"/>
      <c r="E279" s="1"/>
      <c r="F279" s="1"/>
      <c r="G279" s="1"/>
      <c r="H279" s="1"/>
      <c r="I279" s="1"/>
      <c r="J279" s="1"/>
      <c r="K279" s="1"/>
      <c r="L279" s="114" t="str">
        <f t="shared" si="9"/>
        <v>Yes</v>
      </c>
      <c r="M279" s="4"/>
      <c r="N279" s="4"/>
      <c r="O279" s="127" t="str">
        <f>IF(OR(A279="", M279=""), "",
   IF(AND(
         M279 &lt;= 'County Names to hide (2)'!$D$2,
         OR(N279="", N279 &gt;= 'County Names to hide (2)'!$C$2)
      ),
      "Yes",
      "No"
   )
)</f>
        <v/>
      </c>
      <c r="P279" s="4"/>
      <c r="Q279" s="4"/>
      <c r="R279" s="4"/>
      <c r="S279" s="4"/>
      <c r="U279" s="129" t="str">
        <f>IF(M279="","",
   ROUND(
      (MIN(IF(N279="", 'County Names to hide (2)'!$D$2, N279),
           'County Names to hide (2)'!$D$2)
       - M279) / 365 * 12,
   1)
)</f>
        <v/>
      </c>
      <c r="V279" s="131" t="str">
        <f>IF(C279="","",
   ROUND(('County Names to hide (2)'!$D$2 - C279) / 365 * 12, 1)
)</f>
        <v/>
      </c>
      <c r="W279" s="1"/>
      <c r="X279" s="1"/>
      <c r="Y279" s="1"/>
      <c r="Z279" s="1"/>
      <c r="AA279" s="1"/>
      <c r="AB279" s="1"/>
      <c r="AC279" s="1"/>
      <c r="AD279" s="1"/>
      <c r="AE279" s="1"/>
      <c r="AF27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79" s="1"/>
      <c r="AH279" s="1"/>
      <c r="AI279" s="124" t="str">
        <f t="shared" si="10"/>
        <v/>
      </c>
      <c r="AJ279" s="1"/>
      <c r="AK279" s="1"/>
      <c r="AL279" s="1"/>
    </row>
    <row r="280" spans="1:38" x14ac:dyDescent="0.35">
      <c r="A280" s="77"/>
      <c r="C280" s="87"/>
      <c r="L280" s="114" t="str">
        <f t="shared" si="9"/>
        <v>Yes</v>
      </c>
      <c r="M280" s="87"/>
      <c r="N280" s="87"/>
      <c r="O280" s="127" t="str">
        <f>IF(OR(A280="", M280=""), "",
   IF(AND(
         M280 &lt;= 'County Names to hide (2)'!$D$2,
         OR(N280="", N280 &gt;= 'County Names to hide (2)'!$C$2)
      ),
      "Yes",
      "No"
   )
)</f>
        <v/>
      </c>
      <c r="P280" s="87"/>
      <c r="Q280" s="87"/>
      <c r="R280" s="87"/>
      <c r="S280" s="87"/>
      <c r="T280" s="98"/>
      <c r="U280" s="129" t="str">
        <f>IF(M280="","",
   ROUND(
      (MIN(IF(N280="", 'County Names to hide (2)'!$D$2, N280),
           'County Names to hide (2)'!$D$2)
       - M280) / 365 * 12,
   1)
)</f>
        <v/>
      </c>
      <c r="V280" s="131" t="str">
        <f>IF(C280="","",
   ROUND(('County Names to hide (2)'!$D$2 - C280) / 365 * 12, 1)
)</f>
        <v/>
      </c>
      <c r="AF28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80" s="124" t="str">
        <f t="shared" si="10"/>
        <v/>
      </c>
    </row>
    <row r="281" spans="1:38" x14ac:dyDescent="0.35">
      <c r="A281" s="76"/>
      <c r="B281" s="1"/>
      <c r="D281" s="1"/>
      <c r="E281" s="1"/>
      <c r="F281" s="1"/>
      <c r="G281" s="1"/>
      <c r="H281" s="1"/>
      <c r="I281" s="1"/>
      <c r="J281" s="1"/>
      <c r="K281" s="1"/>
      <c r="L281" s="114" t="str">
        <f t="shared" si="9"/>
        <v>Yes</v>
      </c>
      <c r="M281" s="4"/>
      <c r="N281" s="4"/>
      <c r="O281" s="127" t="str">
        <f>IF(OR(A281="", M281=""), "",
   IF(AND(
         M281 &lt;= 'County Names to hide (2)'!$D$2,
         OR(N281="", N281 &gt;= 'County Names to hide (2)'!$C$2)
      ),
      "Yes",
      "No"
   )
)</f>
        <v/>
      </c>
      <c r="P281" s="4"/>
      <c r="Q281" s="4"/>
      <c r="R281" s="4"/>
      <c r="S281" s="4"/>
      <c r="U281" s="129" t="str">
        <f>IF(M281="","",
   ROUND(
      (MIN(IF(N281="", 'County Names to hide (2)'!$D$2, N281),
           'County Names to hide (2)'!$D$2)
       - M281) / 365 * 12,
   1)
)</f>
        <v/>
      </c>
      <c r="V281" s="131" t="str">
        <f>IF(C281="","",
   ROUND(('County Names to hide (2)'!$D$2 - C281) / 365 * 12, 1)
)</f>
        <v/>
      </c>
      <c r="W281" s="1"/>
      <c r="X281" s="1"/>
      <c r="Y281" s="1"/>
      <c r="Z281" s="1"/>
      <c r="AA281" s="1"/>
      <c r="AB281" s="1"/>
      <c r="AC281" s="1"/>
      <c r="AD281" s="1"/>
      <c r="AE281" s="1"/>
      <c r="AF28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81" s="1"/>
      <c r="AH281" s="1"/>
      <c r="AI281" s="124" t="str">
        <f t="shared" si="10"/>
        <v/>
      </c>
      <c r="AJ281" s="1"/>
      <c r="AK281" s="1"/>
      <c r="AL281" s="1"/>
    </row>
    <row r="282" spans="1:38" x14ac:dyDescent="0.35">
      <c r="A282" s="77"/>
      <c r="C282" s="87"/>
      <c r="L282" s="114" t="str">
        <f t="shared" si="9"/>
        <v>Yes</v>
      </c>
      <c r="M282" s="87"/>
      <c r="N282" s="87"/>
      <c r="O282" s="127" t="str">
        <f>IF(OR(A282="", M282=""), "",
   IF(AND(
         M282 &lt;= 'County Names to hide (2)'!$D$2,
         OR(N282="", N282 &gt;= 'County Names to hide (2)'!$C$2)
      ),
      "Yes",
      "No"
   )
)</f>
        <v/>
      </c>
      <c r="P282" s="87"/>
      <c r="Q282" s="87"/>
      <c r="R282" s="87"/>
      <c r="S282" s="87"/>
      <c r="T282" s="98"/>
      <c r="U282" s="129" t="str">
        <f>IF(M282="","",
   ROUND(
      (MIN(IF(N282="", 'County Names to hide (2)'!$D$2, N282),
           'County Names to hide (2)'!$D$2)
       - M282) / 365 * 12,
   1)
)</f>
        <v/>
      </c>
      <c r="V282" s="131" t="str">
        <f>IF(C282="","",
   ROUND(('County Names to hide (2)'!$D$2 - C282) / 365 * 12, 1)
)</f>
        <v/>
      </c>
      <c r="AF28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82" s="124" t="str">
        <f t="shared" si="10"/>
        <v/>
      </c>
    </row>
    <row r="283" spans="1:38" x14ac:dyDescent="0.35">
      <c r="A283" s="76"/>
      <c r="B283" s="1"/>
      <c r="D283" s="1"/>
      <c r="E283" s="1"/>
      <c r="F283" s="1"/>
      <c r="G283" s="1"/>
      <c r="H283" s="1"/>
      <c r="I283" s="1"/>
      <c r="J283" s="1"/>
      <c r="K283" s="1"/>
      <c r="L283" s="114" t="str">
        <f t="shared" si="9"/>
        <v>Yes</v>
      </c>
      <c r="M283" s="4"/>
      <c r="N283" s="4"/>
      <c r="O283" s="127" t="str">
        <f>IF(OR(A283="", M283=""), "",
   IF(AND(
         M283 &lt;= 'County Names to hide (2)'!$D$2,
         OR(N283="", N283 &gt;= 'County Names to hide (2)'!$C$2)
      ),
      "Yes",
      "No"
   )
)</f>
        <v/>
      </c>
      <c r="P283" s="4"/>
      <c r="Q283" s="4"/>
      <c r="R283" s="4"/>
      <c r="S283" s="4"/>
      <c r="U283" s="129" t="str">
        <f>IF(M283="","",
   ROUND(
      (MIN(IF(N283="", 'County Names to hide (2)'!$D$2, N283),
           'County Names to hide (2)'!$D$2)
       - M283) / 365 * 12,
   1)
)</f>
        <v/>
      </c>
      <c r="V283" s="131" t="str">
        <f>IF(C283="","",
   ROUND(('County Names to hide (2)'!$D$2 - C283) / 365 * 12, 1)
)</f>
        <v/>
      </c>
      <c r="W283" s="1"/>
      <c r="X283" s="1"/>
      <c r="Y283" s="1"/>
      <c r="Z283" s="1"/>
      <c r="AA283" s="1"/>
      <c r="AB283" s="1"/>
      <c r="AC283" s="1"/>
      <c r="AD283" s="1"/>
      <c r="AE283" s="1"/>
      <c r="AF28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83" s="1"/>
      <c r="AH283" s="1"/>
      <c r="AI283" s="124" t="str">
        <f t="shared" si="10"/>
        <v/>
      </c>
      <c r="AJ283" s="1"/>
      <c r="AK283" s="1"/>
      <c r="AL283" s="1"/>
    </row>
    <row r="284" spans="1:38" x14ac:dyDescent="0.35">
      <c r="A284" s="77"/>
      <c r="C284" s="87"/>
      <c r="L284" s="114" t="str">
        <f t="shared" si="9"/>
        <v>Yes</v>
      </c>
      <c r="M284" s="87"/>
      <c r="N284" s="87"/>
      <c r="O284" s="127" t="str">
        <f>IF(OR(A284="", M284=""), "",
   IF(AND(
         M284 &lt;= 'County Names to hide (2)'!$D$2,
         OR(N284="", N284 &gt;= 'County Names to hide (2)'!$C$2)
      ),
      "Yes",
      "No"
   )
)</f>
        <v/>
      </c>
      <c r="P284" s="87"/>
      <c r="Q284" s="87"/>
      <c r="R284" s="87"/>
      <c r="S284" s="87"/>
      <c r="T284" s="98"/>
      <c r="U284" s="129" t="str">
        <f>IF(M284="","",
   ROUND(
      (MIN(IF(N284="", 'County Names to hide (2)'!$D$2, N284),
           'County Names to hide (2)'!$D$2)
       - M284) / 365 * 12,
   1)
)</f>
        <v/>
      </c>
      <c r="V284" s="131" t="str">
        <f>IF(C284="","",
   ROUND(('County Names to hide (2)'!$D$2 - C284) / 365 * 12, 1)
)</f>
        <v/>
      </c>
      <c r="AF28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84" s="124" t="str">
        <f t="shared" si="10"/>
        <v/>
      </c>
    </row>
    <row r="285" spans="1:38" x14ac:dyDescent="0.35">
      <c r="A285" s="76"/>
      <c r="B285" s="1"/>
      <c r="D285" s="1"/>
      <c r="E285" s="1"/>
      <c r="F285" s="1"/>
      <c r="G285" s="1"/>
      <c r="H285" s="1"/>
      <c r="I285" s="1"/>
      <c r="J285" s="1"/>
      <c r="K285" s="1"/>
      <c r="L285" s="114" t="str">
        <f t="shared" si="9"/>
        <v>Yes</v>
      </c>
      <c r="M285" s="4"/>
      <c r="N285" s="4"/>
      <c r="O285" s="127" t="str">
        <f>IF(OR(A285="", M285=""), "",
   IF(AND(
         M285 &lt;= 'County Names to hide (2)'!$D$2,
         OR(N285="", N285 &gt;= 'County Names to hide (2)'!$C$2)
      ),
      "Yes",
      "No"
   )
)</f>
        <v/>
      </c>
      <c r="P285" s="4"/>
      <c r="Q285" s="4"/>
      <c r="R285" s="4"/>
      <c r="S285" s="4"/>
      <c r="U285" s="129" t="str">
        <f>IF(M285="","",
   ROUND(
      (MIN(IF(N285="", 'County Names to hide (2)'!$D$2, N285),
           'County Names to hide (2)'!$D$2)
       - M285) / 365 * 12,
   1)
)</f>
        <v/>
      </c>
      <c r="V285" s="131" t="str">
        <f>IF(C285="","",
   ROUND(('County Names to hide (2)'!$D$2 - C285) / 365 * 12, 1)
)</f>
        <v/>
      </c>
      <c r="W285" s="1"/>
      <c r="X285" s="1"/>
      <c r="Y285" s="1"/>
      <c r="Z285" s="1"/>
      <c r="AA285" s="1"/>
      <c r="AB285" s="1"/>
      <c r="AC285" s="1"/>
      <c r="AD285" s="1"/>
      <c r="AE285" s="1"/>
      <c r="AF28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85" s="1"/>
      <c r="AH285" s="1"/>
      <c r="AI285" s="124" t="str">
        <f t="shared" si="10"/>
        <v/>
      </c>
      <c r="AJ285" s="1"/>
      <c r="AK285" s="1"/>
      <c r="AL285" s="1"/>
    </row>
    <row r="286" spans="1:38" x14ac:dyDescent="0.35">
      <c r="A286" s="77"/>
      <c r="C286" s="87"/>
      <c r="L286" s="114" t="str">
        <f t="shared" si="9"/>
        <v>Yes</v>
      </c>
      <c r="M286" s="87"/>
      <c r="N286" s="87"/>
      <c r="O286" s="127" t="str">
        <f>IF(OR(A286="", M286=""), "",
   IF(AND(
         M286 &lt;= 'County Names to hide (2)'!$D$2,
         OR(N286="", N286 &gt;= 'County Names to hide (2)'!$C$2)
      ),
      "Yes",
      "No"
   )
)</f>
        <v/>
      </c>
      <c r="P286" s="87"/>
      <c r="Q286" s="87"/>
      <c r="R286" s="87"/>
      <c r="S286" s="87"/>
      <c r="T286" s="98"/>
      <c r="U286" s="129" t="str">
        <f>IF(M286="","",
   ROUND(
      (MIN(IF(N286="", 'County Names to hide (2)'!$D$2, N286),
           'County Names to hide (2)'!$D$2)
       - M286) / 365 * 12,
   1)
)</f>
        <v/>
      </c>
      <c r="V286" s="131" t="str">
        <f>IF(C286="","",
   ROUND(('County Names to hide (2)'!$D$2 - C286) / 365 * 12, 1)
)</f>
        <v/>
      </c>
      <c r="AF28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86" s="124" t="str">
        <f t="shared" si="10"/>
        <v/>
      </c>
    </row>
    <row r="287" spans="1:38" x14ac:dyDescent="0.35">
      <c r="A287" s="76"/>
      <c r="B287" s="1"/>
      <c r="D287" s="1"/>
      <c r="E287" s="1"/>
      <c r="F287" s="1"/>
      <c r="G287" s="1"/>
      <c r="H287" s="1"/>
      <c r="I287" s="1"/>
      <c r="J287" s="1"/>
      <c r="K287" s="1"/>
      <c r="L287" s="114" t="str">
        <f t="shared" si="9"/>
        <v>Yes</v>
      </c>
      <c r="M287" s="4"/>
      <c r="N287" s="4"/>
      <c r="O287" s="127" t="str">
        <f>IF(OR(A287="", M287=""), "",
   IF(AND(
         M287 &lt;= 'County Names to hide (2)'!$D$2,
         OR(N287="", N287 &gt;= 'County Names to hide (2)'!$C$2)
      ),
      "Yes",
      "No"
   )
)</f>
        <v/>
      </c>
      <c r="P287" s="4"/>
      <c r="Q287" s="4"/>
      <c r="R287" s="4"/>
      <c r="S287" s="4"/>
      <c r="U287" s="129" t="str">
        <f>IF(M287="","",
   ROUND(
      (MIN(IF(N287="", 'County Names to hide (2)'!$D$2, N287),
           'County Names to hide (2)'!$D$2)
       - M287) / 365 * 12,
   1)
)</f>
        <v/>
      </c>
      <c r="V287" s="131" t="str">
        <f>IF(C287="","",
   ROUND(('County Names to hide (2)'!$D$2 - C287) / 365 * 12, 1)
)</f>
        <v/>
      </c>
      <c r="W287" s="1"/>
      <c r="X287" s="1"/>
      <c r="Y287" s="1"/>
      <c r="Z287" s="1"/>
      <c r="AA287" s="1"/>
      <c r="AB287" s="1"/>
      <c r="AC287" s="1"/>
      <c r="AD287" s="1"/>
      <c r="AE287" s="1"/>
      <c r="AF28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87" s="1"/>
      <c r="AH287" s="1"/>
      <c r="AI287" s="124" t="str">
        <f t="shared" si="10"/>
        <v/>
      </c>
      <c r="AJ287" s="1"/>
      <c r="AK287" s="1"/>
      <c r="AL287" s="1"/>
    </row>
    <row r="288" spans="1:38" x14ac:dyDescent="0.35">
      <c r="A288" s="77"/>
      <c r="C288" s="87"/>
      <c r="L288" s="114" t="str">
        <f t="shared" si="9"/>
        <v>Yes</v>
      </c>
      <c r="M288" s="87"/>
      <c r="N288" s="87"/>
      <c r="O288" s="127" t="str">
        <f>IF(OR(A288="", M288=""), "",
   IF(AND(
         M288 &lt;= 'County Names to hide (2)'!$D$2,
         OR(N288="", N288 &gt;= 'County Names to hide (2)'!$C$2)
      ),
      "Yes",
      "No"
   )
)</f>
        <v/>
      </c>
      <c r="P288" s="87"/>
      <c r="Q288" s="87"/>
      <c r="R288" s="87"/>
      <c r="S288" s="87"/>
      <c r="T288" s="98"/>
      <c r="U288" s="129" t="str">
        <f>IF(M288="","",
   ROUND(
      (MIN(IF(N288="", 'County Names to hide (2)'!$D$2, N288),
           'County Names to hide (2)'!$D$2)
       - M288) / 365 * 12,
   1)
)</f>
        <v/>
      </c>
      <c r="V288" s="131" t="str">
        <f>IF(C288="","",
   ROUND(('County Names to hide (2)'!$D$2 - C288) / 365 * 12, 1)
)</f>
        <v/>
      </c>
      <c r="AF28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88" s="124" t="str">
        <f t="shared" si="10"/>
        <v/>
      </c>
    </row>
    <row r="289" spans="1:38" x14ac:dyDescent="0.35">
      <c r="A289" s="76"/>
      <c r="B289" s="1"/>
      <c r="D289" s="1"/>
      <c r="E289" s="1"/>
      <c r="F289" s="1"/>
      <c r="G289" s="1"/>
      <c r="H289" s="1"/>
      <c r="I289" s="1"/>
      <c r="J289" s="1"/>
      <c r="K289" s="1"/>
      <c r="L289" s="114" t="str">
        <f t="shared" si="9"/>
        <v>Yes</v>
      </c>
      <c r="M289" s="4"/>
      <c r="N289" s="4"/>
      <c r="O289" s="127" t="str">
        <f>IF(OR(A289="", M289=""), "",
   IF(AND(
         M289 &lt;= 'County Names to hide (2)'!$D$2,
         OR(N289="", N289 &gt;= 'County Names to hide (2)'!$C$2)
      ),
      "Yes",
      "No"
   )
)</f>
        <v/>
      </c>
      <c r="P289" s="4"/>
      <c r="Q289" s="4"/>
      <c r="R289" s="4"/>
      <c r="S289" s="4"/>
      <c r="U289" s="129" t="str">
        <f>IF(M289="","",
   ROUND(
      (MIN(IF(N289="", 'County Names to hide (2)'!$D$2, N289),
           'County Names to hide (2)'!$D$2)
       - M289) / 365 * 12,
   1)
)</f>
        <v/>
      </c>
      <c r="V289" s="131" t="str">
        <f>IF(C289="","",
   ROUND(('County Names to hide (2)'!$D$2 - C289) / 365 * 12, 1)
)</f>
        <v/>
      </c>
      <c r="W289" s="1"/>
      <c r="X289" s="1"/>
      <c r="Y289" s="1"/>
      <c r="Z289" s="1"/>
      <c r="AA289" s="1"/>
      <c r="AB289" s="1"/>
      <c r="AC289" s="1"/>
      <c r="AD289" s="1"/>
      <c r="AE289" s="1"/>
      <c r="AF28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89" s="1"/>
      <c r="AH289" s="1"/>
      <c r="AI289" s="124" t="str">
        <f t="shared" si="10"/>
        <v/>
      </c>
      <c r="AJ289" s="1"/>
      <c r="AK289" s="1"/>
      <c r="AL289" s="1"/>
    </row>
    <row r="290" spans="1:38" x14ac:dyDescent="0.35">
      <c r="A290" s="77"/>
      <c r="C290" s="87"/>
      <c r="L290" s="114" t="str">
        <f t="shared" si="9"/>
        <v>Yes</v>
      </c>
      <c r="M290" s="87"/>
      <c r="N290" s="87"/>
      <c r="O290" s="127" t="str">
        <f>IF(OR(A290="", M290=""), "",
   IF(AND(
         M290 &lt;= 'County Names to hide (2)'!$D$2,
         OR(N290="", N290 &gt;= 'County Names to hide (2)'!$C$2)
      ),
      "Yes",
      "No"
   )
)</f>
        <v/>
      </c>
      <c r="P290" s="87"/>
      <c r="Q290" s="87"/>
      <c r="R290" s="87"/>
      <c r="S290" s="87"/>
      <c r="T290" s="98"/>
      <c r="U290" s="129" t="str">
        <f>IF(M290="","",
   ROUND(
      (MIN(IF(N290="", 'County Names to hide (2)'!$D$2, N290),
           'County Names to hide (2)'!$D$2)
       - M290) / 365 * 12,
   1)
)</f>
        <v/>
      </c>
      <c r="V290" s="131" t="str">
        <f>IF(C290="","",
   ROUND(('County Names to hide (2)'!$D$2 - C290) / 365 * 12, 1)
)</f>
        <v/>
      </c>
      <c r="AF29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90" s="124" t="str">
        <f t="shared" si="10"/>
        <v/>
      </c>
    </row>
    <row r="291" spans="1:38" x14ac:dyDescent="0.35">
      <c r="A291" s="76"/>
      <c r="B291" s="1"/>
      <c r="D291" s="1"/>
      <c r="E291" s="1"/>
      <c r="F291" s="1"/>
      <c r="G291" s="1"/>
      <c r="H291" s="1"/>
      <c r="I291" s="1"/>
      <c r="J291" s="1"/>
      <c r="K291" s="1"/>
      <c r="L291" s="114" t="str">
        <f t="shared" si="9"/>
        <v>Yes</v>
      </c>
      <c r="M291" s="4"/>
      <c r="N291" s="4"/>
      <c r="O291" s="127" t="str">
        <f>IF(OR(A291="", M291=""), "",
   IF(AND(
         M291 &lt;= 'County Names to hide (2)'!$D$2,
         OR(N291="", N291 &gt;= 'County Names to hide (2)'!$C$2)
      ),
      "Yes",
      "No"
   )
)</f>
        <v/>
      </c>
      <c r="P291" s="4"/>
      <c r="Q291" s="4"/>
      <c r="R291" s="4"/>
      <c r="S291" s="4"/>
      <c r="U291" s="129" t="str">
        <f>IF(M291="","",
   ROUND(
      (MIN(IF(N291="", 'County Names to hide (2)'!$D$2, N291),
           'County Names to hide (2)'!$D$2)
       - M291) / 365 * 12,
   1)
)</f>
        <v/>
      </c>
      <c r="V291" s="131" t="str">
        <f>IF(C291="","",
   ROUND(('County Names to hide (2)'!$D$2 - C291) / 365 * 12, 1)
)</f>
        <v/>
      </c>
      <c r="W291" s="1"/>
      <c r="X291" s="1"/>
      <c r="Y291" s="1"/>
      <c r="Z291" s="1"/>
      <c r="AA291" s="1"/>
      <c r="AB291" s="1"/>
      <c r="AC291" s="1"/>
      <c r="AD291" s="1"/>
      <c r="AE291" s="1"/>
      <c r="AF29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91" s="1"/>
      <c r="AH291" s="1"/>
      <c r="AI291" s="124" t="str">
        <f t="shared" si="10"/>
        <v/>
      </c>
      <c r="AJ291" s="1"/>
      <c r="AK291" s="1"/>
      <c r="AL291" s="1"/>
    </row>
    <row r="292" spans="1:38" x14ac:dyDescent="0.35">
      <c r="A292" s="77"/>
      <c r="C292" s="87"/>
      <c r="L292" s="114" t="str">
        <f t="shared" si="9"/>
        <v>Yes</v>
      </c>
      <c r="M292" s="87"/>
      <c r="N292" s="87"/>
      <c r="O292" s="127" t="str">
        <f>IF(OR(A292="", M292=""), "",
   IF(AND(
         M292 &lt;= 'County Names to hide (2)'!$D$2,
         OR(N292="", N292 &gt;= 'County Names to hide (2)'!$C$2)
      ),
      "Yes",
      "No"
   )
)</f>
        <v/>
      </c>
      <c r="P292" s="87"/>
      <c r="Q292" s="87"/>
      <c r="R292" s="87"/>
      <c r="S292" s="87"/>
      <c r="T292" s="98"/>
      <c r="U292" s="129" t="str">
        <f>IF(M292="","",
   ROUND(
      (MIN(IF(N292="", 'County Names to hide (2)'!$D$2, N292),
           'County Names to hide (2)'!$D$2)
       - M292) / 365 * 12,
   1)
)</f>
        <v/>
      </c>
      <c r="V292" s="131" t="str">
        <f>IF(C292="","",
   ROUND(('County Names to hide (2)'!$D$2 - C292) / 365 * 12, 1)
)</f>
        <v/>
      </c>
      <c r="AF29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92" s="124" t="str">
        <f t="shared" si="10"/>
        <v/>
      </c>
    </row>
    <row r="293" spans="1:38" x14ac:dyDescent="0.35">
      <c r="A293" s="76"/>
      <c r="B293" s="1"/>
      <c r="D293" s="1"/>
      <c r="E293" s="1"/>
      <c r="F293" s="1"/>
      <c r="G293" s="1"/>
      <c r="H293" s="1"/>
      <c r="I293" s="1"/>
      <c r="J293" s="1"/>
      <c r="K293" s="1"/>
      <c r="L293" s="114" t="str">
        <f t="shared" si="9"/>
        <v>Yes</v>
      </c>
      <c r="M293" s="4"/>
      <c r="N293" s="4"/>
      <c r="O293" s="127" t="str">
        <f>IF(OR(A293="", M293=""), "",
   IF(AND(
         M293 &lt;= 'County Names to hide (2)'!$D$2,
         OR(N293="", N293 &gt;= 'County Names to hide (2)'!$C$2)
      ),
      "Yes",
      "No"
   )
)</f>
        <v/>
      </c>
      <c r="P293" s="4"/>
      <c r="Q293" s="4"/>
      <c r="R293" s="4"/>
      <c r="S293" s="4"/>
      <c r="U293" s="129" t="str">
        <f>IF(M293="","",
   ROUND(
      (MIN(IF(N293="", 'County Names to hide (2)'!$D$2, N293),
           'County Names to hide (2)'!$D$2)
       - M293) / 365 * 12,
   1)
)</f>
        <v/>
      </c>
      <c r="V293" s="131" t="str">
        <f>IF(C293="","",
   ROUND(('County Names to hide (2)'!$D$2 - C293) / 365 * 12, 1)
)</f>
        <v/>
      </c>
      <c r="W293" s="1"/>
      <c r="X293" s="1"/>
      <c r="Y293" s="1"/>
      <c r="Z293" s="1"/>
      <c r="AA293" s="1"/>
      <c r="AB293" s="1"/>
      <c r="AC293" s="1"/>
      <c r="AD293" s="1"/>
      <c r="AE293" s="1"/>
      <c r="AF29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93" s="1"/>
      <c r="AH293" s="1"/>
      <c r="AI293" s="124" t="str">
        <f t="shared" si="10"/>
        <v/>
      </c>
      <c r="AJ293" s="1"/>
      <c r="AK293" s="1"/>
      <c r="AL293" s="1"/>
    </row>
    <row r="294" spans="1:38" x14ac:dyDescent="0.35">
      <c r="A294" s="77"/>
      <c r="C294" s="87"/>
      <c r="L294" s="114" t="str">
        <f t="shared" si="9"/>
        <v>Yes</v>
      </c>
      <c r="M294" s="87"/>
      <c r="N294" s="87"/>
      <c r="O294" s="127" t="str">
        <f>IF(OR(A294="", M294=""), "",
   IF(AND(
         M294 &lt;= 'County Names to hide (2)'!$D$2,
         OR(N294="", N294 &gt;= 'County Names to hide (2)'!$C$2)
      ),
      "Yes",
      "No"
   )
)</f>
        <v/>
      </c>
      <c r="P294" s="87"/>
      <c r="Q294" s="87"/>
      <c r="R294" s="87"/>
      <c r="S294" s="87"/>
      <c r="T294" s="98"/>
      <c r="U294" s="129" t="str">
        <f>IF(M294="","",
   ROUND(
      (MIN(IF(N294="", 'County Names to hide (2)'!$D$2, N294),
           'County Names to hide (2)'!$D$2)
       - M294) / 365 * 12,
   1)
)</f>
        <v/>
      </c>
      <c r="V294" s="131" t="str">
        <f>IF(C294="","",
   ROUND(('County Names to hide (2)'!$D$2 - C294) / 365 * 12, 1)
)</f>
        <v/>
      </c>
      <c r="AF29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94" s="124" t="str">
        <f t="shared" si="10"/>
        <v/>
      </c>
    </row>
    <row r="295" spans="1:38" x14ac:dyDescent="0.35">
      <c r="A295" s="76"/>
      <c r="B295" s="1"/>
      <c r="D295" s="1"/>
      <c r="E295" s="1"/>
      <c r="F295" s="1"/>
      <c r="G295" s="1"/>
      <c r="H295" s="1"/>
      <c r="I295" s="1"/>
      <c r="J295" s="1"/>
      <c r="K295" s="1"/>
      <c r="L295" s="114" t="str">
        <f t="shared" si="9"/>
        <v>Yes</v>
      </c>
      <c r="M295" s="4"/>
      <c r="N295" s="4"/>
      <c r="O295" s="127" t="str">
        <f>IF(OR(A295="", M295=""), "",
   IF(AND(
         M295 &lt;= 'County Names to hide (2)'!$D$2,
         OR(N295="", N295 &gt;= 'County Names to hide (2)'!$C$2)
      ),
      "Yes",
      "No"
   )
)</f>
        <v/>
      </c>
      <c r="P295" s="4"/>
      <c r="Q295" s="4"/>
      <c r="R295" s="4"/>
      <c r="S295" s="4"/>
      <c r="U295" s="129" t="str">
        <f>IF(M295="","",
   ROUND(
      (MIN(IF(N295="", 'County Names to hide (2)'!$D$2, N295),
           'County Names to hide (2)'!$D$2)
       - M295) / 365 * 12,
   1)
)</f>
        <v/>
      </c>
      <c r="V295" s="131" t="str">
        <f>IF(C295="","",
   ROUND(('County Names to hide (2)'!$D$2 - C295) / 365 * 12, 1)
)</f>
        <v/>
      </c>
      <c r="W295" s="1"/>
      <c r="X295" s="1"/>
      <c r="Y295" s="1"/>
      <c r="Z295" s="1"/>
      <c r="AA295" s="1"/>
      <c r="AB295" s="1"/>
      <c r="AC295" s="1"/>
      <c r="AD295" s="1"/>
      <c r="AE295" s="1"/>
      <c r="AF29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95" s="1"/>
      <c r="AH295" s="1"/>
      <c r="AI295" s="124" t="str">
        <f t="shared" si="10"/>
        <v/>
      </c>
      <c r="AJ295" s="1"/>
      <c r="AK295" s="1"/>
      <c r="AL295" s="1"/>
    </row>
    <row r="296" spans="1:38" x14ac:dyDescent="0.35">
      <c r="A296" s="77"/>
      <c r="C296" s="87"/>
      <c r="L296" s="114" t="str">
        <f t="shared" si="9"/>
        <v>Yes</v>
      </c>
      <c r="M296" s="87"/>
      <c r="N296" s="87"/>
      <c r="O296" s="127" t="str">
        <f>IF(OR(A296="", M296=""), "",
   IF(AND(
         M296 &lt;= 'County Names to hide (2)'!$D$2,
         OR(N296="", N296 &gt;= 'County Names to hide (2)'!$C$2)
      ),
      "Yes",
      "No"
   )
)</f>
        <v/>
      </c>
      <c r="P296" s="87"/>
      <c r="Q296" s="87"/>
      <c r="R296" s="87"/>
      <c r="S296" s="87"/>
      <c r="T296" s="98"/>
      <c r="U296" s="129" t="str">
        <f>IF(M296="","",
   ROUND(
      (MIN(IF(N296="", 'County Names to hide (2)'!$D$2, N296),
           'County Names to hide (2)'!$D$2)
       - M296) / 365 * 12,
   1)
)</f>
        <v/>
      </c>
      <c r="V296" s="131" t="str">
        <f>IF(C296="","",
   ROUND(('County Names to hide (2)'!$D$2 - C296) / 365 * 12, 1)
)</f>
        <v/>
      </c>
      <c r="AF29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96" s="124" t="str">
        <f t="shared" si="10"/>
        <v/>
      </c>
    </row>
    <row r="297" spans="1:38" x14ac:dyDescent="0.35">
      <c r="A297" s="76"/>
      <c r="B297" s="1"/>
      <c r="D297" s="1"/>
      <c r="E297" s="1"/>
      <c r="F297" s="1"/>
      <c r="G297" s="1"/>
      <c r="H297" s="1"/>
      <c r="I297" s="1"/>
      <c r="J297" s="1"/>
      <c r="K297" s="1"/>
      <c r="L297" s="114" t="str">
        <f t="shared" si="9"/>
        <v>Yes</v>
      </c>
      <c r="M297" s="4"/>
      <c r="N297" s="4"/>
      <c r="O297" s="127" t="str">
        <f>IF(OR(A297="", M297=""), "",
   IF(AND(
         M297 &lt;= 'County Names to hide (2)'!$D$2,
         OR(N297="", N297 &gt;= 'County Names to hide (2)'!$C$2)
      ),
      "Yes",
      "No"
   )
)</f>
        <v/>
      </c>
      <c r="P297" s="4"/>
      <c r="Q297" s="4"/>
      <c r="R297" s="4"/>
      <c r="S297" s="4"/>
      <c r="U297" s="129" t="str">
        <f>IF(M297="","",
   ROUND(
      (MIN(IF(N297="", 'County Names to hide (2)'!$D$2, N297),
           'County Names to hide (2)'!$D$2)
       - M297) / 365 * 12,
   1)
)</f>
        <v/>
      </c>
      <c r="V297" s="131" t="str">
        <f>IF(C297="","",
   ROUND(('County Names to hide (2)'!$D$2 - C297) / 365 * 12, 1)
)</f>
        <v/>
      </c>
      <c r="W297" s="1"/>
      <c r="X297" s="1"/>
      <c r="Y297" s="1"/>
      <c r="Z297" s="1"/>
      <c r="AA297" s="1"/>
      <c r="AB297" s="1"/>
      <c r="AC297" s="1"/>
      <c r="AD297" s="1"/>
      <c r="AE297" s="1"/>
      <c r="AF29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97" s="1"/>
      <c r="AH297" s="1"/>
      <c r="AI297" s="124" t="str">
        <f t="shared" si="10"/>
        <v/>
      </c>
      <c r="AJ297" s="1"/>
      <c r="AK297" s="1"/>
      <c r="AL297" s="1"/>
    </row>
    <row r="298" spans="1:38" x14ac:dyDescent="0.35">
      <c r="A298" s="77"/>
      <c r="C298" s="87"/>
      <c r="L298" s="114" t="str">
        <f t="shared" si="9"/>
        <v>Yes</v>
      </c>
      <c r="M298" s="87"/>
      <c r="N298" s="87"/>
      <c r="O298" s="127" t="str">
        <f>IF(OR(A298="", M298=""), "",
   IF(AND(
         M298 &lt;= 'County Names to hide (2)'!$D$2,
         OR(N298="", N298 &gt;= 'County Names to hide (2)'!$C$2)
      ),
      "Yes",
      "No"
   )
)</f>
        <v/>
      </c>
      <c r="P298" s="87"/>
      <c r="Q298" s="87"/>
      <c r="R298" s="87"/>
      <c r="S298" s="87"/>
      <c r="T298" s="98"/>
      <c r="U298" s="129" t="str">
        <f>IF(M298="","",
   ROUND(
      (MIN(IF(N298="", 'County Names to hide (2)'!$D$2, N298),
           'County Names to hide (2)'!$D$2)
       - M298) / 365 * 12,
   1)
)</f>
        <v/>
      </c>
      <c r="V298" s="131" t="str">
        <f>IF(C298="","",
   ROUND(('County Names to hide (2)'!$D$2 - C298) / 365 * 12, 1)
)</f>
        <v/>
      </c>
      <c r="AF29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298" s="124" t="str">
        <f t="shared" si="10"/>
        <v/>
      </c>
    </row>
    <row r="299" spans="1:38" x14ac:dyDescent="0.35">
      <c r="A299" s="76"/>
      <c r="B299" s="1"/>
      <c r="D299" s="1"/>
      <c r="E299" s="1"/>
      <c r="F299" s="1"/>
      <c r="G299" s="1"/>
      <c r="H299" s="1"/>
      <c r="I299" s="1"/>
      <c r="J299" s="1"/>
      <c r="K299" s="1"/>
      <c r="L299" s="114" t="str">
        <f t="shared" si="9"/>
        <v>Yes</v>
      </c>
      <c r="M299" s="4"/>
      <c r="N299" s="4"/>
      <c r="O299" s="127" t="str">
        <f>IF(OR(A299="", M299=""), "",
   IF(AND(
         M299 &lt;= 'County Names to hide (2)'!$D$2,
         OR(N299="", N299 &gt;= 'County Names to hide (2)'!$C$2)
      ),
      "Yes",
      "No"
   )
)</f>
        <v/>
      </c>
      <c r="P299" s="4"/>
      <c r="Q299" s="4"/>
      <c r="R299" s="4"/>
      <c r="S299" s="4"/>
      <c r="U299" s="129" t="str">
        <f>IF(M299="","",
   ROUND(
      (MIN(IF(N299="", 'County Names to hide (2)'!$D$2, N299),
           'County Names to hide (2)'!$D$2)
       - M299) / 365 * 12,
   1)
)</f>
        <v/>
      </c>
      <c r="V299" s="131" t="str">
        <f>IF(C299="","",
   ROUND(('County Names to hide (2)'!$D$2 - C299) / 365 * 12, 1)
)</f>
        <v/>
      </c>
      <c r="W299" s="1"/>
      <c r="X299" s="1"/>
      <c r="Y299" s="1"/>
      <c r="Z299" s="1"/>
      <c r="AA299" s="1"/>
      <c r="AB299" s="1"/>
      <c r="AC299" s="1"/>
      <c r="AD299" s="1"/>
      <c r="AE299" s="1"/>
      <c r="AF29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299" s="1"/>
      <c r="AH299" s="1"/>
      <c r="AI299" s="124" t="str">
        <f t="shared" si="10"/>
        <v/>
      </c>
      <c r="AJ299" s="1"/>
      <c r="AK299" s="1"/>
      <c r="AL299" s="1"/>
    </row>
    <row r="300" spans="1:38" x14ac:dyDescent="0.35">
      <c r="A300" s="77"/>
      <c r="C300" s="87"/>
      <c r="L300" s="114" t="str">
        <f t="shared" si="9"/>
        <v>Yes</v>
      </c>
      <c r="M300" s="87"/>
      <c r="N300" s="87"/>
      <c r="O300" s="127" t="str">
        <f>IF(OR(A300="", M300=""), "",
   IF(AND(
         M300 &lt;= 'County Names to hide (2)'!$D$2,
         OR(N300="", N300 &gt;= 'County Names to hide (2)'!$C$2)
      ),
      "Yes",
      "No"
   )
)</f>
        <v/>
      </c>
      <c r="P300" s="87"/>
      <c r="Q300" s="87"/>
      <c r="R300" s="87"/>
      <c r="S300" s="87"/>
      <c r="T300" s="98"/>
      <c r="U300" s="129" t="str">
        <f>IF(M300="","",
   ROUND(
      (MIN(IF(N300="", 'County Names to hide (2)'!$D$2, N300),
           'County Names to hide (2)'!$D$2)
       - M300) / 365 * 12,
   1)
)</f>
        <v/>
      </c>
      <c r="V300" s="131" t="str">
        <f>IF(C300="","",
   ROUND(('County Names to hide (2)'!$D$2 - C300) / 365 * 12, 1)
)</f>
        <v/>
      </c>
      <c r="AF30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00" s="124" t="str">
        <f t="shared" si="10"/>
        <v/>
      </c>
    </row>
    <row r="301" spans="1:38" x14ac:dyDescent="0.35">
      <c r="A301" s="76"/>
      <c r="B301" s="1"/>
      <c r="D301" s="1"/>
      <c r="E301" s="1"/>
      <c r="F301" s="1"/>
      <c r="G301" s="1"/>
      <c r="H301" s="1"/>
      <c r="I301" s="1"/>
      <c r="J301" s="1"/>
      <c r="K301" s="1"/>
      <c r="L301" s="114" t="str">
        <f t="shared" si="9"/>
        <v>Yes</v>
      </c>
      <c r="M301" s="4"/>
      <c r="N301" s="4"/>
      <c r="O301" s="127" t="str">
        <f>IF(OR(A301="", M301=""), "",
   IF(AND(
         M301 &lt;= 'County Names to hide (2)'!$D$2,
         OR(N301="", N301 &gt;= 'County Names to hide (2)'!$C$2)
      ),
      "Yes",
      "No"
   )
)</f>
        <v/>
      </c>
      <c r="P301" s="4"/>
      <c r="Q301" s="4"/>
      <c r="R301" s="4"/>
      <c r="S301" s="4"/>
      <c r="U301" s="129" t="str">
        <f>IF(M301="","",
   ROUND(
      (MIN(IF(N301="", 'County Names to hide (2)'!$D$2, N301),
           'County Names to hide (2)'!$D$2)
       - M301) / 365 * 12,
   1)
)</f>
        <v/>
      </c>
      <c r="V301" s="131" t="str">
        <f>IF(C301="","",
   ROUND(('County Names to hide (2)'!$D$2 - C301) / 365 * 12, 1)
)</f>
        <v/>
      </c>
      <c r="W301" s="1"/>
      <c r="X301" s="1"/>
      <c r="Y301" s="1"/>
      <c r="Z301" s="1"/>
      <c r="AA301" s="1"/>
      <c r="AB301" s="1"/>
      <c r="AC301" s="1"/>
      <c r="AD301" s="1"/>
      <c r="AE301" s="1"/>
      <c r="AF30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01" s="1"/>
      <c r="AH301" s="1"/>
      <c r="AI301" s="124" t="str">
        <f t="shared" si="10"/>
        <v/>
      </c>
      <c r="AJ301" s="1"/>
      <c r="AK301" s="1"/>
      <c r="AL301" s="1"/>
    </row>
    <row r="302" spans="1:38" x14ac:dyDescent="0.35">
      <c r="A302" s="77"/>
      <c r="C302" s="87"/>
      <c r="L302" s="114" t="str">
        <f t="shared" si="9"/>
        <v>Yes</v>
      </c>
      <c r="M302" s="87"/>
      <c r="N302" s="87"/>
      <c r="O302" s="127" t="str">
        <f>IF(OR(A302="", M302=""), "",
   IF(AND(
         M302 &lt;= 'County Names to hide (2)'!$D$2,
         OR(N302="", N302 &gt;= 'County Names to hide (2)'!$C$2)
      ),
      "Yes",
      "No"
   )
)</f>
        <v/>
      </c>
      <c r="P302" s="87"/>
      <c r="Q302" s="87"/>
      <c r="R302" s="87"/>
      <c r="S302" s="87"/>
      <c r="T302" s="98"/>
      <c r="U302" s="129" t="str">
        <f>IF(M302="","",
   ROUND(
      (MIN(IF(N302="", 'County Names to hide (2)'!$D$2, N302),
           'County Names to hide (2)'!$D$2)
       - M302) / 365 * 12,
   1)
)</f>
        <v/>
      </c>
      <c r="V302" s="131" t="str">
        <f>IF(C302="","",
   ROUND(('County Names to hide (2)'!$D$2 - C302) / 365 * 12, 1)
)</f>
        <v/>
      </c>
      <c r="AF30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02" s="124" t="str">
        <f t="shared" si="10"/>
        <v/>
      </c>
    </row>
    <row r="303" spans="1:38" x14ac:dyDescent="0.35">
      <c r="A303" s="76"/>
      <c r="B303" s="1"/>
      <c r="D303" s="1"/>
      <c r="E303" s="1"/>
      <c r="F303" s="1"/>
      <c r="G303" s="1"/>
      <c r="H303" s="1"/>
      <c r="I303" s="1"/>
      <c r="J303" s="1"/>
      <c r="K303" s="1"/>
      <c r="L303" s="114" t="str">
        <f t="shared" si="9"/>
        <v>Yes</v>
      </c>
      <c r="M303" s="4"/>
      <c r="N303" s="4"/>
      <c r="O303" s="127" t="str">
        <f>IF(OR(A303="", M303=""), "",
   IF(AND(
         M303 &lt;= 'County Names to hide (2)'!$D$2,
         OR(N303="", N303 &gt;= 'County Names to hide (2)'!$C$2)
      ),
      "Yes",
      "No"
   )
)</f>
        <v/>
      </c>
      <c r="P303" s="4"/>
      <c r="Q303" s="4"/>
      <c r="R303" s="4"/>
      <c r="S303" s="4"/>
      <c r="U303" s="129" t="str">
        <f>IF(M303="","",
   ROUND(
      (MIN(IF(N303="", 'County Names to hide (2)'!$D$2, N303),
           'County Names to hide (2)'!$D$2)
       - M303) / 365 * 12,
   1)
)</f>
        <v/>
      </c>
      <c r="V303" s="131" t="str">
        <f>IF(C303="","",
   ROUND(('County Names to hide (2)'!$D$2 - C303) / 365 * 12, 1)
)</f>
        <v/>
      </c>
      <c r="W303" s="1"/>
      <c r="X303" s="1"/>
      <c r="Y303" s="1"/>
      <c r="Z303" s="1"/>
      <c r="AA303" s="1"/>
      <c r="AB303" s="1"/>
      <c r="AC303" s="1"/>
      <c r="AD303" s="1"/>
      <c r="AE303" s="1"/>
      <c r="AF30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03" s="1"/>
      <c r="AH303" s="1"/>
      <c r="AI303" s="124" t="str">
        <f t="shared" si="10"/>
        <v/>
      </c>
      <c r="AJ303" s="1"/>
      <c r="AK303" s="1"/>
      <c r="AL303" s="1"/>
    </row>
    <row r="304" spans="1:38" x14ac:dyDescent="0.35">
      <c r="A304" s="77"/>
      <c r="C304" s="87"/>
      <c r="L304" s="114" t="str">
        <f t="shared" si="9"/>
        <v>Yes</v>
      </c>
      <c r="M304" s="87"/>
      <c r="N304" s="87"/>
      <c r="O304" s="127" t="str">
        <f>IF(OR(A304="", M304=""), "",
   IF(AND(
         M304 &lt;= 'County Names to hide (2)'!$D$2,
         OR(N304="", N304 &gt;= 'County Names to hide (2)'!$C$2)
      ),
      "Yes",
      "No"
   )
)</f>
        <v/>
      </c>
      <c r="P304" s="87"/>
      <c r="Q304" s="87"/>
      <c r="R304" s="87"/>
      <c r="S304" s="87"/>
      <c r="T304" s="98"/>
      <c r="U304" s="129" t="str">
        <f>IF(M304="","",
   ROUND(
      (MIN(IF(N304="", 'County Names to hide (2)'!$D$2, N304),
           'County Names to hide (2)'!$D$2)
       - M304) / 365 * 12,
   1)
)</f>
        <v/>
      </c>
      <c r="V304" s="131" t="str">
        <f>IF(C304="","",
   ROUND(('County Names to hide (2)'!$D$2 - C304) / 365 * 12, 1)
)</f>
        <v/>
      </c>
      <c r="AF30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04" s="124" t="str">
        <f t="shared" si="10"/>
        <v/>
      </c>
    </row>
    <row r="305" spans="1:38" x14ac:dyDescent="0.35">
      <c r="A305" s="76"/>
      <c r="B305" s="1"/>
      <c r="D305" s="1"/>
      <c r="E305" s="1"/>
      <c r="F305" s="1"/>
      <c r="G305" s="1"/>
      <c r="H305" s="1"/>
      <c r="I305" s="1"/>
      <c r="J305" s="1"/>
      <c r="K305" s="1"/>
      <c r="L305" s="114" t="str">
        <f t="shared" si="9"/>
        <v>Yes</v>
      </c>
      <c r="M305" s="4"/>
      <c r="N305" s="4"/>
      <c r="O305" s="127" t="str">
        <f>IF(OR(A305="", M305=""), "",
   IF(AND(
         M305 &lt;= 'County Names to hide (2)'!$D$2,
         OR(N305="", N305 &gt;= 'County Names to hide (2)'!$C$2)
      ),
      "Yes",
      "No"
   )
)</f>
        <v/>
      </c>
      <c r="P305" s="4"/>
      <c r="Q305" s="4"/>
      <c r="R305" s="4"/>
      <c r="S305" s="4"/>
      <c r="U305" s="129" t="str">
        <f>IF(M305="","",
   ROUND(
      (MIN(IF(N305="", 'County Names to hide (2)'!$D$2, N305),
           'County Names to hide (2)'!$D$2)
       - M305) / 365 * 12,
   1)
)</f>
        <v/>
      </c>
      <c r="V305" s="131" t="str">
        <f>IF(C305="","",
   ROUND(('County Names to hide (2)'!$D$2 - C305) / 365 * 12, 1)
)</f>
        <v/>
      </c>
      <c r="W305" s="1"/>
      <c r="X305" s="1"/>
      <c r="Y305" s="1"/>
      <c r="Z305" s="1"/>
      <c r="AA305" s="1"/>
      <c r="AB305" s="1"/>
      <c r="AC305" s="1"/>
      <c r="AD305" s="1"/>
      <c r="AE305" s="1"/>
      <c r="AF30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05" s="1"/>
      <c r="AH305" s="1"/>
      <c r="AI305" s="124" t="str">
        <f t="shared" si="10"/>
        <v/>
      </c>
      <c r="AJ305" s="1"/>
      <c r="AK305" s="1"/>
      <c r="AL305" s="1"/>
    </row>
    <row r="306" spans="1:38" x14ac:dyDescent="0.35">
      <c r="A306" s="77"/>
      <c r="C306" s="87"/>
      <c r="L306" s="114" t="str">
        <f t="shared" si="9"/>
        <v>Yes</v>
      </c>
      <c r="M306" s="87"/>
      <c r="N306" s="87"/>
      <c r="O306" s="127" t="str">
        <f>IF(OR(A306="", M306=""), "",
   IF(AND(
         M306 &lt;= 'County Names to hide (2)'!$D$2,
         OR(N306="", N306 &gt;= 'County Names to hide (2)'!$C$2)
      ),
      "Yes",
      "No"
   )
)</f>
        <v/>
      </c>
      <c r="P306" s="87"/>
      <c r="Q306" s="87"/>
      <c r="R306" s="87"/>
      <c r="S306" s="87"/>
      <c r="T306" s="98"/>
      <c r="U306" s="129" t="str">
        <f>IF(M306="","",
   ROUND(
      (MIN(IF(N306="", 'County Names to hide (2)'!$D$2, N306),
           'County Names to hide (2)'!$D$2)
       - M306) / 365 * 12,
   1)
)</f>
        <v/>
      </c>
      <c r="V306" s="131" t="str">
        <f>IF(C306="","",
   ROUND(('County Names to hide (2)'!$D$2 - C306) / 365 * 12, 1)
)</f>
        <v/>
      </c>
      <c r="AF30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06" s="124" t="str">
        <f t="shared" si="10"/>
        <v/>
      </c>
    </row>
    <row r="307" spans="1:38" x14ac:dyDescent="0.35">
      <c r="A307" s="76"/>
      <c r="B307" s="1"/>
      <c r="D307" s="1"/>
      <c r="E307" s="1"/>
      <c r="F307" s="1"/>
      <c r="G307" s="1"/>
      <c r="H307" s="1"/>
      <c r="I307" s="1"/>
      <c r="J307" s="1"/>
      <c r="K307" s="1"/>
      <c r="L307" s="114" t="str">
        <f t="shared" si="9"/>
        <v>Yes</v>
      </c>
      <c r="M307" s="4"/>
      <c r="N307" s="4"/>
      <c r="O307" s="127" t="str">
        <f>IF(OR(A307="", M307=""), "",
   IF(AND(
         M307 &lt;= 'County Names to hide (2)'!$D$2,
         OR(N307="", N307 &gt;= 'County Names to hide (2)'!$C$2)
      ),
      "Yes",
      "No"
   )
)</f>
        <v/>
      </c>
      <c r="P307" s="4"/>
      <c r="Q307" s="4"/>
      <c r="R307" s="4"/>
      <c r="S307" s="4"/>
      <c r="U307" s="129" t="str">
        <f>IF(M307="","",
   ROUND(
      (MIN(IF(N307="", 'County Names to hide (2)'!$D$2, N307),
           'County Names to hide (2)'!$D$2)
       - M307) / 365 * 12,
   1)
)</f>
        <v/>
      </c>
      <c r="V307" s="131" t="str">
        <f>IF(C307="","",
   ROUND(('County Names to hide (2)'!$D$2 - C307) / 365 * 12, 1)
)</f>
        <v/>
      </c>
      <c r="W307" s="1"/>
      <c r="X307" s="1"/>
      <c r="Y307" s="1"/>
      <c r="Z307" s="1"/>
      <c r="AA307" s="1"/>
      <c r="AB307" s="1"/>
      <c r="AC307" s="1"/>
      <c r="AD307" s="1"/>
      <c r="AE307" s="1"/>
      <c r="AF30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07" s="1"/>
      <c r="AH307" s="1"/>
      <c r="AI307" s="124" t="str">
        <f t="shared" si="10"/>
        <v/>
      </c>
      <c r="AJ307" s="1"/>
      <c r="AK307" s="1"/>
      <c r="AL307" s="1"/>
    </row>
    <row r="308" spans="1:38" x14ac:dyDescent="0.35">
      <c r="A308" s="77"/>
      <c r="C308" s="87"/>
      <c r="L308" s="114" t="str">
        <f t="shared" si="9"/>
        <v>Yes</v>
      </c>
      <c r="M308" s="87"/>
      <c r="N308" s="87"/>
      <c r="O308" s="127" t="str">
        <f>IF(OR(A308="", M308=""), "",
   IF(AND(
         M308 &lt;= 'County Names to hide (2)'!$D$2,
         OR(N308="", N308 &gt;= 'County Names to hide (2)'!$C$2)
      ),
      "Yes",
      "No"
   )
)</f>
        <v/>
      </c>
      <c r="P308" s="87"/>
      <c r="Q308" s="87"/>
      <c r="R308" s="87"/>
      <c r="S308" s="87"/>
      <c r="T308" s="98"/>
      <c r="U308" s="129" t="str">
        <f>IF(M308="","",
   ROUND(
      (MIN(IF(N308="", 'County Names to hide (2)'!$D$2, N308),
           'County Names to hide (2)'!$D$2)
       - M308) / 365 * 12,
   1)
)</f>
        <v/>
      </c>
      <c r="V308" s="131" t="str">
        <f>IF(C308="","",
   ROUND(('County Names to hide (2)'!$D$2 - C308) / 365 * 12, 1)
)</f>
        <v/>
      </c>
      <c r="AF30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08" s="124" t="str">
        <f t="shared" si="10"/>
        <v/>
      </c>
    </row>
    <row r="309" spans="1:38" x14ac:dyDescent="0.35">
      <c r="A309" s="76"/>
      <c r="B309" s="1"/>
      <c r="D309" s="1"/>
      <c r="E309" s="1"/>
      <c r="F309" s="1"/>
      <c r="G309" s="1"/>
      <c r="H309" s="1"/>
      <c r="I309" s="1"/>
      <c r="J309" s="1"/>
      <c r="K309" s="1"/>
      <c r="L309" s="114" t="str">
        <f t="shared" si="9"/>
        <v>Yes</v>
      </c>
      <c r="M309" s="4"/>
      <c r="N309" s="4"/>
      <c r="O309" s="127" t="str">
        <f>IF(OR(A309="", M309=""), "",
   IF(AND(
         M309 &lt;= 'County Names to hide (2)'!$D$2,
         OR(N309="", N309 &gt;= 'County Names to hide (2)'!$C$2)
      ),
      "Yes",
      "No"
   )
)</f>
        <v/>
      </c>
      <c r="P309" s="4"/>
      <c r="Q309" s="4"/>
      <c r="R309" s="4"/>
      <c r="S309" s="4"/>
      <c r="U309" s="129" t="str">
        <f>IF(M309="","",
   ROUND(
      (MIN(IF(N309="", 'County Names to hide (2)'!$D$2, N309),
           'County Names to hide (2)'!$D$2)
       - M309) / 365 * 12,
   1)
)</f>
        <v/>
      </c>
      <c r="V309" s="131" t="str">
        <f>IF(C309="","",
   ROUND(('County Names to hide (2)'!$D$2 - C309) / 365 * 12, 1)
)</f>
        <v/>
      </c>
      <c r="W309" s="1"/>
      <c r="X309" s="1"/>
      <c r="Y309" s="1"/>
      <c r="Z309" s="1"/>
      <c r="AA309" s="1"/>
      <c r="AB309" s="1"/>
      <c r="AC309" s="1"/>
      <c r="AD309" s="1"/>
      <c r="AE309" s="1"/>
      <c r="AF30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09" s="1"/>
      <c r="AH309" s="1"/>
      <c r="AI309" s="124" t="str">
        <f t="shared" si="10"/>
        <v/>
      </c>
      <c r="AJ309" s="1"/>
      <c r="AK309" s="1"/>
      <c r="AL309" s="1"/>
    </row>
    <row r="310" spans="1:38" x14ac:dyDescent="0.35">
      <c r="A310" s="77"/>
      <c r="C310" s="87"/>
      <c r="L310" s="114" t="str">
        <f t="shared" si="9"/>
        <v>Yes</v>
      </c>
      <c r="M310" s="87"/>
      <c r="N310" s="87"/>
      <c r="O310" s="127" t="str">
        <f>IF(OR(A310="", M310=""), "",
   IF(AND(
         M310 &lt;= 'County Names to hide (2)'!$D$2,
         OR(N310="", N310 &gt;= 'County Names to hide (2)'!$C$2)
      ),
      "Yes",
      "No"
   )
)</f>
        <v/>
      </c>
      <c r="P310" s="87"/>
      <c r="Q310" s="87"/>
      <c r="R310" s="87"/>
      <c r="S310" s="87"/>
      <c r="T310" s="98"/>
      <c r="U310" s="129" t="str">
        <f>IF(M310="","",
   ROUND(
      (MIN(IF(N310="", 'County Names to hide (2)'!$D$2, N310),
           'County Names to hide (2)'!$D$2)
       - M310) / 365 * 12,
   1)
)</f>
        <v/>
      </c>
      <c r="V310" s="131" t="str">
        <f>IF(C310="","",
   ROUND(('County Names to hide (2)'!$D$2 - C310) / 365 * 12, 1)
)</f>
        <v/>
      </c>
      <c r="AF31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10" s="124" t="str">
        <f t="shared" si="10"/>
        <v/>
      </c>
    </row>
    <row r="311" spans="1:38" x14ac:dyDescent="0.35">
      <c r="A311" s="76"/>
      <c r="B311" s="1"/>
      <c r="D311" s="1"/>
      <c r="E311" s="1"/>
      <c r="F311" s="1"/>
      <c r="G311" s="1"/>
      <c r="H311" s="1"/>
      <c r="I311" s="1"/>
      <c r="J311" s="1"/>
      <c r="K311" s="1"/>
      <c r="L311" s="114" t="str">
        <f t="shared" si="9"/>
        <v>Yes</v>
      </c>
      <c r="M311" s="4"/>
      <c r="N311" s="4"/>
      <c r="O311" s="127" t="str">
        <f>IF(OR(A311="", M311=""), "",
   IF(AND(
         M311 &lt;= 'County Names to hide (2)'!$D$2,
         OR(N311="", N311 &gt;= 'County Names to hide (2)'!$C$2)
      ),
      "Yes",
      "No"
   )
)</f>
        <v/>
      </c>
      <c r="P311" s="4"/>
      <c r="Q311" s="4"/>
      <c r="R311" s="4"/>
      <c r="S311" s="4"/>
      <c r="U311" s="129" t="str">
        <f>IF(M311="","",
   ROUND(
      (MIN(IF(N311="", 'County Names to hide (2)'!$D$2, N311),
           'County Names to hide (2)'!$D$2)
       - M311) / 365 * 12,
   1)
)</f>
        <v/>
      </c>
      <c r="V311" s="131" t="str">
        <f>IF(C311="","",
   ROUND(('County Names to hide (2)'!$D$2 - C311) / 365 * 12, 1)
)</f>
        <v/>
      </c>
      <c r="W311" s="1"/>
      <c r="X311" s="1"/>
      <c r="Y311" s="1"/>
      <c r="Z311" s="1"/>
      <c r="AA311" s="1"/>
      <c r="AB311" s="1"/>
      <c r="AC311" s="1"/>
      <c r="AD311" s="1"/>
      <c r="AE311" s="1"/>
      <c r="AF31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11" s="1"/>
      <c r="AH311" s="1"/>
      <c r="AI311" s="124" t="str">
        <f t="shared" si="10"/>
        <v/>
      </c>
      <c r="AJ311" s="1"/>
      <c r="AK311" s="1"/>
      <c r="AL311" s="1"/>
    </row>
    <row r="312" spans="1:38" x14ac:dyDescent="0.35">
      <c r="A312" s="77"/>
      <c r="C312" s="87"/>
      <c r="L312" s="114" t="str">
        <f t="shared" si="9"/>
        <v>Yes</v>
      </c>
      <c r="M312" s="87"/>
      <c r="N312" s="87"/>
      <c r="O312" s="127" t="str">
        <f>IF(OR(A312="", M312=""), "",
   IF(AND(
         M312 &lt;= 'County Names to hide (2)'!$D$2,
         OR(N312="", N312 &gt;= 'County Names to hide (2)'!$C$2)
      ),
      "Yes",
      "No"
   )
)</f>
        <v/>
      </c>
      <c r="P312" s="87"/>
      <c r="Q312" s="87"/>
      <c r="R312" s="87"/>
      <c r="S312" s="87"/>
      <c r="T312" s="98"/>
      <c r="U312" s="129" t="str">
        <f>IF(M312="","",
   ROUND(
      (MIN(IF(N312="", 'County Names to hide (2)'!$D$2, N312),
           'County Names to hide (2)'!$D$2)
       - M312) / 365 * 12,
   1)
)</f>
        <v/>
      </c>
      <c r="V312" s="131" t="str">
        <f>IF(C312="","",
   ROUND(('County Names to hide (2)'!$D$2 - C312) / 365 * 12, 1)
)</f>
        <v/>
      </c>
      <c r="AF31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12" s="124" t="str">
        <f t="shared" si="10"/>
        <v/>
      </c>
    </row>
    <row r="313" spans="1:38" x14ac:dyDescent="0.35">
      <c r="A313" s="76"/>
      <c r="B313" s="1"/>
      <c r="D313" s="1"/>
      <c r="E313" s="1"/>
      <c r="F313" s="1"/>
      <c r="G313" s="1"/>
      <c r="H313" s="1"/>
      <c r="I313" s="1"/>
      <c r="J313" s="1"/>
      <c r="K313" s="1"/>
      <c r="L313" s="114" t="str">
        <f t="shared" si="9"/>
        <v>Yes</v>
      </c>
      <c r="M313" s="4"/>
      <c r="N313" s="4"/>
      <c r="O313" s="127" t="str">
        <f>IF(OR(A313="", M313=""), "",
   IF(AND(
         M313 &lt;= 'County Names to hide (2)'!$D$2,
         OR(N313="", N313 &gt;= 'County Names to hide (2)'!$C$2)
      ),
      "Yes",
      "No"
   )
)</f>
        <v/>
      </c>
      <c r="P313" s="4"/>
      <c r="Q313" s="4"/>
      <c r="R313" s="4"/>
      <c r="S313" s="4"/>
      <c r="U313" s="129" t="str">
        <f>IF(M313="","",
   ROUND(
      (MIN(IF(N313="", 'County Names to hide (2)'!$D$2, N313),
           'County Names to hide (2)'!$D$2)
       - M313) / 365 * 12,
   1)
)</f>
        <v/>
      </c>
      <c r="V313" s="131" t="str">
        <f>IF(C313="","",
   ROUND(('County Names to hide (2)'!$D$2 - C313) / 365 * 12, 1)
)</f>
        <v/>
      </c>
      <c r="W313" s="1"/>
      <c r="X313" s="1"/>
      <c r="Y313" s="1"/>
      <c r="Z313" s="1"/>
      <c r="AA313" s="1"/>
      <c r="AB313" s="1"/>
      <c r="AC313" s="1"/>
      <c r="AD313" s="1"/>
      <c r="AE313" s="1"/>
      <c r="AF31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13" s="1"/>
      <c r="AH313" s="1"/>
      <c r="AI313" s="124" t="str">
        <f t="shared" si="10"/>
        <v/>
      </c>
      <c r="AJ313" s="1"/>
      <c r="AK313" s="1"/>
      <c r="AL313" s="1"/>
    </row>
    <row r="314" spans="1:38" x14ac:dyDescent="0.35">
      <c r="A314" s="77"/>
      <c r="C314" s="87"/>
      <c r="L314" s="114" t="str">
        <f t="shared" si="9"/>
        <v>Yes</v>
      </c>
      <c r="M314" s="87"/>
      <c r="N314" s="87"/>
      <c r="O314" s="127" t="str">
        <f>IF(OR(A314="", M314=""), "",
   IF(AND(
         M314 &lt;= 'County Names to hide (2)'!$D$2,
         OR(N314="", N314 &gt;= 'County Names to hide (2)'!$C$2)
      ),
      "Yes",
      "No"
   )
)</f>
        <v/>
      </c>
      <c r="P314" s="87"/>
      <c r="Q314" s="87"/>
      <c r="R314" s="87"/>
      <c r="S314" s="87"/>
      <c r="T314" s="98"/>
      <c r="U314" s="129" t="str">
        <f>IF(M314="","",
   ROUND(
      (MIN(IF(N314="", 'County Names to hide (2)'!$D$2, N314),
           'County Names to hide (2)'!$D$2)
       - M314) / 365 * 12,
   1)
)</f>
        <v/>
      </c>
      <c r="V314" s="131" t="str">
        <f>IF(C314="","",
   ROUND(('County Names to hide (2)'!$D$2 - C314) / 365 * 12, 1)
)</f>
        <v/>
      </c>
      <c r="AF31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14" s="124" t="str">
        <f t="shared" si="10"/>
        <v/>
      </c>
    </row>
    <row r="315" spans="1:38" x14ac:dyDescent="0.35">
      <c r="A315" s="76"/>
      <c r="B315" s="1"/>
      <c r="D315" s="1"/>
      <c r="E315" s="1"/>
      <c r="F315" s="1"/>
      <c r="G315" s="1"/>
      <c r="H315" s="1"/>
      <c r="I315" s="1"/>
      <c r="J315" s="1"/>
      <c r="K315" s="1"/>
      <c r="L315" s="114" t="str">
        <f t="shared" si="9"/>
        <v>Yes</v>
      </c>
      <c r="M315" s="4"/>
      <c r="N315" s="4"/>
      <c r="O315" s="127" t="str">
        <f>IF(OR(A315="", M315=""), "",
   IF(AND(
         M315 &lt;= 'County Names to hide (2)'!$D$2,
         OR(N315="", N315 &gt;= 'County Names to hide (2)'!$C$2)
      ),
      "Yes",
      "No"
   )
)</f>
        <v/>
      </c>
      <c r="P315" s="4"/>
      <c r="Q315" s="4"/>
      <c r="R315" s="4"/>
      <c r="S315" s="4"/>
      <c r="U315" s="129" t="str">
        <f>IF(M315="","",
   ROUND(
      (MIN(IF(N315="", 'County Names to hide (2)'!$D$2, N315),
           'County Names to hide (2)'!$D$2)
       - M315) / 365 * 12,
   1)
)</f>
        <v/>
      </c>
      <c r="V315" s="131" t="str">
        <f>IF(C315="","",
   ROUND(('County Names to hide (2)'!$D$2 - C315) / 365 * 12, 1)
)</f>
        <v/>
      </c>
      <c r="W315" s="1"/>
      <c r="X315" s="1"/>
      <c r="Y315" s="1"/>
      <c r="Z315" s="1"/>
      <c r="AA315" s="1"/>
      <c r="AB315" s="1"/>
      <c r="AC315" s="1"/>
      <c r="AD315" s="1"/>
      <c r="AE315" s="1"/>
      <c r="AF31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15" s="1"/>
      <c r="AH315" s="1"/>
      <c r="AI315" s="124" t="str">
        <f t="shared" si="10"/>
        <v/>
      </c>
      <c r="AJ315" s="1"/>
      <c r="AK315" s="1"/>
      <c r="AL315" s="1"/>
    </row>
    <row r="316" spans="1:38" x14ac:dyDescent="0.35">
      <c r="A316" s="77"/>
      <c r="C316" s="87"/>
      <c r="L316" s="114" t="str">
        <f t="shared" si="9"/>
        <v>Yes</v>
      </c>
      <c r="M316" s="87"/>
      <c r="N316" s="87"/>
      <c r="O316" s="127" t="str">
        <f>IF(OR(A316="", M316=""), "",
   IF(AND(
         M316 &lt;= 'County Names to hide (2)'!$D$2,
         OR(N316="", N316 &gt;= 'County Names to hide (2)'!$C$2)
      ),
      "Yes",
      "No"
   )
)</f>
        <v/>
      </c>
      <c r="P316" s="87"/>
      <c r="Q316" s="87"/>
      <c r="R316" s="87"/>
      <c r="S316" s="87"/>
      <c r="T316" s="98"/>
      <c r="U316" s="129" t="str">
        <f>IF(M316="","",
   ROUND(
      (MIN(IF(N316="", 'County Names to hide (2)'!$D$2, N316),
           'County Names to hide (2)'!$D$2)
       - M316) / 365 * 12,
   1)
)</f>
        <v/>
      </c>
      <c r="V316" s="131" t="str">
        <f>IF(C316="","",
   ROUND(('County Names to hide (2)'!$D$2 - C316) / 365 * 12, 1)
)</f>
        <v/>
      </c>
      <c r="AF31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16" s="124" t="str">
        <f t="shared" si="10"/>
        <v/>
      </c>
    </row>
    <row r="317" spans="1:38" x14ac:dyDescent="0.35">
      <c r="A317" s="76"/>
      <c r="B317" s="1"/>
      <c r="D317" s="1"/>
      <c r="E317" s="1"/>
      <c r="F317" s="1"/>
      <c r="G317" s="1"/>
      <c r="H317" s="1"/>
      <c r="I317" s="1"/>
      <c r="J317" s="1"/>
      <c r="K317" s="1"/>
      <c r="L317" s="114" t="str">
        <f t="shared" si="9"/>
        <v>Yes</v>
      </c>
      <c r="M317" s="4"/>
      <c r="N317" s="4"/>
      <c r="O317" s="127" t="str">
        <f>IF(OR(A317="", M317=""), "",
   IF(AND(
         M317 &lt;= 'County Names to hide (2)'!$D$2,
         OR(N317="", N317 &gt;= 'County Names to hide (2)'!$C$2)
      ),
      "Yes",
      "No"
   )
)</f>
        <v/>
      </c>
      <c r="P317" s="4"/>
      <c r="Q317" s="4"/>
      <c r="R317" s="4"/>
      <c r="S317" s="4"/>
      <c r="U317" s="129" t="str">
        <f>IF(M317="","",
   ROUND(
      (MIN(IF(N317="", 'County Names to hide (2)'!$D$2, N317),
           'County Names to hide (2)'!$D$2)
       - M317) / 365 * 12,
   1)
)</f>
        <v/>
      </c>
      <c r="V317" s="131" t="str">
        <f>IF(C317="","",
   ROUND(('County Names to hide (2)'!$D$2 - C317) / 365 * 12, 1)
)</f>
        <v/>
      </c>
      <c r="W317" s="1"/>
      <c r="X317" s="1"/>
      <c r="Y317" s="1"/>
      <c r="Z317" s="1"/>
      <c r="AA317" s="1"/>
      <c r="AB317" s="1"/>
      <c r="AC317" s="1"/>
      <c r="AD317" s="1"/>
      <c r="AE317" s="1"/>
      <c r="AF31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17" s="1"/>
      <c r="AH317" s="1"/>
      <c r="AI317" s="124" t="str">
        <f t="shared" si="10"/>
        <v/>
      </c>
      <c r="AJ317" s="1"/>
      <c r="AK317" s="1"/>
      <c r="AL317" s="1"/>
    </row>
    <row r="318" spans="1:38" x14ac:dyDescent="0.35">
      <c r="A318" s="77"/>
      <c r="C318" s="87"/>
      <c r="L318" s="114" t="str">
        <f t="shared" si="9"/>
        <v>Yes</v>
      </c>
      <c r="M318" s="87"/>
      <c r="N318" s="87"/>
      <c r="O318" s="127" t="str">
        <f>IF(OR(A318="", M318=""), "",
   IF(AND(
         M318 &lt;= 'County Names to hide (2)'!$D$2,
         OR(N318="", N318 &gt;= 'County Names to hide (2)'!$C$2)
      ),
      "Yes",
      "No"
   )
)</f>
        <v/>
      </c>
      <c r="P318" s="87"/>
      <c r="Q318" s="87"/>
      <c r="R318" s="87"/>
      <c r="S318" s="87"/>
      <c r="T318" s="98"/>
      <c r="U318" s="129" t="str">
        <f>IF(M318="","",
   ROUND(
      (MIN(IF(N318="", 'County Names to hide (2)'!$D$2, N318),
           'County Names to hide (2)'!$D$2)
       - M318) / 365 * 12,
   1)
)</f>
        <v/>
      </c>
      <c r="V318" s="131" t="str">
        <f>IF(C318="","",
   ROUND(('County Names to hide (2)'!$D$2 - C318) / 365 * 12, 1)
)</f>
        <v/>
      </c>
      <c r="AF31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18" s="124" t="str">
        <f t="shared" si="10"/>
        <v/>
      </c>
    </row>
    <row r="319" spans="1:38" x14ac:dyDescent="0.35">
      <c r="A319" s="76"/>
      <c r="B319" s="1"/>
      <c r="D319" s="1"/>
      <c r="E319" s="1"/>
      <c r="F319" s="1"/>
      <c r="G319" s="1"/>
      <c r="H319" s="1"/>
      <c r="I319" s="1"/>
      <c r="J319" s="1"/>
      <c r="K319" s="1"/>
      <c r="L319" s="114" t="str">
        <f t="shared" si="9"/>
        <v>Yes</v>
      </c>
      <c r="M319" s="4"/>
      <c r="N319" s="4"/>
      <c r="O319" s="127" t="str">
        <f>IF(OR(A319="", M319=""), "",
   IF(AND(
         M319 &lt;= 'County Names to hide (2)'!$D$2,
         OR(N319="", N319 &gt;= 'County Names to hide (2)'!$C$2)
      ),
      "Yes",
      "No"
   )
)</f>
        <v/>
      </c>
      <c r="P319" s="4"/>
      <c r="Q319" s="4"/>
      <c r="R319" s="4"/>
      <c r="S319" s="4"/>
      <c r="U319" s="129" t="str">
        <f>IF(M319="","",
   ROUND(
      (MIN(IF(N319="", 'County Names to hide (2)'!$D$2, N319),
           'County Names to hide (2)'!$D$2)
       - M319) / 365 * 12,
   1)
)</f>
        <v/>
      </c>
      <c r="V319" s="131" t="str">
        <f>IF(C319="","",
   ROUND(('County Names to hide (2)'!$D$2 - C319) / 365 * 12, 1)
)</f>
        <v/>
      </c>
      <c r="W319" s="1"/>
      <c r="X319" s="1"/>
      <c r="Y319" s="1"/>
      <c r="Z319" s="1"/>
      <c r="AA319" s="1"/>
      <c r="AB319" s="1"/>
      <c r="AC319" s="1"/>
      <c r="AD319" s="1"/>
      <c r="AE319" s="1"/>
      <c r="AF31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19" s="1"/>
      <c r="AH319" s="1"/>
      <c r="AI319" s="124" t="str">
        <f t="shared" si="10"/>
        <v/>
      </c>
      <c r="AJ319" s="1"/>
      <c r="AK319" s="1"/>
      <c r="AL319" s="1"/>
    </row>
    <row r="320" spans="1:38" x14ac:dyDescent="0.35">
      <c r="A320" s="77"/>
      <c r="C320" s="87"/>
      <c r="L320" s="114" t="str">
        <f t="shared" si="9"/>
        <v>Yes</v>
      </c>
      <c r="M320" s="87"/>
      <c r="N320" s="87"/>
      <c r="O320" s="127" t="str">
        <f>IF(OR(A320="", M320=""), "",
   IF(AND(
         M320 &lt;= 'County Names to hide (2)'!$D$2,
         OR(N320="", N320 &gt;= 'County Names to hide (2)'!$C$2)
      ),
      "Yes",
      "No"
   )
)</f>
        <v/>
      </c>
      <c r="P320" s="87"/>
      <c r="Q320" s="87"/>
      <c r="R320" s="87"/>
      <c r="S320" s="87"/>
      <c r="T320" s="98"/>
      <c r="U320" s="129" t="str">
        <f>IF(M320="","",
   ROUND(
      (MIN(IF(N320="", 'County Names to hide (2)'!$D$2, N320),
           'County Names to hide (2)'!$D$2)
       - M320) / 365 * 12,
   1)
)</f>
        <v/>
      </c>
      <c r="V320" s="131" t="str">
        <f>IF(C320="","",
   ROUND(('County Names to hide (2)'!$D$2 - C320) / 365 * 12, 1)
)</f>
        <v/>
      </c>
      <c r="AF32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20" s="124" t="str">
        <f t="shared" si="10"/>
        <v/>
      </c>
    </row>
    <row r="321" spans="1:38" x14ac:dyDescent="0.35">
      <c r="A321" s="76"/>
      <c r="B321" s="1"/>
      <c r="D321" s="1"/>
      <c r="E321" s="1"/>
      <c r="F321" s="1"/>
      <c r="G321" s="1"/>
      <c r="H321" s="1"/>
      <c r="I321" s="1"/>
      <c r="J321" s="1"/>
      <c r="K321" s="1"/>
      <c r="L321" s="114" t="str">
        <f t="shared" si="9"/>
        <v>Yes</v>
      </c>
      <c r="M321" s="4"/>
      <c r="N321" s="4"/>
      <c r="O321" s="127" t="str">
        <f>IF(OR(A321="", M321=""), "",
   IF(AND(
         M321 &lt;= 'County Names to hide (2)'!$D$2,
         OR(N321="", N321 &gt;= 'County Names to hide (2)'!$C$2)
      ),
      "Yes",
      "No"
   )
)</f>
        <v/>
      </c>
      <c r="P321" s="4"/>
      <c r="Q321" s="4"/>
      <c r="R321" s="4"/>
      <c r="S321" s="4"/>
      <c r="U321" s="129" t="str">
        <f>IF(M321="","",
   ROUND(
      (MIN(IF(N321="", 'County Names to hide (2)'!$D$2, N321),
           'County Names to hide (2)'!$D$2)
       - M321) / 365 * 12,
   1)
)</f>
        <v/>
      </c>
      <c r="V321" s="131" t="str">
        <f>IF(C321="","",
   ROUND(('County Names to hide (2)'!$D$2 - C321) / 365 * 12, 1)
)</f>
        <v/>
      </c>
      <c r="W321" s="1"/>
      <c r="X321" s="1"/>
      <c r="Y321" s="1"/>
      <c r="Z321" s="1"/>
      <c r="AA321" s="1"/>
      <c r="AB321" s="1"/>
      <c r="AC321" s="1"/>
      <c r="AD321" s="1"/>
      <c r="AE321" s="1"/>
      <c r="AF32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21" s="1"/>
      <c r="AH321" s="1"/>
      <c r="AI321" s="124" t="str">
        <f t="shared" si="10"/>
        <v/>
      </c>
      <c r="AJ321" s="1"/>
      <c r="AK321" s="1"/>
      <c r="AL321" s="1"/>
    </row>
    <row r="322" spans="1:38" x14ac:dyDescent="0.35">
      <c r="A322" s="77"/>
      <c r="C322" s="87"/>
      <c r="L322" s="114" t="str">
        <f t="shared" si="9"/>
        <v>Yes</v>
      </c>
      <c r="M322" s="87"/>
      <c r="N322" s="87"/>
      <c r="O322" s="127" t="str">
        <f>IF(OR(A322="", M322=""), "",
   IF(AND(
         M322 &lt;= 'County Names to hide (2)'!$D$2,
         OR(N322="", N322 &gt;= 'County Names to hide (2)'!$C$2)
      ),
      "Yes",
      "No"
   )
)</f>
        <v/>
      </c>
      <c r="P322" s="87"/>
      <c r="Q322" s="87"/>
      <c r="R322" s="87"/>
      <c r="S322" s="87"/>
      <c r="T322" s="98"/>
      <c r="U322" s="129" t="str">
        <f>IF(M322="","",
   ROUND(
      (MIN(IF(N322="", 'County Names to hide (2)'!$D$2, N322),
           'County Names to hide (2)'!$D$2)
       - M322) / 365 * 12,
   1)
)</f>
        <v/>
      </c>
      <c r="V322" s="131" t="str">
        <f>IF(C322="","",
   ROUND(('County Names to hide (2)'!$D$2 - C322) / 365 * 12, 1)
)</f>
        <v/>
      </c>
      <c r="AF32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22" s="124" t="str">
        <f t="shared" si="10"/>
        <v/>
      </c>
    </row>
    <row r="323" spans="1:38" x14ac:dyDescent="0.35">
      <c r="A323" s="76"/>
      <c r="B323" s="1"/>
      <c r="D323" s="1"/>
      <c r="E323" s="1"/>
      <c r="F323" s="1"/>
      <c r="G323" s="1"/>
      <c r="H323" s="1"/>
      <c r="I323" s="1"/>
      <c r="J323" s="1"/>
      <c r="K323" s="1"/>
      <c r="L323" s="114" t="str">
        <f t="shared" si="9"/>
        <v>Yes</v>
      </c>
      <c r="M323" s="4"/>
      <c r="N323" s="4"/>
      <c r="O323" s="127" t="str">
        <f>IF(OR(A323="", M323=""), "",
   IF(AND(
         M323 &lt;= 'County Names to hide (2)'!$D$2,
         OR(N323="", N323 &gt;= 'County Names to hide (2)'!$C$2)
      ),
      "Yes",
      "No"
   )
)</f>
        <v/>
      </c>
      <c r="P323" s="4"/>
      <c r="Q323" s="4"/>
      <c r="R323" s="4"/>
      <c r="S323" s="4"/>
      <c r="U323" s="129" t="str">
        <f>IF(M323="","",
   ROUND(
      (MIN(IF(N323="", 'County Names to hide (2)'!$D$2, N323),
           'County Names to hide (2)'!$D$2)
       - M323) / 365 * 12,
   1)
)</f>
        <v/>
      </c>
      <c r="V323" s="131" t="str">
        <f>IF(C323="","",
   ROUND(('County Names to hide (2)'!$D$2 - C323) / 365 * 12, 1)
)</f>
        <v/>
      </c>
      <c r="W323" s="1"/>
      <c r="X323" s="1"/>
      <c r="Y323" s="1"/>
      <c r="Z323" s="1"/>
      <c r="AA323" s="1"/>
      <c r="AB323" s="1"/>
      <c r="AC323" s="1"/>
      <c r="AD323" s="1"/>
      <c r="AE323" s="1"/>
      <c r="AF32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23" s="1"/>
      <c r="AH323" s="1"/>
      <c r="AI323" s="124" t="str">
        <f t="shared" si="10"/>
        <v/>
      </c>
      <c r="AJ323" s="1"/>
      <c r="AK323" s="1"/>
      <c r="AL323" s="1"/>
    </row>
    <row r="324" spans="1:38" x14ac:dyDescent="0.35">
      <c r="A324" s="77"/>
      <c r="C324" s="87"/>
      <c r="L324" s="114" t="str">
        <f t="shared" si="9"/>
        <v>Yes</v>
      </c>
      <c r="M324" s="87"/>
      <c r="N324" s="87"/>
      <c r="O324" s="127" t="str">
        <f>IF(OR(A324="", M324=""), "",
   IF(AND(
         M324 &lt;= 'County Names to hide (2)'!$D$2,
         OR(N324="", N324 &gt;= 'County Names to hide (2)'!$C$2)
      ),
      "Yes",
      "No"
   )
)</f>
        <v/>
      </c>
      <c r="P324" s="87"/>
      <c r="Q324" s="87"/>
      <c r="R324" s="87"/>
      <c r="S324" s="87"/>
      <c r="T324" s="98"/>
      <c r="U324" s="129" t="str">
        <f>IF(M324="","",
   ROUND(
      (MIN(IF(N324="", 'County Names to hide (2)'!$D$2, N324),
           'County Names to hide (2)'!$D$2)
       - M324) / 365 * 12,
   1)
)</f>
        <v/>
      </c>
      <c r="V324" s="131" t="str">
        <f>IF(C324="","",
   ROUND(('County Names to hide (2)'!$D$2 - C324) / 365 * 12, 1)
)</f>
        <v/>
      </c>
      <c r="AF32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24" s="124" t="str">
        <f t="shared" si="10"/>
        <v/>
      </c>
    </row>
    <row r="325" spans="1:38" x14ac:dyDescent="0.35">
      <c r="A325" s="76"/>
      <c r="B325" s="1"/>
      <c r="D325" s="1"/>
      <c r="E325" s="1"/>
      <c r="F325" s="1"/>
      <c r="G325" s="1"/>
      <c r="H325" s="1"/>
      <c r="I325" s="1"/>
      <c r="J325" s="1"/>
      <c r="K325" s="1"/>
      <c r="L325" s="114" t="str">
        <f t="shared" si="9"/>
        <v>Yes</v>
      </c>
      <c r="M325" s="4"/>
      <c r="N325" s="4"/>
      <c r="O325" s="127" t="str">
        <f>IF(OR(A325="", M325=""), "",
   IF(AND(
         M325 &lt;= 'County Names to hide (2)'!$D$2,
         OR(N325="", N325 &gt;= 'County Names to hide (2)'!$C$2)
      ),
      "Yes",
      "No"
   )
)</f>
        <v/>
      </c>
      <c r="P325" s="4"/>
      <c r="Q325" s="4"/>
      <c r="R325" s="4"/>
      <c r="S325" s="4"/>
      <c r="U325" s="129" t="str">
        <f>IF(M325="","",
   ROUND(
      (MIN(IF(N325="", 'County Names to hide (2)'!$D$2, N325),
           'County Names to hide (2)'!$D$2)
       - M325) / 365 * 12,
   1)
)</f>
        <v/>
      </c>
      <c r="V325" s="131" t="str">
        <f>IF(C325="","",
   ROUND(('County Names to hide (2)'!$D$2 - C325) / 365 * 12, 1)
)</f>
        <v/>
      </c>
      <c r="W325" s="1"/>
      <c r="X325" s="1"/>
      <c r="Y325" s="1"/>
      <c r="Z325" s="1"/>
      <c r="AA325" s="1"/>
      <c r="AB325" s="1"/>
      <c r="AC325" s="1"/>
      <c r="AD325" s="1"/>
      <c r="AE325" s="1"/>
      <c r="AF32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25" s="1"/>
      <c r="AH325" s="1"/>
      <c r="AI325" s="124" t="str">
        <f t="shared" si="10"/>
        <v/>
      </c>
      <c r="AJ325" s="1"/>
      <c r="AK325" s="1"/>
      <c r="AL325" s="1"/>
    </row>
    <row r="326" spans="1:38" x14ac:dyDescent="0.35">
      <c r="A326" s="77"/>
      <c r="C326" s="87"/>
      <c r="L326" s="114" t="str">
        <f t="shared" ref="L326:L389" si="11">IF(COUNTIF(F326:K326, "Yes")&gt;0, "No", "Yes")</f>
        <v>Yes</v>
      </c>
      <c r="M326" s="87"/>
      <c r="N326" s="87"/>
      <c r="O326" s="127" t="str">
        <f>IF(OR(A326="", M326=""), "",
   IF(AND(
         M326 &lt;= 'County Names to hide (2)'!$D$2,
         OR(N326="", N326 &gt;= 'County Names to hide (2)'!$C$2)
      ),
      "Yes",
      "No"
   )
)</f>
        <v/>
      </c>
      <c r="P326" s="87"/>
      <c r="Q326" s="87"/>
      <c r="R326" s="87"/>
      <c r="S326" s="87"/>
      <c r="T326" s="98"/>
      <c r="U326" s="129" t="str">
        <f>IF(M326="","",
   ROUND(
      (MIN(IF(N326="", 'County Names to hide (2)'!$D$2, N326),
           'County Names to hide (2)'!$D$2)
       - M326) / 365 * 12,
   1)
)</f>
        <v/>
      </c>
      <c r="V326" s="131" t="str">
        <f>IF(C326="","",
   ROUND(('County Names to hide (2)'!$D$2 - C326) / 365 * 12, 1)
)</f>
        <v/>
      </c>
      <c r="AF32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26" s="124" t="str">
        <f t="shared" ref="AI326:AI389" si="12">IF(U326="", "", IF(U326&gt;=3, "yes", "no"))</f>
        <v/>
      </c>
    </row>
    <row r="327" spans="1:38" x14ac:dyDescent="0.35">
      <c r="A327" s="76"/>
      <c r="B327" s="1"/>
      <c r="D327" s="1"/>
      <c r="E327" s="1"/>
      <c r="F327" s="1"/>
      <c r="G327" s="1"/>
      <c r="H327" s="1"/>
      <c r="I327" s="1"/>
      <c r="J327" s="1"/>
      <c r="K327" s="1"/>
      <c r="L327" s="114" t="str">
        <f t="shared" si="11"/>
        <v>Yes</v>
      </c>
      <c r="M327" s="4"/>
      <c r="N327" s="4"/>
      <c r="O327" s="127" t="str">
        <f>IF(OR(A327="", M327=""), "",
   IF(AND(
         M327 &lt;= 'County Names to hide (2)'!$D$2,
         OR(N327="", N327 &gt;= 'County Names to hide (2)'!$C$2)
      ),
      "Yes",
      "No"
   )
)</f>
        <v/>
      </c>
      <c r="P327" s="4"/>
      <c r="Q327" s="4"/>
      <c r="R327" s="4"/>
      <c r="S327" s="4"/>
      <c r="U327" s="129" t="str">
        <f>IF(M327="","",
   ROUND(
      (MIN(IF(N327="", 'County Names to hide (2)'!$D$2, N327),
           'County Names to hide (2)'!$D$2)
       - M327) / 365 * 12,
   1)
)</f>
        <v/>
      </c>
      <c r="V327" s="131" t="str">
        <f>IF(C327="","",
   ROUND(('County Names to hide (2)'!$D$2 - C327) / 365 * 12, 1)
)</f>
        <v/>
      </c>
      <c r="W327" s="1"/>
      <c r="X327" s="1"/>
      <c r="Y327" s="1"/>
      <c r="Z327" s="1"/>
      <c r="AA327" s="1"/>
      <c r="AB327" s="1"/>
      <c r="AC327" s="1"/>
      <c r="AD327" s="1"/>
      <c r="AE327" s="1"/>
      <c r="AF32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27" s="1"/>
      <c r="AH327" s="1"/>
      <c r="AI327" s="124" t="str">
        <f t="shared" si="12"/>
        <v/>
      </c>
      <c r="AJ327" s="1"/>
      <c r="AK327" s="1"/>
      <c r="AL327" s="1"/>
    </row>
    <row r="328" spans="1:38" x14ac:dyDescent="0.35">
      <c r="A328" s="77"/>
      <c r="C328" s="87"/>
      <c r="L328" s="114" t="str">
        <f t="shared" si="11"/>
        <v>Yes</v>
      </c>
      <c r="M328" s="87"/>
      <c r="N328" s="87"/>
      <c r="O328" s="127" t="str">
        <f>IF(OR(A328="", M328=""), "",
   IF(AND(
         M328 &lt;= 'County Names to hide (2)'!$D$2,
         OR(N328="", N328 &gt;= 'County Names to hide (2)'!$C$2)
      ),
      "Yes",
      "No"
   )
)</f>
        <v/>
      </c>
      <c r="P328" s="87"/>
      <c r="Q328" s="87"/>
      <c r="R328" s="87"/>
      <c r="S328" s="87"/>
      <c r="T328" s="98"/>
      <c r="U328" s="129" t="str">
        <f>IF(M328="","",
   ROUND(
      (MIN(IF(N328="", 'County Names to hide (2)'!$D$2, N328),
           'County Names to hide (2)'!$D$2)
       - M328) / 365 * 12,
   1)
)</f>
        <v/>
      </c>
      <c r="V328" s="131" t="str">
        <f>IF(C328="","",
   ROUND(('County Names to hide (2)'!$D$2 - C328) / 365 * 12, 1)
)</f>
        <v/>
      </c>
      <c r="AF32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28" s="124" t="str">
        <f t="shared" si="12"/>
        <v/>
      </c>
    </row>
    <row r="329" spans="1:38" x14ac:dyDescent="0.35">
      <c r="A329" s="76"/>
      <c r="B329" s="1"/>
      <c r="D329" s="1"/>
      <c r="E329" s="1"/>
      <c r="F329" s="1"/>
      <c r="G329" s="1"/>
      <c r="H329" s="1"/>
      <c r="I329" s="1"/>
      <c r="J329" s="1"/>
      <c r="K329" s="1"/>
      <c r="L329" s="114" t="str">
        <f t="shared" si="11"/>
        <v>Yes</v>
      </c>
      <c r="M329" s="4"/>
      <c r="N329" s="4"/>
      <c r="O329" s="127" t="str">
        <f>IF(OR(A329="", M329=""), "",
   IF(AND(
         M329 &lt;= 'County Names to hide (2)'!$D$2,
         OR(N329="", N329 &gt;= 'County Names to hide (2)'!$C$2)
      ),
      "Yes",
      "No"
   )
)</f>
        <v/>
      </c>
      <c r="P329" s="4"/>
      <c r="Q329" s="4"/>
      <c r="R329" s="4"/>
      <c r="S329" s="4"/>
      <c r="U329" s="129" t="str">
        <f>IF(M329="","",
   ROUND(
      (MIN(IF(N329="", 'County Names to hide (2)'!$D$2, N329),
           'County Names to hide (2)'!$D$2)
       - M329) / 365 * 12,
   1)
)</f>
        <v/>
      </c>
      <c r="V329" s="131" t="str">
        <f>IF(C329="","",
   ROUND(('County Names to hide (2)'!$D$2 - C329) / 365 * 12, 1)
)</f>
        <v/>
      </c>
      <c r="W329" s="1"/>
      <c r="X329" s="1"/>
      <c r="Y329" s="1"/>
      <c r="Z329" s="1"/>
      <c r="AA329" s="1"/>
      <c r="AB329" s="1"/>
      <c r="AC329" s="1"/>
      <c r="AD329" s="1"/>
      <c r="AE329" s="1"/>
      <c r="AF32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29" s="1"/>
      <c r="AH329" s="1"/>
      <c r="AI329" s="124" t="str">
        <f t="shared" si="12"/>
        <v/>
      </c>
      <c r="AJ329" s="1"/>
      <c r="AK329" s="1"/>
      <c r="AL329" s="1"/>
    </row>
    <row r="330" spans="1:38" x14ac:dyDescent="0.35">
      <c r="A330" s="77"/>
      <c r="C330" s="87"/>
      <c r="L330" s="114" t="str">
        <f t="shared" si="11"/>
        <v>Yes</v>
      </c>
      <c r="M330" s="87"/>
      <c r="N330" s="87"/>
      <c r="O330" s="127" t="str">
        <f>IF(OR(A330="", M330=""), "",
   IF(AND(
         M330 &lt;= 'County Names to hide (2)'!$D$2,
         OR(N330="", N330 &gt;= 'County Names to hide (2)'!$C$2)
      ),
      "Yes",
      "No"
   )
)</f>
        <v/>
      </c>
      <c r="P330" s="87"/>
      <c r="Q330" s="87"/>
      <c r="R330" s="87"/>
      <c r="S330" s="87"/>
      <c r="T330" s="98"/>
      <c r="U330" s="129" t="str">
        <f>IF(M330="","",
   ROUND(
      (MIN(IF(N330="", 'County Names to hide (2)'!$D$2, N330),
           'County Names to hide (2)'!$D$2)
       - M330) / 365 * 12,
   1)
)</f>
        <v/>
      </c>
      <c r="V330" s="131" t="str">
        <f>IF(C330="","",
   ROUND(('County Names to hide (2)'!$D$2 - C330) / 365 * 12, 1)
)</f>
        <v/>
      </c>
      <c r="AF33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30" s="124" t="str">
        <f t="shared" si="12"/>
        <v/>
      </c>
    </row>
    <row r="331" spans="1:38" x14ac:dyDescent="0.35">
      <c r="A331" s="76"/>
      <c r="B331" s="1"/>
      <c r="D331" s="1"/>
      <c r="E331" s="1"/>
      <c r="F331" s="1"/>
      <c r="G331" s="1"/>
      <c r="H331" s="1"/>
      <c r="I331" s="1"/>
      <c r="J331" s="1"/>
      <c r="K331" s="1"/>
      <c r="L331" s="114" t="str">
        <f t="shared" si="11"/>
        <v>Yes</v>
      </c>
      <c r="M331" s="4"/>
      <c r="N331" s="4"/>
      <c r="O331" s="127" t="str">
        <f>IF(OR(A331="", M331=""), "",
   IF(AND(
         M331 &lt;= 'County Names to hide (2)'!$D$2,
         OR(N331="", N331 &gt;= 'County Names to hide (2)'!$C$2)
      ),
      "Yes",
      "No"
   )
)</f>
        <v/>
      </c>
      <c r="P331" s="4"/>
      <c r="Q331" s="4"/>
      <c r="R331" s="4"/>
      <c r="S331" s="4"/>
      <c r="U331" s="129" t="str">
        <f>IF(M331="","",
   ROUND(
      (MIN(IF(N331="", 'County Names to hide (2)'!$D$2, N331),
           'County Names to hide (2)'!$D$2)
       - M331) / 365 * 12,
   1)
)</f>
        <v/>
      </c>
      <c r="V331" s="131" t="str">
        <f>IF(C331="","",
   ROUND(('County Names to hide (2)'!$D$2 - C331) / 365 * 12, 1)
)</f>
        <v/>
      </c>
      <c r="W331" s="1"/>
      <c r="X331" s="1"/>
      <c r="Y331" s="1"/>
      <c r="Z331" s="1"/>
      <c r="AA331" s="1"/>
      <c r="AB331" s="1"/>
      <c r="AC331" s="1"/>
      <c r="AD331" s="1"/>
      <c r="AE331" s="1"/>
      <c r="AF33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31" s="1"/>
      <c r="AH331" s="1"/>
      <c r="AI331" s="124" t="str">
        <f t="shared" si="12"/>
        <v/>
      </c>
      <c r="AJ331" s="1"/>
      <c r="AK331" s="1"/>
      <c r="AL331" s="1"/>
    </row>
    <row r="332" spans="1:38" x14ac:dyDescent="0.35">
      <c r="A332" s="77"/>
      <c r="C332" s="87"/>
      <c r="L332" s="114" t="str">
        <f t="shared" si="11"/>
        <v>Yes</v>
      </c>
      <c r="M332" s="87"/>
      <c r="N332" s="87"/>
      <c r="O332" s="127" t="str">
        <f>IF(OR(A332="", M332=""), "",
   IF(AND(
         M332 &lt;= 'County Names to hide (2)'!$D$2,
         OR(N332="", N332 &gt;= 'County Names to hide (2)'!$C$2)
      ),
      "Yes",
      "No"
   )
)</f>
        <v/>
      </c>
      <c r="P332" s="87"/>
      <c r="Q332" s="87"/>
      <c r="R332" s="87"/>
      <c r="S332" s="87"/>
      <c r="T332" s="98"/>
      <c r="U332" s="129" t="str">
        <f>IF(M332="","",
   ROUND(
      (MIN(IF(N332="", 'County Names to hide (2)'!$D$2, N332),
           'County Names to hide (2)'!$D$2)
       - M332) / 365 * 12,
   1)
)</f>
        <v/>
      </c>
      <c r="V332" s="131" t="str">
        <f>IF(C332="","",
   ROUND(('County Names to hide (2)'!$D$2 - C332) / 365 * 12, 1)
)</f>
        <v/>
      </c>
      <c r="AF33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32" s="124" t="str">
        <f t="shared" si="12"/>
        <v/>
      </c>
    </row>
    <row r="333" spans="1:38" x14ac:dyDescent="0.35">
      <c r="A333" s="76"/>
      <c r="B333" s="1"/>
      <c r="D333" s="1"/>
      <c r="E333" s="1"/>
      <c r="F333" s="1"/>
      <c r="G333" s="1"/>
      <c r="H333" s="1"/>
      <c r="I333" s="1"/>
      <c r="J333" s="1"/>
      <c r="K333" s="1"/>
      <c r="L333" s="114" t="str">
        <f t="shared" si="11"/>
        <v>Yes</v>
      </c>
      <c r="M333" s="4"/>
      <c r="N333" s="4"/>
      <c r="O333" s="127" t="str">
        <f>IF(OR(A333="", M333=""), "",
   IF(AND(
         M333 &lt;= 'County Names to hide (2)'!$D$2,
         OR(N333="", N333 &gt;= 'County Names to hide (2)'!$C$2)
      ),
      "Yes",
      "No"
   )
)</f>
        <v/>
      </c>
      <c r="P333" s="4"/>
      <c r="Q333" s="4"/>
      <c r="R333" s="4"/>
      <c r="S333" s="4"/>
      <c r="U333" s="129" t="str">
        <f>IF(M333="","",
   ROUND(
      (MIN(IF(N333="", 'County Names to hide (2)'!$D$2, N333),
           'County Names to hide (2)'!$D$2)
       - M333) / 365 * 12,
   1)
)</f>
        <v/>
      </c>
      <c r="V333" s="131" t="str">
        <f>IF(C333="","",
   ROUND(('County Names to hide (2)'!$D$2 - C333) / 365 * 12, 1)
)</f>
        <v/>
      </c>
      <c r="W333" s="1"/>
      <c r="X333" s="1"/>
      <c r="Y333" s="1"/>
      <c r="Z333" s="1"/>
      <c r="AA333" s="1"/>
      <c r="AB333" s="1"/>
      <c r="AC333" s="1"/>
      <c r="AD333" s="1"/>
      <c r="AE333" s="1"/>
      <c r="AF33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33" s="1"/>
      <c r="AH333" s="1"/>
      <c r="AI333" s="124" t="str">
        <f t="shared" si="12"/>
        <v/>
      </c>
      <c r="AJ333" s="1"/>
      <c r="AK333" s="1"/>
      <c r="AL333" s="1"/>
    </row>
    <row r="334" spans="1:38" x14ac:dyDescent="0.35">
      <c r="A334" s="77"/>
      <c r="C334" s="87"/>
      <c r="L334" s="114" t="str">
        <f t="shared" si="11"/>
        <v>Yes</v>
      </c>
      <c r="M334" s="87"/>
      <c r="N334" s="87"/>
      <c r="O334" s="127" t="str">
        <f>IF(OR(A334="", M334=""), "",
   IF(AND(
         M334 &lt;= 'County Names to hide (2)'!$D$2,
         OR(N334="", N334 &gt;= 'County Names to hide (2)'!$C$2)
      ),
      "Yes",
      "No"
   )
)</f>
        <v/>
      </c>
      <c r="P334" s="87"/>
      <c r="Q334" s="87"/>
      <c r="R334" s="87"/>
      <c r="S334" s="87"/>
      <c r="T334" s="98"/>
      <c r="U334" s="129" t="str">
        <f>IF(M334="","",
   ROUND(
      (MIN(IF(N334="", 'County Names to hide (2)'!$D$2, N334),
           'County Names to hide (2)'!$D$2)
       - M334) / 365 * 12,
   1)
)</f>
        <v/>
      </c>
      <c r="V334" s="131" t="str">
        <f>IF(C334="","",
   ROUND(('County Names to hide (2)'!$D$2 - C334) / 365 * 12, 1)
)</f>
        <v/>
      </c>
      <c r="AF33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34" s="124" t="str">
        <f t="shared" si="12"/>
        <v/>
      </c>
    </row>
    <row r="335" spans="1:38" x14ac:dyDescent="0.35">
      <c r="A335" s="76"/>
      <c r="B335" s="1"/>
      <c r="D335" s="1"/>
      <c r="E335" s="1"/>
      <c r="F335" s="1"/>
      <c r="G335" s="1"/>
      <c r="H335" s="1"/>
      <c r="I335" s="1"/>
      <c r="J335" s="1"/>
      <c r="K335" s="1"/>
      <c r="L335" s="114" t="str">
        <f t="shared" si="11"/>
        <v>Yes</v>
      </c>
      <c r="M335" s="4"/>
      <c r="N335" s="4"/>
      <c r="O335" s="127" t="str">
        <f>IF(OR(A335="", M335=""), "",
   IF(AND(
         M335 &lt;= 'County Names to hide (2)'!$D$2,
         OR(N335="", N335 &gt;= 'County Names to hide (2)'!$C$2)
      ),
      "Yes",
      "No"
   )
)</f>
        <v/>
      </c>
      <c r="P335" s="4"/>
      <c r="Q335" s="4"/>
      <c r="R335" s="4"/>
      <c r="S335" s="4"/>
      <c r="U335" s="129" t="str">
        <f>IF(M335="","",
   ROUND(
      (MIN(IF(N335="", 'County Names to hide (2)'!$D$2, N335),
           'County Names to hide (2)'!$D$2)
       - M335) / 365 * 12,
   1)
)</f>
        <v/>
      </c>
      <c r="V335" s="131" t="str">
        <f>IF(C335="","",
   ROUND(('County Names to hide (2)'!$D$2 - C335) / 365 * 12, 1)
)</f>
        <v/>
      </c>
      <c r="W335" s="1"/>
      <c r="X335" s="1"/>
      <c r="Y335" s="1"/>
      <c r="Z335" s="1"/>
      <c r="AA335" s="1"/>
      <c r="AB335" s="1"/>
      <c r="AC335" s="1"/>
      <c r="AD335" s="1"/>
      <c r="AE335" s="1"/>
      <c r="AF33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35" s="1"/>
      <c r="AH335" s="1"/>
      <c r="AI335" s="124" t="str">
        <f t="shared" si="12"/>
        <v/>
      </c>
      <c r="AJ335" s="1"/>
      <c r="AK335" s="1"/>
      <c r="AL335" s="1"/>
    </row>
    <row r="336" spans="1:38" x14ac:dyDescent="0.35">
      <c r="A336" s="77"/>
      <c r="C336" s="87"/>
      <c r="L336" s="114" t="str">
        <f t="shared" si="11"/>
        <v>Yes</v>
      </c>
      <c r="M336" s="87"/>
      <c r="N336" s="87"/>
      <c r="O336" s="127" t="str">
        <f>IF(OR(A336="", M336=""), "",
   IF(AND(
         M336 &lt;= 'County Names to hide (2)'!$D$2,
         OR(N336="", N336 &gt;= 'County Names to hide (2)'!$C$2)
      ),
      "Yes",
      "No"
   )
)</f>
        <v/>
      </c>
      <c r="P336" s="87"/>
      <c r="Q336" s="87"/>
      <c r="R336" s="87"/>
      <c r="S336" s="87"/>
      <c r="T336" s="98"/>
      <c r="U336" s="129" t="str">
        <f>IF(M336="","",
   ROUND(
      (MIN(IF(N336="", 'County Names to hide (2)'!$D$2, N336),
           'County Names to hide (2)'!$D$2)
       - M336) / 365 * 12,
   1)
)</f>
        <v/>
      </c>
      <c r="V336" s="131" t="str">
        <f>IF(C336="","",
   ROUND(('County Names to hide (2)'!$D$2 - C336) / 365 * 12, 1)
)</f>
        <v/>
      </c>
      <c r="AF33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36" s="124" t="str">
        <f t="shared" si="12"/>
        <v/>
      </c>
    </row>
    <row r="337" spans="1:38" x14ac:dyDescent="0.35">
      <c r="A337" s="76"/>
      <c r="B337" s="1"/>
      <c r="D337" s="1"/>
      <c r="E337" s="1"/>
      <c r="F337" s="1"/>
      <c r="G337" s="1"/>
      <c r="H337" s="1"/>
      <c r="I337" s="1"/>
      <c r="J337" s="1"/>
      <c r="K337" s="1"/>
      <c r="L337" s="114" t="str">
        <f t="shared" si="11"/>
        <v>Yes</v>
      </c>
      <c r="M337" s="4"/>
      <c r="N337" s="4"/>
      <c r="O337" s="127" t="str">
        <f>IF(OR(A337="", M337=""), "",
   IF(AND(
         M337 &lt;= 'County Names to hide (2)'!$D$2,
         OR(N337="", N337 &gt;= 'County Names to hide (2)'!$C$2)
      ),
      "Yes",
      "No"
   )
)</f>
        <v/>
      </c>
      <c r="P337" s="4"/>
      <c r="Q337" s="4"/>
      <c r="R337" s="4"/>
      <c r="S337" s="4"/>
      <c r="U337" s="129" t="str">
        <f>IF(M337="","",
   ROUND(
      (MIN(IF(N337="", 'County Names to hide (2)'!$D$2, N337),
           'County Names to hide (2)'!$D$2)
       - M337) / 365 * 12,
   1)
)</f>
        <v/>
      </c>
      <c r="V337" s="131" t="str">
        <f>IF(C337="","",
   ROUND(('County Names to hide (2)'!$D$2 - C337) / 365 * 12, 1)
)</f>
        <v/>
      </c>
      <c r="W337" s="1"/>
      <c r="X337" s="1"/>
      <c r="Y337" s="1"/>
      <c r="Z337" s="1"/>
      <c r="AA337" s="1"/>
      <c r="AB337" s="1"/>
      <c r="AC337" s="1"/>
      <c r="AD337" s="1"/>
      <c r="AE337" s="1"/>
      <c r="AF33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37" s="1"/>
      <c r="AH337" s="1"/>
      <c r="AI337" s="124" t="str">
        <f t="shared" si="12"/>
        <v/>
      </c>
      <c r="AJ337" s="1"/>
      <c r="AK337" s="1"/>
      <c r="AL337" s="1"/>
    </row>
    <row r="338" spans="1:38" x14ac:dyDescent="0.35">
      <c r="A338" s="77"/>
      <c r="C338" s="87"/>
      <c r="L338" s="114" t="str">
        <f t="shared" si="11"/>
        <v>Yes</v>
      </c>
      <c r="M338" s="87"/>
      <c r="N338" s="87"/>
      <c r="O338" s="127" t="str">
        <f>IF(OR(A338="", M338=""), "",
   IF(AND(
         M338 &lt;= 'County Names to hide (2)'!$D$2,
         OR(N338="", N338 &gt;= 'County Names to hide (2)'!$C$2)
      ),
      "Yes",
      "No"
   )
)</f>
        <v/>
      </c>
      <c r="P338" s="87"/>
      <c r="Q338" s="87"/>
      <c r="R338" s="87"/>
      <c r="S338" s="87"/>
      <c r="T338" s="98"/>
      <c r="U338" s="129" t="str">
        <f>IF(M338="","",
   ROUND(
      (MIN(IF(N338="", 'County Names to hide (2)'!$D$2, N338),
           'County Names to hide (2)'!$D$2)
       - M338) / 365 * 12,
   1)
)</f>
        <v/>
      </c>
      <c r="V338" s="131" t="str">
        <f>IF(C338="","",
   ROUND(('County Names to hide (2)'!$D$2 - C338) / 365 * 12, 1)
)</f>
        <v/>
      </c>
      <c r="AF33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38" s="124" t="str">
        <f t="shared" si="12"/>
        <v/>
      </c>
    </row>
    <row r="339" spans="1:38" x14ac:dyDescent="0.35">
      <c r="A339" s="76"/>
      <c r="B339" s="1"/>
      <c r="D339" s="1"/>
      <c r="E339" s="1"/>
      <c r="F339" s="1"/>
      <c r="G339" s="1"/>
      <c r="H339" s="1"/>
      <c r="I339" s="1"/>
      <c r="J339" s="1"/>
      <c r="K339" s="1"/>
      <c r="L339" s="114" t="str">
        <f t="shared" si="11"/>
        <v>Yes</v>
      </c>
      <c r="M339" s="4"/>
      <c r="N339" s="4"/>
      <c r="O339" s="127" t="str">
        <f>IF(OR(A339="", M339=""), "",
   IF(AND(
         M339 &lt;= 'County Names to hide (2)'!$D$2,
         OR(N339="", N339 &gt;= 'County Names to hide (2)'!$C$2)
      ),
      "Yes",
      "No"
   )
)</f>
        <v/>
      </c>
      <c r="P339" s="4"/>
      <c r="Q339" s="4"/>
      <c r="R339" s="4"/>
      <c r="S339" s="4"/>
      <c r="U339" s="129" t="str">
        <f>IF(M339="","",
   ROUND(
      (MIN(IF(N339="", 'County Names to hide (2)'!$D$2, N339),
           'County Names to hide (2)'!$D$2)
       - M339) / 365 * 12,
   1)
)</f>
        <v/>
      </c>
      <c r="V339" s="131" t="str">
        <f>IF(C339="","",
   ROUND(('County Names to hide (2)'!$D$2 - C339) / 365 * 12, 1)
)</f>
        <v/>
      </c>
      <c r="W339" s="1"/>
      <c r="X339" s="1"/>
      <c r="Y339" s="1"/>
      <c r="Z339" s="1"/>
      <c r="AA339" s="1"/>
      <c r="AB339" s="1"/>
      <c r="AC339" s="1"/>
      <c r="AD339" s="1"/>
      <c r="AE339" s="1"/>
      <c r="AF33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39" s="1"/>
      <c r="AH339" s="1"/>
      <c r="AI339" s="124" t="str">
        <f t="shared" si="12"/>
        <v/>
      </c>
      <c r="AJ339" s="1"/>
      <c r="AK339" s="1"/>
      <c r="AL339" s="1"/>
    </row>
    <row r="340" spans="1:38" x14ac:dyDescent="0.35">
      <c r="A340" s="77"/>
      <c r="C340" s="87"/>
      <c r="L340" s="114" t="str">
        <f t="shared" si="11"/>
        <v>Yes</v>
      </c>
      <c r="M340" s="87"/>
      <c r="N340" s="87"/>
      <c r="O340" s="127" t="str">
        <f>IF(OR(A340="", M340=""), "",
   IF(AND(
         M340 &lt;= 'County Names to hide (2)'!$D$2,
         OR(N340="", N340 &gt;= 'County Names to hide (2)'!$C$2)
      ),
      "Yes",
      "No"
   )
)</f>
        <v/>
      </c>
      <c r="P340" s="87"/>
      <c r="Q340" s="87"/>
      <c r="R340" s="87"/>
      <c r="S340" s="87"/>
      <c r="T340" s="98"/>
      <c r="U340" s="129" t="str">
        <f>IF(M340="","",
   ROUND(
      (MIN(IF(N340="", 'County Names to hide (2)'!$D$2, N340),
           'County Names to hide (2)'!$D$2)
       - M340) / 365 * 12,
   1)
)</f>
        <v/>
      </c>
      <c r="V340" s="131" t="str">
        <f>IF(C340="","",
   ROUND(('County Names to hide (2)'!$D$2 - C340) / 365 * 12, 1)
)</f>
        <v/>
      </c>
      <c r="AF34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40" s="124" t="str">
        <f t="shared" si="12"/>
        <v/>
      </c>
    </row>
    <row r="341" spans="1:38" x14ac:dyDescent="0.35">
      <c r="A341" s="76"/>
      <c r="B341" s="1"/>
      <c r="D341" s="1"/>
      <c r="E341" s="1"/>
      <c r="F341" s="1"/>
      <c r="G341" s="1"/>
      <c r="H341" s="1"/>
      <c r="I341" s="1"/>
      <c r="J341" s="1"/>
      <c r="K341" s="1"/>
      <c r="L341" s="114" t="str">
        <f t="shared" si="11"/>
        <v>Yes</v>
      </c>
      <c r="M341" s="4"/>
      <c r="N341" s="4"/>
      <c r="O341" s="127" t="str">
        <f>IF(OR(A341="", M341=""), "",
   IF(AND(
         M341 &lt;= 'County Names to hide (2)'!$D$2,
         OR(N341="", N341 &gt;= 'County Names to hide (2)'!$C$2)
      ),
      "Yes",
      "No"
   )
)</f>
        <v/>
      </c>
      <c r="P341" s="4"/>
      <c r="Q341" s="4"/>
      <c r="R341" s="4"/>
      <c r="S341" s="4"/>
      <c r="U341" s="129" t="str">
        <f>IF(M341="","",
   ROUND(
      (MIN(IF(N341="", 'County Names to hide (2)'!$D$2, N341),
           'County Names to hide (2)'!$D$2)
       - M341) / 365 * 12,
   1)
)</f>
        <v/>
      </c>
      <c r="V341" s="131" t="str">
        <f>IF(C341="","",
   ROUND(('County Names to hide (2)'!$D$2 - C341) / 365 * 12, 1)
)</f>
        <v/>
      </c>
      <c r="W341" s="1"/>
      <c r="X341" s="1"/>
      <c r="Y341" s="1"/>
      <c r="Z341" s="1"/>
      <c r="AA341" s="1"/>
      <c r="AB341" s="1"/>
      <c r="AC341" s="1"/>
      <c r="AD341" s="1"/>
      <c r="AE341" s="1"/>
      <c r="AF34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41" s="1"/>
      <c r="AH341" s="1"/>
      <c r="AI341" s="124" t="str">
        <f t="shared" si="12"/>
        <v/>
      </c>
      <c r="AJ341" s="1"/>
      <c r="AK341" s="1"/>
      <c r="AL341" s="1"/>
    </row>
    <row r="342" spans="1:38" x14ac:dyDescent="0.35">
      <c r="A342" s="77"/>
      <c r="C342" s="87"/>
      <c r="L342" s="114" t="str">
        <f t="shared" si="11"/>
        <v>Yes</v>
      </c>
      <c r="M342" s="87"/>
      <c r="N342" s="87"/>
      <c r="O342" s="127" t="str">
        <f>IF(OR(A342="", M342=""), "",
   IF(AND(
         M342 &lt;= 'County Names to hide (2)'!$D$2,
         OR(N342="", N342 &gt;= 'County Names to hide (2)'!$C$2)
      ),
      "Yes",
      "No"
   )
)</f>
        <v/>
      </c>
      <c r="P342" s="87"/>
      <c r="Q342" s="87"/>
      <c r="R342" s="87"/>
      <c r="S342" s="87"/>
      <c r="T342" s="98"/>
      <c r="U342" s="129" t="str">
        <f>IF(M342="","",
   ROUND(
      (MIN(IF(N342="", 'County Names to hide (2)'!$D$2, N342),
           'County Names to hide (2)'!$D$2)
       - M342) / 365 * 12,
   1)
)</f>
        <v/>
      </c>
      <c r="V342" s="131" t="str">
        <f>IF(C342="","",
   ROUND(('County Names to hide (2)'!$D$2 - C342) / 365 * 12, 1)
)</f>
        <v/>
      </c>
      <c r="AF34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42" s="124" t="str">
        <f t="shared" si="12"/>
        <v/>
      </c>
    </row>
    <row r="343" spans="1:38" x14ac:dyDescent="0.35">
      <c r="A343" s="76"/>
      <c r="B343" s="1"/>
      <c r="D343" s="1"/>
      <c r="E343" s="1"/>
      <c r="F343" s="1"/>
      <c r="G343" s="1"/>
      <c r="H343" s="1"/>
      <c r="I343" s="1"/>
      <c r="J343" s="1"/>
      <c r="K343" s="1"/>
      <c r="L343" s="114" t="str">
        <f t="shared" si="11"/>
        <v>Yes</v>
      </c>
      <c r="M343" s="4"/>
      <c r="N343" s="4"/>
      <c r="O343" s="127" t="str">
        <f>IF(OR(A343="", M343=""), "",
   IF(AND(
         M343 &lt;= 'County Names to hide (2)'!$D$2,
         OR(N343="", N343 &gt;= 'County Names to hide (2)'!$C$2)
      ),
      "Yes",
      "No"
   )
)</f>
        <v/>
      </c>
      <c r="P343" s="4"/>
      <c r="Q343" s="4"/>
      <c r="R343" s="4"/>
      <c r="S343" s="4"/>
      <c r="U343" s="129" t="str">
        <f>IF(M343="","",
   ROUND(
      (MIN(IF(N343="", 'County Names to hide (2)'!$D$2, N343),
           'County Names to hide (2)'!$D$2)
       - M343) / 365 * 12,
   1)
)</f>
        <v/>
      </c>
      <c r="V343" s="131" t="str">
        <f>IF(C343="","",
   ROUND(('County Names to hide (2)'!$D$2 - C343) / 365 * 12, 1)
)</f>
        <v/>
      </c>
      <c r="W343" s="1"/>
      <c r="X343" s="1"/>
      <c r="Y343" s="1"/>
      <c r="Z343" s="1"/>
      <c r="AA343" s="1"/>
      <c r="AB343" s="1"/>
      <c r="AC343" s="1"/>
      <c r="AD343" s="1"/>
      <c r="AE343" s="1"/>
      <c r="AF34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43" s="1"/>
      <c r="AH343" s="1"/>
      <c r="AI343" s="124" t="str">
        <f t="shared" si="12"/>
        <v/>
      </c>
      <c r="AJ343" s="1"/>
      <c r="AK343" s="1"/>
      <c r="AL343" s="1"/>
    </row>
    <row r="344" spans="1:38" x14ac:dyDescent="0.35">
      <c r="A344" s="77"/>
      <c r="C344" s="87"/>
      <c r="L344" s="114" t="str">
        <f t="shared" si="11"/>
        <v>Yes</v>
      </c>
      <c r="M344" s="87"/>
      <c r="N344" s="87"/>
      <c r="O344" s="127" t="str">
        <f>IF(OR(A344="", M344=""), "",
   IF(AND(
         M344 &lt;= 'County Names to hide (2)'!$D$2,
         OR(N344="", N344 &gt;= 'County Names to hide (2)'!$C$2)
      ),
      "Yes",
      "No"
   )
)</f>
        <v/>
      </c>
      <c r="P344" s="87"/>
      <c r="Q344" s="87"/>
      <c r="R344" s="87"/>
      <c r="S344" s="87"/>
      <c r="T344" s="98"/>
      <c r="U344" s="129" t="str">
        <f>IF(M344="","",
   ROUND(
      (MIN(IF(N344="", 'County Names to hide (2)'!$D$2, N344),
           'County Names to hide (2)'!$D$2)
       - M344) / 365 * 12,
   1)
)</f>
        <v/>
      </c>
      <c r="V344" s="131" t="str">
        <f>IF(C344="","",
   ROUND(('County Names to hide (2)'!$D$2 - C344) / 365 * 12, 1)
)</f>
        <v/>
      </c>
      <c r="AF34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44" s="124" t="str">
        <f t="shared" si="12"/>
        <v/>
      </c>
    </row>
    <row r="345" spans="1:38" x14ac:dyDescent="0.35">
      <c r="A345" s="76"/>
      <c r="B345" s="1"/>
      <c r="D345" s="1"/>
      <c r="E345" s="1"/>
      <c r="F345" s="1"/>
      <c r="G345" s="1"/>
      <c r="H345" s="1"/>
      <c r="I345" s="1"/>
      <c r="J345" s="1"/>
      <c r="K345" s="1"/>
      <c r="L345" s="114" t="str">
        <f t="shared" si="11"/>
        <v>Yes</v>
      </c>
      <c r="M345" s="4"/>
      <c r="N345" s="4"/>
      <c r="O345" s="127" t="str">
        <f>IF(OR(A345="", M345=""), "",
   IF(AND(
         M345 &lt;= 'County Names to hide (2)'!$D$2,
         OR(N345="", N345 &gt;= 'County Names to hide (2)'!$C$2)
      ),
      "Yes",
      "No"
   )
)</f>
        <v/>
      </c>
      <c r="P345" s="4"/>
      <c r="Q345" s="4"/>
      <c r="R345" s="4"/>
      <c r="S345" s="4"/>
      <c r="U345" s="129" t="str">
        <f>IF(M345="","",
   ROUND(
      (MIN(IF(N345="", 'County Names to hide (2)'!$D$2, N345),
           'County Names to hide (2)'!$D$2)
       - M345) / 365 * 12,
   1)
)</f>
        <v/>
      </c>
      <c r="V345" s="131" t="str">
        <f>IF(C345="","",
   ROUND(('County Names to hide (2)'!$D$2 - C345) / 365 * 12, 1)
)</f>
        <v/>
      </c>
      <c r="W345" s="1"/>
      <c r="X345" s="1"/>
      <c r="Y345" s="1"/>
      <c r="Z345" s="1"/>
      <c r="AA345" s="1"/>
      <c r="AB345" s="1"/>
      <c r="AC345" s="1"/>
      <c r="AD345" s="1"/>
      <c r="AE345" s="1"/>
      <c r="AF34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45" s="1"/>
      <c r="AH345" s="1"/>
      <c r="AI345" s="124" t="str">
        <f t="shared" si="12"/>
        <v/>
      </c>
      <c r="AJ345" s="1"/>
      <c r="AK345" s="1"/>
      <c r="AL345" s="1"/>
    </row>
    <row r="346" spans="1:38" x14ac:dyDescent="0.35">
      <c r="A346" s="77"/>
      <c r="C346" s="87"/>
      <c r="L346" s="114" t="str">
        <f t="shared" si="11"/>
        <v>Yes</v>
      </c>
      <c r="M346" s="87"/>
      <c r="N346" s="87"/>
      <c r="O346" s="127" t="str">
        <f>IF(OR(A346="", M346=""), "",
   IF(AND(
         M346 &lt;= 'County Names to hide (2)'!$D$2,
         OR(N346="", N346 &gt;= 'County Names to hide (2)'!$C$2)
      ),
      "Yes",
      "No"
   )
)</f>
        <v/>
      </c>
      <c r="P346" s="87"/>
      <c r="Q346" s="87"/>
      <c r="R346" s="87"/>
      <c r="S346" s="87"/>
      <c r="T346" s="98"/>
      <c r="U346" s="129" t="str">
        <f>IF(M346="","",
   ROUND(
      (MIN(IF(N346="", 'County Names to hide (2)'!$D$2, N346),
           'County Names to hide (2)'!$D$2)
       - M346) / 365 * 12,
   1)
)</f>
        <v/>
      </c>
      <c r="V346" s="131" t="str">
        <f>IF(C346="","",
   ROUND(('County Names to hide (2)'!$D$2 - C346) / 365 * 12, 1)
)</f>
        <v/>
      </c>
      <c r="AF34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46" s="124" t="str">
        <f t="shared" si="12"/>
        <v/>
      </c>
    </row>
    <row r="347" spans="1:38" x14ac:dyDescent="0.35">
      <c r="A347" s="76"/>
      <c r="B347" s="1"/>
      <c r="D347" s="1"/>
      <c r="E347" s="1"/>
      <c r="F347" s="1"/>
      <c r="G347" s="1"/>
      <c r="H347" s="1"/>
      <c r="I347" s="1"/>
      <c r="J347" s="1"/>
      <c r="K347" s="1"/>
      <c r="L347" s="114" t="str">
        <f t="shared" si="11"/>
        <v>Yes</v>
      </c>
      <c r="M347" s="4"/>
      <c r="N347" s="4"/>
      <c r="O347" s="127" t="str">
        <f>IF(OR(A347="", M347=""), "",
   IF(AND(
         M347 &lt;= 'County Names to hide (2)'!$D$2,
         OR(N347="", N347 &gt;= 'County Names to hide (2)'!$C$2)
      ),
      "Yes",
      "No"
   )
)</f>
        <v/>
      </c>
      <c r="P347" s="4"/>
      <c r="Q347" s="4"/>
      <c r="R347" s="4"/>
      <c r="S347" s="4"/>
      <c r="U347" s="129" t="str">
        <f>IF(M347="","",
   ROUND(
      (MIN(IF(N347="", 'County Names to hide (2)'!$D$2, N347),
           'County Names to hide (2)'!$D$2)
       - M347) / 365 * 12,
   1)
)</f>
        <v/>
      </c>
      <c r="V347" s="131" t="str">
        <f>IF(C347="","",
   ROUND(('County Names to hide (2)'!$D$2 - C347) / 365 * 12, 1)
)</f>
        <v/>
      </c>
      <c r="W347" s="1"/>
      <c r="X347" s="1"/>
      <c r="Y347" s="1"/>
      <c r="Z347" s="1"/>
      <c r="AA347" s="1"/>
      <c r="AB347" s="1"/>
      <c r="AC347" s="1"/>
      <c r="AD347" s="1"/>
      <c r="AE347" s="1"/>
      <c r="AF34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47" s="1"/>
      <c r="AH347" s="1"/>
      <c r="AI347" s="124" t="str">
        <f t="shared" si="12"/>
        <v/>
      </c>
      <c r="AJ347" s="1"/>
      <c r="AK347" s="1"/>
      <c r="AL347" s="1"/>
    </row>
    <row r="348" spans="1:38" x14ac:dyDescent="0.35">
      <c r="A348" s="77"/>
      <c r="C348" s="87"/>
      <c r="L348" s="114" t="str">
        <f t="shared" si="11"/>
        <v>Yes</v>
      </c>
      <c r="M348" s="87"/>
      <c r="N348" s="87"/>
      <c r="O348" s="127" t="str">
        <f>IF(OR(A348="", M348=""), "",
   IF(AND(
         M348 &lt;= 'County Names to hide (2)'!$D$2,
         OR(N348="", N348 &gt;= 'County Names to hide (2)'!$C$2)
      ),
      "Yes",
      "No"
   )
)</f>
        <v/>
      </c>
      <c r="P348" s="87"/>
      <c r="Q348" s="87"/>
      <c r="R348" s="87"/>
      <c r="S348" s="87"/>
      <c r="T348" s="98"/>
      <c r="U348" s="129" t="str">
        <f>IF(M348="","",
   ROUND(
      (MIN(IF(N348="", 'County Names to hide (2)'!$D$2, N348),
           'County Names to hide (2)'!$D$2)
       - M348) / 365 * 12,
   1)
)</f>
        <v/>
      </c>
      <c r="V348" s="131" t="str">
        <f>IF(C348="","",
   ROUND(('County Names to hide (2)'!$D$2 - C348) / 365 * 12, 1)
)</f>
        <v/>
      </c>
      <c r="AF34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48" s="124" t="str">
        <f t="shared" si="12"/>
        <v/>
      </c>
    </row>
    <row r="349" spans="1:38" x14ac:dyDescent="0.35">
      <c r="A349" s="76"/>
      <c r="B349" s="1"/>
      <c r="D349" s="1"/>
      <c r="E349" s="1"/>
      <c r="F349" s="1"/>
      <c r="G349" s="1"/>
      <c r="H349" s="1"/>
      <c r="I349" s="1"/>
      <c r="J349" s="1"/>
      <c r="K349" s="1"/>
      <c r="L349" s="114" t="str">
        <f t="shared" si="11"/>
        <v>Yes</v>
      </c>
      <c r="M349" s="4"/>
      <c r="N349" s="4"/>
      <c r="O349" s="127" t="str">
        <f>IF(OR(A349="", M349=""), "",
   IF(AND(
         M349 &lt;= 'County Names to hide (2)'!$D$2,
         OR(N349="", N349 &gt;= 'County Names to hide (2)'!$C$2)
      ),
      "Yes",
      "No"
   )
)</f>
        <v/>
      </c>
      <c r="P349" s="4"/>
      <c r="Q349" s="4"/>
      <c r="R349" s="4"/>
      <c r="S349" s="4"/>
      <c r="U349" s="129" t="str">
        <f>IF(M349="","",
   ROUND(
      (MIN(IF(N349="", 'County Names to hide (2)'!$D$2, N349),
           'County Names to hide (2)'!$D$2)
       - M349) / 365 * 12,
   1)
)</f>
        <v/>
      </c>
      <c r="V349" s="131" t="str">
        <f>IF(C349="","",
   ROUND(('County Names to hide (2)'!$D$2 - C349) / 365 * 12, 1)
)</f>
        <v/>
      </c>
      <c r="W349" s="1"/>
      <c r="X349" s="1"/>
      <c r="Y349" s="1"/>
      <c r="Z349" s="1"/>
      <c r="AA349" s="1"/>
      <c r="AB349" s="1"/>
      <c r="AC349" s="1"/>
      <c r="AD349" s="1"/>
      <c r="AE349" s="1"/>
      <c r="AF34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49" s="1"/>
      <c r="AH349" s="1"/>
      <c r="AI349" s="124" t="str">
        <f t="shared" si="12"/>
        <v/>
      </c>
      <c r="AJ349" s="1"/>
      <c r="AK349" s="1"/>
      <c r="AL349" s="1"/>
    </row>
    <row r="350" spans="1:38" x14ac:dyDescent="0.35">
      <c r="A350" s="77"/>
      <c r="C350" s="87"/>
      <c r="L350" s="114" t="str">
        <f t="shared" si="11"/>
        <v>Yes</v>
      </c>
      <c r="M350" s="87"/>
      <c r="N350" s="87"/>
      <c r="O350" s="127" t="str">
        <f>IF(OR(A350="", M350=""), "",
   IF(AND(
         M350 &lt;= 'County Names to hide (2)'!$D$2,
         OR(N350="", N350 &gt;= 'County Names to hide (2)'!$C$2)
      ),
      "Yes",
      "No"
   )
)</f>
        <v/>
      </c>
      <c r="P350" s="87"/>
      <c r="Q350" s="87"/>
      <c r="R350" s="87"/>
      <c r="S350" s="87"/>
      <c r="T350" s="98"/>
      <c r="U350" s="129" t="str">
        <f>IF(M350="","",
   ROUND(
      (MIN(IF(N350="", 'County Names to hide (2)'!$D$2, N350),
           'County Names to hide (2)'!$D$2)
       - M350) / 365 * 12,
   1)
)</f>
        <v/>
      </c>
      <c r="V350" s="131" t="str">
        <f>IF(C350="","",
   ROUND(('County Names to hide (2)'!$D$2 - C350) / 365 * 12, 1)
)</f>
        <v/>
      </c>
      <c r="AF35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50" s="124" t="str">
        <f t="shared" si="12"/>
        <v/>
      </c>
    </row>
    <row r="351" spans="1:38" x14ac:dyDescent="0.35">
      <c r="A351" s="76"/>
      <c r="B351" s="1"/>
      <c r="D351" s="1"/>
      <c r="E351" s="1"/>
      <c r="F351" s="1"/>
      <c r="G351" s="1"/>
      <c r="H351" s="1"/>
      <c r="I351" s="1"/>
      <c r="J351" s="1"/>
      <c r="K351" s="1"/>
      <c r="L351" s="114" t="str">
        <f t="shared" si="11"/>
        <v>Yes</v>
      </c>
      <c r="M351" s="4"/>
      <c r="N351" s="4"/>
      <c r="O351" s="127" t="str">
        <f>IF(OR(A351="", M351=""), "",
   IF(AND(
         M351 &lt;= 'County Names to hide (2)'!$D$2,
         OR(N351="", N351 &gt;= 'County Names to hide (2)'!$C$2)
      ),
      "Yes",
      "No"
   )
)</f>
        <v/>
      </c>
      <c r="P351" s="4"/>
      <c r="Q351" s="4"/>
      <c r="R351" s="4"/>
      <c r="S351" s="4"/>
      <c r="U351" s="129" t="str">
        <f>IF(M351="","",
   ROUND(
      (MIN(IF(N351="", 'County Names to hide (2)'!$D$2, N351),
           'County Names to hide (2)'!$D$2)
       - M351) / 365 * 12,
   1)
)</f>
        <v/>
      </c>
      <c r="V351" s="131" t="str">
        <f>IF(C351="","",
   ROUND(('County Names to hide (2)'!$D$2 - C351) / 365 * 12, 1)
)</f>
        <v/>
      </c>
      <c r="W351" s="1"/>
      <c r="X351" s="1"/>
      <c r="Y351" s="1"/>
      <c r="Z351" s="1"/>
      <c r="AA351" s="1"/>
      <c r="AB351" s="1"/>
      <c r="AC351" s="1"/>
      <c r="AD351" s="1"/>
      <c r="AE351" s="1"/>
      <c r="AF35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51" s="1"/>
      <c r="AH351" s="1"/>
      <c r="AI351" s="124" t="str">
        <f t="shared" si="12"/>
        <v/>
      </c>
      <c r="AJ351" s="1"/>
      <c r="AK351" s="1"/>
      <c r="AL351" s="1"/>
    </row>
    <row r="352" spans="1:38" x14ac:dyDescent="0.35">
      <c r="A352" s="77"/>
      <c r="C352" s="87"/>
      <c r="L352" s="114" t="str">
        <f t="shared" si="11"/>
        <v>Yes</v>
      </c>
      <c r="M352" s="87"/>
      <c r="N352" s="87"/>
      <c r="O352" s="127" t="str">
        <f>IF(OR(A352="", M352=""), "",
   IF(AND(
         M352 &lt;= 'County Names to hide (2)'!$D$2,
         OR(N352="", N352 &gt;= 'County Names to hide (2)'!$C$2)
      ),
      "Yes",
      "No"
   )
)</f>
        <v/>
      </c>
      <c r="P352" s="87"/>
      <c r="Q352" s="87"/>
      <c r="R352" s="87"/>
      <c r="S352" s="87"/>
      <c r="T352" s="98"/>
      <c r="U352" s="129" t="str">
        <f>IF(M352="","",
   ROUND(
      (MIN(IF(N352="", 'County Names to hide (2)'!$D$2, N352),
           'County Names to hide (2)'!$D$2)
       - M352) / 365 * 12,
   1)
)</f>
        <v/>
      </c>
      <c r="V352" s="131" t="str">
        <f>IF(C352="","",
   ROUND(('County Names to hide (2)'!$D$2 - C352) / 365 * 12, 1)
)</f>
        <v/>
      </c>
      <c r="AF35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52" s="124" t="str">
        <f t="shared" si="12"/>
        <v/>
      </c>
    </row>
    <row r="353" spans="1:38" x14ac:dyDescent="0.35">
      <c r="A353" s="76"/>
      <c r="B353" s="1"/>
      <c r="D353" s="1"/>
      <c r="E353" s="1"/>
      <c r="F353" s="1"/>
      <c r="G353" s="1"/>
      <c r="H353" s="1"/>
      <c r="I353" s="1"/>
      <c r="J353" s="1"/>
      <c r="K353" s="1"/>
      <c r="L353" s="114" t="str">
        <f t="shared" si="11"/>
        <v>Yes</v>
      </c>
      <c r="M353" s="4"/>
      <c r="N353" s="4"/>
      <c r="O353" s="127" t="str">
        <f>IF(OR(A353="", M353=""), "",
   IF(AND(
         M353 &lt;= 'County Names to hide (2)'!$D$2,
         OR(N353="", N353 &gt;= 'County Names to hide (2)'!$C$2)
      ),
      "Yes",
      "No"
   )
)</f>
        <v/>
      </c>
      <c r="P353" s="4"/>
      <c r="Q353" s="4"/>
      <c r="R353" s="4"/>
      <c r="S353" s="4"/>
      <c r="U353" s="129" t="str">
        <f>IF(M353="","",
   ROUND(
      (MIN(IF(N353="", 'County Names to hide (2)'!$D$2, N353),
           'County Names to hide (2)'!$D$2)
       - M353) / 365 * 12,
   1)
)</f>
        <v/>
      </c>
      <c r="V353" s="131" t="str">
        <f>IF(C353="","",
   ROUND(('County Names to hide (2)'!$D$2 - C353) / 365 * 12, 1)
)</f>
        <v/>
      </c>
      <c r="W353" s="1"/>
      <c r="X353" s="1"/>
      <c r="Y353" s="1"/>
      <c r="Z353" s="1"/>
      <c r="AA353" s="1"/>
      <c r="AB353" s="1"/>
      <c r="AC353" s="1"/>
      <c r="AD353" s="1"/>
      <c r="AE353" s="1"/>
      <c r="AF35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53" s="1"/>
      <c r="AH353" s="1"/>
      <c r="AI353" s="124" t="str">
        <f t="shared" si="12"/>
        <v/>
      </c>
      <c r="AJ353" s="1"/>
      <c r="AK353" s="1"/>
      <c r="AL353" s="1"/>
    </row>
    <row r="354" spans="1:38" x14ac:dyDescent="0.35">
      <c r="A354" s="77"/>
      <c r="C354" s="87"/>
      <c r="L354" s="114" t="str">
        <f t="shared" si="11"/>
        <v>Yes</v>
      </c>
      <c r="M354" s="87"/>
      <c r="N354" s="87"/>
      <c r="O354" s="127" t="str">
        <f>IF(OR(A354="", M354=""), "",
   IF(AND(
         M354 &lt;= 'County Names to hide (2)'!$D$2,
         OR(N354="", N354 &gt;= 'County Names to hide (2)'!$C$2)
      ),
      "Yes",
      "No"
   )
)</f>
        <v/>
      </c>
      <c r="P354" s="87"/>
      <c r="Q354" s="87"/>
      <c r="R354" s="87"/>
      <c r="S354" s="87"/>
      <c r="T354" s="98"/>
      <c r="U354" s="129" t="str">
        <f>IF(M354="","",
   ROUND(
      (MIN(IF(N354="", 'County Names to hide (2)'!$D$2, N354),
           'County Names to hide (2)'!$D$2)
       - M354) / 365 * 12,
   1)
)</f>
        <v/>
      </c>
      <c r="V354" s="131" t="str">
        <f>IF(C354="","",
   ROUND(('County Names to hide (2)'!$D$2 - C354) / 365 * 12, 1)
)</f>
        <v/>
      </c>
      <c r="AF35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54" s="124" t="str">
        <f t="shared" si="12"/>
        <v/>
      </c>
    </row>
    <row r="355" spans="1:38" x14ac:dyDescent="0.35">
      <c r="A355" s="76"/>
      <c r="B355" s="1"/>
      <c r="D355" s="1"/>
      <c r="E355" s="1"/>
      <c r="F355" s="1"/>
      <c r="G355" s="1"/>
      <c r="H355" s="1"/>
      <c r="I355" s="1"/>
      <c r="J355" s="1"/>
      <c r="K355" s="1"/>
      <c r="L355" s="114" t="str">
        <f t="shared" si="11"/>
        <v>Yes</v>
      </c>
      <c r="M355" s="4"/>
      <c r="N355" s="4"/>
      <c r="O355" s="127" t="str">
        <f>IF(OR(A355="", M355=""), "",
   IF(AND(
         M355 &lt;= 'County Names to hide (2)'!$D$2,
         OR(N355="", N355 &gt;= 'County Names to hide (2)'!$C$2)
      ),
      "Yes",
      "No"
   )
)</f>
        <v/>
      </c>
      <c r="P355" s="4"/>
      <c r="Q355" s="4"/>
      <c r="R355" s="4"/>
      <c r="S355" s="4"/>
      <c r="U355" s="129" t="str">
        <f>IF(M355="","",
   ROUND(
      (MIN(IF(N355="", 'County Names to hide (2)'!$D$2, N355),
           'County Names to hide (2)'!$D$2)
       - M355) / 365 * 12,
   1)
)</f>
        <v/>
      </c>
      <c r="V355" s="131" t="str">
        <f>IF(C355="","",
   ROUND(('County Names to hide (2)'!$D$2 - C355) / 365 * 12, 1)
)</f>
        <v/>
      </c>
      <c r="W355" s="1"/>
      <c r="X355" s="1"/>
      <c r="Y355" s="1"/>
      <c r="Z355" s="1"/>
      <c r="AA355" s="1"/>
      <c r="AB355" s="1"/>
      <c r="AC355" s="1"/>
      <c r="AD355" s="1"/>
      <c r="AE355" s="1"/>
      <c r="AF35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55" s="1"/>
      <c r="AH355" s="1"/>
      <c r="AI355" s="124" t="str">
        <f t="shared" si="12"/>
        <v/>
      </c>
      <c r="AJ355" s="1"/>
      <c r="AK355" s="1"/>
      <c r="AL355" s="1"/>
    </row>
    <row r="356" spans="1:38" x14ac:dyDescent="0.35">
      <c r="A356" s="77"/>
      <c r="C356" s="87"/>
      <c r="L356" s="114" t="str">
        <f t="shared" si="11"/>
        <v>Yes</v>
      </c>
      <c r="M356" s="87"/>
      <c r="N356" s="87"/>
      <c r="O356" s="127" t="str">
        <f>IF(OR(A356="", M356=""), "",
   IF(AND(
         M356 &lt;= 'County Names to hide (2)'!$D$2,
         OR(N356="", N356 &gt;= 'County Names to hide (2)'!$C$2)
      ),
      "Yes",
      "No"
   )
)</f>
        <v/>
      </c>
      <c r="P356" s="87"/>
      <c r="Q356" s="87"/>
      <c r="R356" s="87"/>
      <c r="S356" s="87"/>
      <c r="T356" s="98"/>
      <c r="U356" s="129" t="str">
        <f>IF(M356="","",
   ROUND(
      (MIN(IF(N356="", 'County Names to hide (2)'!$D$2, N356),
           'County Names to hide (2)'!$D$2)
       - M356) / 365 * 12,
   1)
)</f>
        <v/>
      </c>
      <c r="V356" s="131" t="str">
        <f>IF(C356="","",
   ROUND(('County Names to hide (2)'!$D$2 - C356) / 365 * 12, 1)
)</f>
        <v/>
      </c>
      <c r="AF35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56" s="124" t="str">
        <f t="shared" si="12"/>
        <v/>
      </c>
    </row>
    <row r="357" spans="1:38" x14ac:dyDescent="0.35">
      <c r="A357" s="76"/>
      <c r="B357" s="1"/>
      <c r="D357" s="1"/>
      <c r="E357" s="1"/>
      <c r="F357" s="1"/>
      <c r="G357" s="1"/>
      <c r="H357" s="1"/>
      <c r="I357" s="1"/>
      <c r="J357" s="1"/>
      <c r="K357" s="1"/>
      <c r="L357" s="114" t="str">
        <f t="shared" si="11"/>
        <v>Yes</v>
      </c>
      <c r="M357" s="4"/>
      <c r="N357" s="4"/>
      <c r="O357" s="127" t="str">
        <f>IF(OR(A357="", M357=""), "",
   IF(AND(
         M357 &lt;= 'County Names to hide (2)'!$D$2,
         OR(N357="", N357 &gt;= 'County Names to hide (2)'!$C$2)
      ),
      "Yes",
      "No"
   )
)</f>
        <v/>
      </c>
      <c r="P357" s="4"/>
      <c r="Q357" s="4"/>
      <c r="R357" s="4"/>
      <c r="S357" s="4"/>
      <c r="U357" s="129" t="str">
        <f>IF(M357="","",
   ROUND(
      (MIN(IF(N357="", 'County Names to hide (2)'!$D$2, N357),
           'County Names to hide (2)'!$D$2)
       - M357) / 365 * 12,
   1)
)</f>
        <v/>
      </c>
      <c r="V357" s="131" t="str">
        <f>IF(C357="","",
   ROUND(('County Names to hide (2)'!$D$2 - C357) / 365 * 12, 1)
)</f>
        <v/>
      </c>
      <c r="W357" s="1"/>
      <c r="X357" s="1"/>
      <c r="Y357" s="1"/>
      <c r="Z357" s="1"/>
      <c r="AA357" s="1"/>
      <c r="AB357" s="1"/>
      <c r="AC357" s="1"/>
      <c r="AD357" s="1"/>
      <c r="AE357" s="1"/>
      <c r="AF35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57" s="1"/>
      <c r="AH357" s="1"/>
      <c r="AI357" s="124" t="str">
        <f t="shared" si="12"/>
        <v/>
      </c>
      <c r="AJ357" s="1"/>
      <c r="AK357" s="1"/>
      <c r="AL357" s="1"/>
    </row>
    <row r="358" spans="1:38" x14ac:dyDescent="0.35">
      <c r="A358" s="77"/>
      <c r="C358" s="87"/>
      <c r="L358" s="114" t="str">
        <f t="shared" si="11"/>
        <v>Yes</v>
      </c>
      <c r="M358" s="87"/>
      <c r="N358" s="87"/>
      <c r="O358" s="127" t="str">
        <f>IF(OR(A358="", M358=""), "",
   IF(AND(
         M358 &lt;= 'County Names to hide (2)'!$D$2,
         OR(N358="", N358 &gt;= 'County Names to hide (2)'!$C$2)
      ),
      "Yes",
      "No"
   )
)</f>
        <v/>
      </c>
      <c r="P358" s="87"/>
      <c r="Q358" s="87"/>
      <c r="R358" s="87"/>
      <c r="S358" s="87"/>
      <c r="T358" s="98"/>
      <c r="U358" s="129" t="str">
        <f>IF(M358="","",
   ROUND(
      (MIN(IF(N358="", 'County Names to hide (2)'!$D$2, N358),
           'County Names to hide (2)'!$D$2)
       - M358) / 365 * 12,
   1)
)</f>
        <v/>
      </c>
      <c r="V358" s="131" t="str">
        <f>IF(C358="","",
   ROUND(('County Names to hide (2)'!$D$2 - C358) / 365 * 12, 1)
)</f>
        <v/>
      </c>
      <c r="AF35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58" s="124" t="str">
        <f t="shared" si="12"/>
        <v/>
      </c>
    </row>
    <row r="359" spans="1:38" x14ac:dyDescent="0.35">
      <c r="A359" s="76"/>
      <c r="B359" s="1"/>
      <c r="D359" s="1"/>
      <c r="E359" s="1"/>
      <c r="F359" s="1"/>
      <c r="G359" s="1"/>
      <c r="H359" s="1"/>
      <c r="I359" s="1"/>
      <c r="J359" s="1"/>
      <c r="K359" s="1"/>
      <c r="L359" s="114" t="str">
        <f t="shared" si="11"/>
        <v>Yes</v>
      </c>
      <c r="M359" s="4"/>
      <c r="N359" s="4"/>
      <c r="O359" s="127" t="str">
        <f>IF(OR(A359="", M359=""), "",
   IF(AND(
         M359 &lt;= 'County Names to hide (2)'!$D$2,
         OR(N359="", N359 &gt;= 'County Names to hide (2)'!$C$2)
      ),
      "Yes",
      "No"
   )
)</f>
        <v/>
      </c>
      <c r="P359" s="4"/>
      <c r="Q359" s="4"/>
      <c r="R359" s="4"/>
      <c r="S359" s="4"/>
      <c r="U359" s="129" t="str">
        <f>IF(M359="","",
   ROUND(
      (MIN(IF(N359="", 'County Names to hide (2)'!$D$2, N359),
           'County Names to hide (2)'!$D$2)
       - M359) / 365 * 12,
   1)
)</f>
        <v/>
      </c>
      <c r="V359" s="131" t="str">
        <f>IF(C359="","",
   ROUND(('County Names to hide (2)'!$D$2 - C359) / 365 * 12, 1)
)</f>
        <v/>
      </c>
      <c r="W359" s="1"/>
      <c r="X359" s="1"/>
      <c r="Y359" s="1"/>
      <c r="Z359" s="1"/>
      <c r="AA359" s="1"/>
      <c r="AB359" s="1"/>
      <c r="AC359" s="1"/>
      <c r="AD359" s="1"/>
      <c r="AE359" s="1"/>
      <c r="AF35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59" s="1"/>
      <c r="AH359" s="1"/>
      <c r="AI359" s="124" t="str">
        <f t="shared" si="12"/>
        <v/>
      </c>
      <c r="AJ359" s="1"/>
      <c r="AK359" s="1"/>
      <c r="AL359" s="1"/>
    </row>
    <row r="360" spans="1:38" x14ac:dyDescent="0.35">
      <c r="A360" s="77"/>
      <c r="C360" s="87"/>
      <c r="L360" s="114" t="str">
        <f t="shared" si="11"/>
        <v>Yes</v>
      </c>
      <c r="M360" s="87"/>
      <c r="N360" s="87"/>
      <c r="O360" s="127" t="str">
        <f>IF(OR(A360="", M360=""), "",
   IF(AND(
         M360 &lt;= 'County Names to hide (2)'!$D$2,
         OR(N360="", N360 &gt;= 'County Names to hide (2)'!$C$2)
      ),
      "Yes",
      "No"
   )
)</f>
        <v/>
      </c>
      <c r="P360" s="87"/>
      <c r="Q360" s="87"/>
      <c r="R360" s="87"/>
      <c r="S360" s="87"/>
      <c r="T360" s="98"/>
      <c r="U360" s="129" t="str">
        <f>IF(M360="","",
   ROUND(
      (MIN(IF(N360="", 'County Names to hide (2)'!$D$2, N360),
           'County Names to hide (2)'!$D$2)
       - M360) / 365 * 12,
   1)
)</f>
        <v/>
      </c>
      <c r="V360" s="131" t="str">
        <f>IF(C360="","",
   ROUND(('County Names to hide (2)'!$D$2 - C360) / 365 * 12, 1)
)</f>
        <v/>
      </c>
      <c r="AF36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60" s="124" t="str">
        <f t="shared" si="12"/>
        <v/>
      </c>
    </row>
    <row r="361" spans="1:38" x14ac:dyDescent="0.35">
      <c r="A361" s="76"/>
      <c r="B361" s="1"/>
      <c r="D361" s="1"/>
      <c r="E361" s="1"/>
      <c r="F361" s="1"/>
      <c r="G361" s="1"/>
      <c r="H361" s="1"/>
      <c r="I361" s="1"/>
      <c r="J361" s="1"/>
      <c r="K361" s="1"/>
      <c r="L361" s="114" t="str">
        <f t="shared" si="11"/>
        <v>Yes</v>
      </c>
      <c r="M361" s="4"/>
      <c r="N361" s="4"/>
      <c r="O361" s="127" t="str">
        <f>IF(OR(A361="", M361=""), "",
   IF(AND(
         M361 &lt;= 'County Names to hide (2)'!$D$2,
         OR(N361="", N361 &gt;= 'County Names to hide (2)'!$C$2)
      ),
      "Yes",
      "No"
   )
)</f>
        <v/>
      </c>
      <c r="P361" s="4"/>
      <c r="Q361" s="4"/>
      <c r="R361" s="4"/>
      <c r="S361" s="4"/>
      <c r="U361" s="129" t="str">
        <f>IF(M361="","",
   ROUND(
      (MIN(IF(N361="", 'County Names to hide (2)'!$D$2, N361),
           'County Names to hide (2)'!$D$2)
       - M361) / 365 * 12,
   1)
)</f>
        <v/>
      </c>
      <c r="V361" s="131" t="str">
        <f>IF(C361="","",
   ROUND(('County Names to hide (2)'!$D$2 - C361) / 365 * 12, 1)
)</f>
        <v/>
      </c>
      <c r="W361" s="1"/>
      <c r="X361" s="1"/>
      <c r="Y361" s="1"/>
      <c r="Z361" s="1"/>
      <c r="AA361" s="1"/>
      <c r="AB361" s="1"/>
      <c r="AC361" s="1"/>
      <c r="AD361" s="1"/>
      <c r="AE361" s="1"/>
      <c r="AF36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61" s="1"/>
      <c r="AH361" s="1"/>
      <c r="AI361" s="124" t="str">
        <f t="shared" si="12"/>
        <v/>
      </c>
      <c r="AJ361" s="1"/>
      <c r="AK361" s="1"/>
      <c r="AL361" s="1"/>
    </row>
    <row r="362" spans="1:38" x14ac:dyDescent="0.35">
      <c r="A362" s="77"/>
      <c r="C362" s="87"/>
      <c r="L362" s="114" t="str">
        <f t="shared" si="11"/>
        <v>Yes</v>
      </c>
      <c r="M362" s="87"/>
      <c r="N362" s="87"/>
      <c r="O362" s="127" t="str">
        <f>IF(OR(A362="", M362=""), "",
   IF(AND(
         M362 &lt;= 'County Names to hide (2)'!$D$2,
         OR(N362="", N362 &gt;= 'County Names to hide (2)'!$C$2)
      ),
      "Yes",
      "No"
   )
)</f>
        <v/>
      </c>
      <c r="P362" s="87"/>
      <c r="Q362" s="87"/>
      <c r="R362" s="87"/>
      <c r="S362" s="87"/>
      <c r="T362" s="98"/>
      <c r="U362" s="129" t="str">
        <f>IF(M362="","",
   ROUND(
      (MIN(IF(N362="", 'County Names to hide (2)'!$D$2, N362),
           'County Names to hide (2)'!$D$2)
       - M362) / 365 * 12,
   1)
)</f>
        <v/>
      </c>
      <c r="V362" s="131" t="str">
        <f>IF(C362="","",
   ROUND(('County Names to hide (2)'!$D$2 - C362) / 365 * 12, 1)
)</f>
        <v/>
      </c>
      <c r="AF36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62" s="124" t="str">
        <f t="shared" si="12"/>
        <v/>
      </c>
    </row>
    <row r="363" spans="1:38" x14ac:dyDescent="0.35">
      <c r="A363" s="76"/>
      <c r="B363" s="1"/>
      <c r="D363" s="1"/>
      <c r="E363" s="1"/>
      <c r="F363" s="1"/>
      <c r="G363" s="1"/>
      <c r="H363" s="1"/>
      <c r="I363" s="1"/>
      <c r="J363" s="1"/>
      <c r="K363" s="1"/>
      <c r="L363" s="114" t="str">
        <f t="shared" si="11"/>
        <v>Yes</v>
      </c>
      <c r="M363" s="4"/>
      <c r="N363" s="4"/>
      <c r="O363" s="127" t="str">
        <f>IF(OR(A363="", M363=""), "",
   IF(AND(
         M363 &lt;= 'County Names to hide (2)'!$D$2,
         OR(N363="", N363 &gt;= 'County Names to hide (2)'!$C$2)
      ),
      "Yes",
      "No"
   )
)</f>
        <v/>
      </c>
      <c r="P363" s="4"/>
      <c r="Q363" s="4"/>
      <c r="R363" s="4"/>
      <c r="S363" s="4"/>
      <c r="U363" s="129" t="str">
        <f>IF(M363="","",
   ROUND(
      (MIN(IF(N363="", 'County Names to hide (2)'!$D$2, N363),
           'County Names to hide (2)'!$D$2)
       - M363) / 365 * 12,
   1)
)</f>
        <v/>
      </c>
      <c r="V363" s="131" t="str">
        <f>IF(C363="","",
   ROUND(('County Names to hide (2)'!$D$2 - C363) / 365 * 12, 1)
)</f>
        <v/>
      </c>
      <c r="W363" s="1"/>
      <c r="X363" s="1"/>
      <c r="Y363" s="1"/>
      <c r="Z363" s="1"/>
      <c r="AA363" s="1"/>
      <c r="AB363" s="1"/>
      <c r="AC363" s="1"/>
      <c r="AD363" s="1"/>
      <c r="AE363" s="1"/>
      <c r="AF36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63" s="1"/>
      <c r="AH363" s="1"/>
      <c r="AI363" s="124" t="str">
        <f t="shared" si="12"/>
        <v/>
      </c>
      <c r="AJ363" s="1"/>
      <c r="AK363" s="1"/>
      <c r="AL363" s="1"/>
    </row>
    <row r="364" spans="1:38" x14ac:dyDescent="0.35">
      <c r="A364" s="77"/>
      <c r="C364" s="87"/>
      <c r="L364" s="114" t="str">
        <f t="shared" si="11"/>
        <v>Yes</v>
      </c>
      <c r="M364" s="87"/>
      <c r="N364" s="87"/>
      <c r="O364" s="127" t="str">
        <f>IF(OR(A364="", M364=""), "",
   IF(AND(
         M364 &lt;= 'County Names to hide (2)'!$D$2,
         OR(N364="", N364 &gt;= 'County Names to hide (2)'!$C$2)
      ),
      "Yes",
      "No"
   )
)</f>
        <v/>
      </c>
      <c r="P364" s="87"/>
      <c r="Q364" s="87"/>
      <c r="R364" s="87"/>
      <c r="S364" s="87"/>
      <c r="T364" s="98"/>
      <c r="U364" s="129" t="str">
        <f>IF(M364="","",
   ROUND(
      (MIN(IF(N364="", 'County Names to hide (2)'!$D$2, N364),
           'County Names to hide (2)'!$D$2)
       - M364) / 365 * 12,
   1)
)</f>
        <v/>
      </c>
      <c r="V364" s="131" t="str">
        <f>IF(C364="","",
   ROUND(('County Names to hide (2)'!$D$2 - C364) / 365 * 12, 1)
)</f>
        <v/>
      </c>
      <c r="AF36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64" s="124" t="str">
        <f t="shared" si="12"/>
        <v/>
      </c>
    </row>
    <row r="365" spans="1:38" x14ac:dyDescent="0.35">
      <c r="A365" s="76"/>
      <c r="B365" s="1"/>
      <c r="D365" s="1"/>
      <c r="E365" s="1"/>
      <c r="F365" s="1"/>
      <c r="G365" s="1"/>
      <c r="H365" s="1"/>
      <c r="I365" s="1"/>
      <c r="J365" s="1"/>
      <c r="K365" s="1"/>
      <c r="L365" s="114" t="str">
        <f t="shared" si="11"/>
        <v>Yes</v>
      </c>
      <c r="M365" s="4"/>
      <c r="N365" s="4"/>
      <c r="O365" s="127" t="str">
        <f>IF(OR(A365="", M365=""), "",
   IF(AND(
         M365 &lt;= 'County Names to hide (2)'!$D$2,
         OR(N365="", N365 &gt;= 'County Names to hide (2)'!$C$2)
      ),
      "Yes",
      "No"
   )
)</f>
        <v/>
      </c>
      <c r="P365" s="4"/>
      <c r="Q365" s="4"/>
      <c r="R365" s="4"/>
      <c r="S365" s="4"/>
      <c r="U365" s="129" t="str">
        <f>IF(M365="","",
   ROUND(
      (MIN(IF(N365="", 'County Names to hide (2)'!$D$2, N365),
           'County Names to hide (2)'!$D$2)
       - M365) / 365 * 12,
   1)
)</f>
        <v/>
      </c>
      <c r="V365" s="131" t="str">
        <f>IF(C365="","",
   ROUND(('County Names to hide (2)'!$D$2 - C365) / 365 * 12, 1)
)</f>
        <v/>
      </c>
      <c r="W365" s="1"/>
      <c r="X365" s="1"/>
      <c r="Y365" s="1"/>
      <c r="Z365" s="1"/>
      <c r="AA365" s="1"/>
      <c r="AB365" s="1"/>
      <c r="AC365" s="1"/>
      <c r="AD365" s="1"/>
      <c r="AE365" s="1"/>
      <c r="AF36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65" s="1"/>
      <c r="AH365" s="1"/>
      <c r="AI365" s="124" t="str">
        <f t="shared" si="12"/>
        <v/>
      </c>
      <c r="AJ365" s="1"/>
      <c r="AK365" s="1"/>
      <c r="AL365" s="1"/>
    </row>
    <row r="366" spans="1:38" x14ac:dyDescent="0.35">
      <c r="A366" s="77"/>
      <c r="C366" s="87"/>
      <c r="L366" s="114" t="str">
        <f t="shared" si="11"/>
        <v>Yes</v>
      </c>
      <c r="M366" s="87"/>
      <c r="N366" s="87"/>
      <c r="O366" s="127" t="str">
        <f>IF(OR(A366="", M366=""), "",
   IF(AND(
         M366 &lt;= 'County Names to hide (2)'!$D$2,
         OR(N366="", N366 &gt;= 'County Names to hide (2)'!$C$2)
      ),
      "Yes",
      "No"
   )
)</f>
        <v/>
      </c>
      <c r="P366" s="87"/>
      <c r="Q366" s="87"/>
      <c r="R366" s="87"/>
      <c r="S366" s="87"/>
      <c r="T366" s="98"/>
      <c r="U366" s="129" t="str">
        <f>IF(M366="","",
   ROUND(
      (MIN(IF(N366="", 'County Names to hide (2)'!$D$2, N366),
           'County Names to hide (2)'!$D$2)
       - M366) / 365 * 12,
   1)
)</f>
        <v/>
      </c>
      <c r="V366" s="131" t="str">
        <f>IF(C366="","",
   ROUND(('County Names to hide (2)'!$D$2 - C366) / 365 * 12, 1)
)</f>
        <v/>
      </c>
      <c r="AF36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66" s="124" t="str">
        <f t="shared" si="12"/>
        <v/>
      </c>
    </row>
    <row r="367" spans="1:38" x14ac:dyDescent="0.35">
      <c r="A367" s="76"/>
      <c r="B367" s="1"/>
      <c r="D367" s="1"/>
      <c r="E367" s="1"/>
      <c r="F367" s="1"/>
      <c r="G367" s="1"/>
      <c r="H367" s="1"/>
      <c r="I367" s="1"/>
      <c r="J367" s="1"/>
      <c r="K367" s="1"/>
      <c r="L367" s="114" t="str">
        <f t="shared" si="11"/>
        <v>Yes</v>
      </c>
      <c r="M367" s="4"/>
      <c r="N367" s="4"/>
      <c r="O367" s="127" t="str">
        <f>IF(OR(A367="", M367=""), "",
   IF(AND(
         M367 &lt;= 'County Names to hide (2)'!$D$2,
         OR(N367="", N367 &gt;= 'County Names to hide (2)'!$C$2)
      ),
      "Yes",
      "No"
   )
)</f>
        <v/>
      </c>
      <c r="P367" s="4"/>
      <c r="Q367" s="4"/>
      <c r="R367" s="4"/>
      <c r="S367" s="4"/>
      <c r="U367" s="129" t="str">
        <f>IF(M367="","",
   ROUND(
      (MIN(IF(N367="", 'County Names to hide (2)'!$D$2, N367),
           'County Names to hide (2)'!$D$2)
       - M367) / 365 * 12,
   1)
)</f>
        <v/>
      </c>
      <c r="V367" s="131" t="str">
        <f>IF(C367="","",
   ROUND(('County Names to hide (2)'!$D$2 - C367) / 365 * 12, 1)
)</f>
        <v/>
      </c>
      <c r="W367" s="1"/>
      <c r="X367" s="1"/>
      <c r="Y367" s="1"/>
      <c r="Z367" s="1"/>
      <c r="AA367" s="1"/>
      <c r="AB367" s="1"/>
      <c r="AC367" s="1"/>
      <c r="AD367" s="1"/>
      <c r="AE367" s="1"/>
      <c r="AF36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67" s="1"/>
      <c r="AH367" s="1"/>
      <c r="AI367" s="124" t="str">
        <f t="shared" si="12"/>
        <v/>
      </c>
      <c r="AJ367" s="1"/>
      <c r="AK367" s="1"/>
      <c r="AL367" s="1"/>
    </row>
    <row r="368" spans="1:38" x14ac:dyDescent="0.35">
      <c r="A368" s="77"/>
      <c r="C368" s="87"/>
      <c r="L368" s="114" t="str">
        <f t="shared" si="11"/>
        <v>Yes</v>
      </c>
      <c r="M368" s="87"/>
      <c r="N368" s="87"/>
      <c r="O368" s="127" t="str">
        <f>IF(OR(A368="", M368=""), "",
   IF(AND(
         M368 &lt;= 'County Names to hide (2)'!$D$2,
         OR(N368="", N368 &gt;= 'County Names to hide (2)'!$C$2)
      ),
      "Yes",
      "No"
   )
)</f>
        <v/>
      </c>
      <c r="P368" s="87"/>
      <c r="Q368" s="87"/>
      <c r="R368" s="87"/>
      <c r="S368" s="87"/>
      <c r="T368" s="98"/>
      <c r="U368" s="129" t="str">
        <f>IF(M368="","",
   ROUND(
      (MIN(IF(N368="", 'County Names to hide (2)'!$D$2, N368),
           'County Names to hide (2)'!$D$2)
       - M368) / 365 * 12,
   1)
)</f>
        <v/>
      </c>
      <c r="V368" s="131" t="str">
        <f>IF(C368="","",
   ROUND(('County Names to hide (2)'!$D$2 - C368) / 365 * 12, 1)
)</f>
        <v/>
      </c>
      <c r="AF36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68" s="124" t="str">
        <f t="shared" si="12"/>
        <v/>
      </c>
    </row>
    <row r="369" spans="1:38" x14ac:dyDescent="0.35">
      <c r="A369" s="76"/>
      <c r="B369" s="1"/>
      <c r="D369" s="1"/>
      <c r="E369" s="1"/>
      <c r="F369" s="1"/>
      <c r="G369" s="1"/>
      <c r="H369" s="1"/>
      <c r="I369" s="1"/>
      <c r="J369" s="1"/>
      <c r="K369" s="1"/>
      <c r="L369" s="114" t="str">
        <f t="shared" si="11"/>
        <v>Yes</v>
      </c>
      <c r="M369" s="4"/>
      <c r="N369" s="4"/>
      <c r="O369" s="127" t="str">
        <f>IF(OR(A369="", M369=""), "",
   IF(AND(
         M369 &lt;= 'County Names to hide (2)'!$D$2,
         OR(N369="", N369 &gt;= 'County Names to hide (2)'!$C$2)
      ),
      "Yes",
      "No"
   )
)</f>
        <v/>
      </c>
      <c r="P369" s="4"/>
      <c r="Q369" s="4"/>
      <c r="R369" s="4"/>
      <c r="S369" s="4"/>
      <c r="U369" s="129" t="str">
        <f>IF(M369="","",
   ROUND(
      (MIN(IF(N369="", 'County Names to hide (2)'!$D$2, N369),
           'County Names to hide (2)'!$D$2)
       - M369) / 365 * 12,
   1)
)</f>
        <v/>
      </c>
      <c r="V369" s="131" t="str">
        <f>IF(C369="","",
   ROUND(('County Names to hide (2)'!$D$2 - C369) / 365 * 12, 1)
)</f>
        <v/>
      </c>
      <c r="W369" s="1"/>
      <c r="X369" s="1"/>
      <c r="Y369" s="1"/>
      <c r="Z369" s="1"/>
      <c r="AA369" s="1"/>
      <c r="AB369" s="1"/>
      <c r="AC369" s="1"/>
      <c r="AD369" s="1"/>
      <c r="AE369" s="1"/>
      <c r="AF36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69" s="1"/>
      <c r="AH369" s="1"/>
      <c r="AI369" s="124" t="str">
        <f t="shared" si="12"/>
        <v/>
      </c>
      <c r="AJ369" s="1"/>
      <c r="AK369" s="1"/>
      <c r="AL369" s="1"/>
    </row>
    <row r="370" spans="1:38" x14ac:dyDescent="0.35">
      <c r="A370" s="77"/>
      <c r="C370" s="87"/>
      <c r="L370" s="114" t="str">
        <f t="shared" si="11"/>
        <v>Yes</v>
      </c>
      <c r="M370" s="87"/>
      <c r="N370" s="87"/>
      <c r="O370" s="127" t="str">
        <f>IF(OR(A370="", M370=""), "",
   IF(AND(
         M370 &lt;= 'County Names to hide (2)'!$D$2,
         OR(N370="", N370 &gt;= 'County Names to hide (2)'!$C$2)
      ),
      "Yes",
      "No"
   )
)</f>
        <v/>
      </c>
      <c r="P370" s="87"/>
      <c r="Q370" s="87"/>
      <c r="R370" s="87"/>
      <c r="S370" s="87"/>
      <c r="T370" s="98"/>
      <c r="U370" s="129" t="str">
        <f>IF(M370="","",
   ROUND(
      (MIN(IF(N370="", 'County Names to hide (2)'!$D$2, N370),
           'County Names to hide (2)'!$D$2)
       - M370) / 365 * 12,
   1)
)</f>
        <v/>
      </c>
      <c r="V370" s="131" t="str">
        <f>IF(C370="","",
   ROUND(('County Names to hide (2)'!$D$2 - C370) / 365 * 12, 1)
)</f>
        <v/>
      </c>
      <c r="AF37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70" s="124" t="str">
        <f t="shared" si="12"/>
        <v/>
      </c>
    </row>
    <row r="371" spans="1:38" x14ac:dyDescent="0.35">
      <c r="A371" s="76"/>
      <c r="B371" s="1"/>
      <c r="D371" s="1"/>
      <c r="E371" s="1"/>
      <c r="F371" s="1"/>
      <c r="G371" s="1"/>
      <c r="H371" s="1"/>
      <c r="I371" s="1"/>
      <c r="J371" s="1"/>
      <c r="K371" s="1"/>
      <c r="L371" s="114" t="str">
        <f t="shared" si="11"/>
        <v>Yes</v>
      </c>
      <c r="M371" s="4"/>
      <c r="N371" s="4"/>
      <c r="O371" s="127" t="str">
        <f>IF(OR(A371="", M371=""), "",
   IF(AND(
         M371 &lt;= 'County Names to hide (2)'!$D$2,
         OR(N371="", N371 &gt;= 'County Names to hide (2)'!$C$2)
      ),
      "Yes",
      "No"
   )
)</f>
        <v/>
      </c>
      <c r="P371" s="4"/>
      <c r="Q371" s="4"/>
      <c r="R371" s="4"/>
      <c r="S371" s="4"/>
      <c r="U371" s="129" t="str">
        <f>IF(M371="","",
   ROUND(
      (MIN(IF(N371="", 'County Names to hide (2)'!$D$2, N371),
           'County Names to hide (2)'!$D$2)
       - M371) / 365 * 12,
   1)
)</f>
        <v/>
      </c>
      <c r="V371" s="131" t="str">
        <f>IF(C371="","",
   ROUND(('County Names to hide (2)'!$D$2 - C371) / 365 * 12, 1)
)</f>
        <v/>
      </c>
      <c r="W371" s="1"/>
      <c r="X371" s="1"/>
      <c r="Y371" s="1"/>
      <c r="Z371" s="1"/>
      <c r="AA371" s="1"/>
      <c r="AB371" s="1"/>
      <c r="AC371" s="1"/>
      <c r="AD371" s="1"/>
      <c r="AE371" s="1"/>
      <c r="AF37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71" s="1"/>
      <c r="AH371" s="1"/>
      <c r="AI371" s="124" t="str">
        <f t="shared" si="12"/>
        <v/>
      </c>
      <c r="AJ371" s="1"/>
      <c r="AK371" s="1"/>
      <c r="AL371" s="1"/>
    </row>
    <row r="372" spans="1:38" x14ac:dyDescent="0.35">
      <c r="A372" s="77"/>
      <c r="C372" s="87"/>
      <c r="L372" s="114" t="str">
        <f t="shared" si="11"/>
        <v>Yes</v>
      </c>
      <c r="M372" s="87"/>
      <c r="N372" s="87"/>
      <c r="O372" s="127" t="str">
        <f>IF(OR(A372="", M372=""), "",
   IF(AND(
         M372 &lt;= 'County Names to hide (2)'!$D$2,
         OR(N372="", N372 &gt;= 'County Names to hide (2)'!$C$2)
      ),
      "Yes",
      "No"
   )
)</f>
        <v/>
      </c>
      <c r="P372" s="87"/>
      <c r="Q372" s="87"/>
      <c r="R372" s="87"/>
      <c r="S372" s="87"/>
      <c r="T372" s="98"/>
      <c r="U372" s="129" t="str">
        <f>IF(M372="","",
   ROUND(
      (MIN(IF(N372="", 'County Names to hide (2)'!$D$2, N372),
           'County Names to hide (2)'!$D$2)
       - M372) / 365 * 12,
   1)
)</f>
        <v/>
      </c>
      <c r="V372" s="131" t="str">
        <f>IF(C372="","",
   ROUND(('County Names to hide (2)'!$D$2 - C372) / 365 * 12, 1)
)</f>
        <v/>
      </c>
      <c r="AF37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72" s="124" t="str">
        <f t="shared" si="12"/>
        <v/>
      </c>
    </row>
    <row r="373" spans="1:38" x14ac:dyDescent="0.35">
      <c r="A373" s="76"/>
      <c r="B373" s="1"/>
      <c r="D373" s="1"/>
      <c r="E373" s="1"/>
      <c r="F373" s="1"/>
      <c r="G373" s="1"/>
      <c r="H373" s="1"/>
      <c r="I373" s="1"/>
      <c r="J373" s="1"/>
      <c r="K373" s="1"/>
      <c r="L373" s="114" t="str">
        <f t="shared" si="11"/>
        <v>Yes</v>
      </c>
      <c r="M373" s="4"/>
      <c r="N373" s="4"/>
      <c r="O373" s="127" t="str">
        <f>IF(OR(A373="", M373=""), "",
   IF(AND(
         M373 &lt;= 'County Names to hide (2)'!$D$2,
         OR(N373="", N373 &gt;= 'County Names to hide (2)'!$C$2)
      ),
      "Yes",
      "No"
   )
)</f>
        <v/>
      </c>
      <c r="P373" s="4"/>
      <c r="Q373" s="4"/>
      <c r="R373" s="4"/>
      <c r="S373" s="4"/>
      <c r="U373" s="129" t="str">
        <f>IF(M373="","",
   ROUND(
      (MIN(IF(N373="", 'County Names to hide (2)'!$D$2, N373),
           'County Names to hide (2)'!$D$2)
       - M373) / 365 * 12,
   1)
)</f>
        <v/>
      </c>
      <c r="V373" s="131" t="str">
        <f>IF(C373="","",
   ROUND(('County Names to hide (2)'!$D$2 - C373) / 365 * 12, 1)
)</f>
        <v/>
      </c>
      <c r="W373" s="1"/>
      <c r="X373" s="1"/>
      <c r="Y373" s="1"/>
      <c r="Z373" s="1"/>
      <c r="AA373" s="1"/>
      <c r="AB373" s="1"/>
      <c r="AC373" s="1"/>
      <c r="AD373" s="1"/>
      <c r="AE373" s="1"/>
      <c r="AF37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73" s="1"/>
      <c r="AH373" s="1"/>
      <c r="AI373" s="124" t="str">
        <f t="shared" si="12"/>
        <v/>
      </c>
      <c r="AJ373" s="1"/>
      <c r="AK373" s="1"/>
      <c r="AL373" s="1"/>
    </row>
    <row r="374" spans="1:38" x14ac:dyDescent="0.35">
      <c r="A374" s="77"/>
      <c r="C374" s="87"/>
      <c r="L374" s="114" t="str">
        <f t="shared" si="11"/>
        <v>Yes</v>
      </c>
      <c r="M374" s="87"/>
      <c r="N374" s="87"/>
      <c r="O374" s="127" t="str">
        <f>IF(OR(A374="", M374=""), "",
   IF(AND(
         M374 &lt;= 'County Names to hide (2)'!$D$2,
         OR(N374="", N374 &gt;= 'County Names to hide (2)'!$C$2)
      ),
      "Yes",
      "No"
   )
)</f>
        <v/>
      </c>
      <c r="P374" s="87"/>
      <c r="Q374" s="87"/>
      <c r="R374" s="87"/>
      <c r="S374" s="87"/>
      <c r="T374" s="98"/>
      <c r="U374" s="129" t="str">
        <f>IF(M374="","",
   ROUND(
      (MIN(IF(N374="", 'County Names to hide (2)'!$D$2, N374),
           'County Names to hide (2)'!$D$2)
       - M374) / 365 * 12,
   1)
)</f>
        <v/>
      </c>
      <c r="V374" s="131" t="str">
        <f>IF(C374="","",
   ROUND(('County Names to hide (2)'!$D$2 - C374) / 365 * 12, 1)
)</f>
        <v/>
      </c>
      <c r="AF37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74" s="124" t="str">
        <f t="shared" si="12"/>
        <v/>
      </c>
    </row>
    <row r="375" spans="1:38" x14ac:dyDescent="0.35">
      <c r="A375" s="76"/>
      <c r="B375" s="1"/>
      <c r="D375" s="1"/>
      <c r="E375" s="1"/>
      <c r="F375" s="1"/>
      <c r="G375" s="1"/>
      <c r="H375" s="1"/>
      <c r="I375" s="1"/>
      <c r="J375" s="1"/>
      <c r="K375" s="1"/>
      <c r="L375" s="114" t="str">
        <f t="shared" si="11"/>
        <v>Yes</v>
      </c>
      <c r="M375" s="4"/>
      <c r="N375" s="4"/>
      <c r="O375" s="127" t="str">
        <f>IF(OR(A375="", M375=""), "",
   IF(AND(
         M375 &lt;= 'County Names to hide (2)'!$D$2,
         OR(N375="", N375 &gt;= 'County Names to hide (2)'!$C$2)
      ),
      "Yes",
      "No"
   )
)</f>
        <v/>
      </c>
      <c r="P375" s="4"/>
      <c r="Q375" s="4"/>
      <c r="R375" s="4"/>
      <c r="S375" s="4"/>
      <c r="U375" s="129" t="str">
        <f>IF(M375="","",
   ROUND(
      (MIN(IF(N375="", 'County Names to hide (2)'!$D$2, N375),
           'County Names to hide (2)'!$D$2)
       - M375) / 365 * 12,
   1)
)</f>
        <v/>
      </c>
      <c r="V375" s="131" t="str">
        <f>IF(C375="","",
   ROUND(('County Names to hide (2)'!$D$2 - C375) / 365 * 12, 1)
)</f>
        <v/>
      </c>
      <c r="W375" s="1"/>
      <c r="X375" s="1"/>
      <c r="Y375" s="1"/>
      <c r="Z375" s="1"/>
      <c r="AA375" s="1"/>
      <c r="AB375" s="1"/>
      <c r="AC375" s="1"/>
      <c r="AD375" s="1"/>
      <c r="AE375" s="1"/>
      <c r="AF37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75" s="1"/>
      <c r="AH375" s="1"/>
      <c r="AI375" s="124" t="str">
        <f t="shared" si="12"/>
        <v/>
      </c>
      <c r="AJ375" s="1"/>
      <c r="AK375" s="1"/>
      <c r="AL375" s="1"/>
    </row>
    <row r="376" spans="1:38" x14ac:dyDescent="0.35">
      <c r="A376" s="77"/>
      <c r="C376" s="87"/>
      <c r="L376" s="114" t="str">
        <f t="shared" si="11"/>
        <v>Yes</v>
      </c>
      <c r="M376" s="87"/>
      <c r="N376" s="87"/>
      <c r="O376" s="127" t="str">
        <f>IF(OR(A376="", M376=""), "",
   IF(AND(
         M376 &lt;= 'County Names to hide (2)'!$D$2,
         OR(N376="", N376 &gt;= 'County Names to hide (2)'!$C$2)
      ),
      "Yes",
      "No"
   )
)</f>
        <v/>
      </c>
      <c r="P376" s="87"/>
      <c r="Q376" s="87"/>
      <c r="R376" s="87"/>
      <c r="S376" s="87"/>
      <c r="T376" s="98"/>
      <c r="U376" s="129" t="str">
        <f>IF(M376="","",
   ROUND(
      (MIN(IF(N376="", 'County Names to hide (2)'!$D$2, N376),
           'County Names to hide (2)'!$D$2)
       - M376) / 365 * 12,
   1)
)</f>
        <v/>
      </c>
      <c r="V376" s="131" t="str">
        <f>IF(C376="","",
   ROUND(('County Names to hide (2)'!$D$2 - C376) / 365 * 12, 1)
)</f>
        <v/>
      </c>
      <c r="AF37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76" s="124" t="str">
        <f t="shared" si="12"/>
        <v/>
      </c>
    </row>
    <row r="377" spans="1:38" x14ac:dyDescent="0.35">
      <c r="A377" s="76"/>
      <c r="B377" s="1"/>
      <c r="D377" s="1"/>
      <c r="E377" s="1"/>
      <c r="F377" s="1"/>
      <c r="G377" s="1"/>
      <c r="H377" s="1"/>
      <c r="I377" s="1"/>
      <c r="J377" s="1"/>
      <c r="K377" s="1"/>
      <c r="L377" s="114" t="str">
        <f t="shared" si="11"/>
        <v>Yes</v>
      </c>
      <c r="M377" s="4"/>
      <c r="N377" s="4"/>
      <c r="O377" s="127" t="str">
        <f>IF(OR(A377="", M377=""), "",
   IF(AND(
         M377 &lt;= 'County Names to hide (2)'!$D$2,
         OR(N377="", N377 &gt;= 'County Names to hide (2)'!$C$2)
      ),
      "Yes",
      "No"
   )
)</f>
        <v/>
      </c>
      <c r="P377" s="4"/>
      <c r="Q377" s="4"/>
      <c r="R377" s="4"/>
      <c r="S377" s="4"/>
      <c r="U377" s="129" t="str">
        <f>IF(M377="","",
   ROUND(
      (MIN(IF(N377="", 'County Names to hide (2)'!$D$2, N377),
           'County Names to hide (2)'!$D$2)
       - M377) / 365 * 12,
   1)
)</f>
        <v/>
      </c>
      <c r="V377" s="131" t="str">
        <f>IF(C377="","",
   ROUND(('County Names to hide (2)'!$D$2 - C377) / 365 * 12, 1)
)</f>
        <v/>
      </c>
      <c r="W377" s="1"/>
      <c r="X377" s="1"/>
      <c r="Y377" s="1"/>
      <c r="Z377" s="1"/>
      <c r="AA377" s="1"/>
      <c r="AB377" s="1"/>
      <c r="AC377" s="1"/>
      <c r="AD377" s="1"/>
      <c r="AE377" s="1"/>
      <c r="AF37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77" s="1"/>
      <c r="AH377" s="1"/>
      <c r="AI377" s="124" t="str">
        <f t="shared" si="12"/>
        <v/>
      </c>
      <c r="AJ377" s="1"/>
      <c r="AK377" s="1"/>
      <c r="AL377" s="1"/>
    </row>
    <row r="378" spans="1:38" x14ac:dyDescent="0.35">
      <c r="A378" s="77"/>
      <c r="C378" s="87"/>
      <c r="L378" s="114" t="str">
        <f t="shared" si="11"/>
        <v>Yes</v>
      </c>
      <c r="M378" s="87"/>
      <c r="N378" s="87"/>
      <c r="O378" s="127" t="str">
        <f>IF(OR(A378="", M378=""), "",
   IF(AND(
         M378 &lt;= 'County Names to hide (2)'!$D$2,
         OR(N378="", N378 &gt;= 'County Names to hide (2)'!$C$2)
      ),
      "Yes",
      "No"
   )
)</f>
        <v/>
      </c>
      <c r="P378" s="87"/>
      <c r="Q378" s="87"/>
      <c r="R378" s="87"/>
      <c r="S378" s="87"/>
      <c r="T378" s="98"/>
      <c r="U378" s="129" t="str">
        <f>IF(M378="","",
   ROUND(
      (MIN(IF(N378="", 'County Names to hide (2)'!$D$2, N378),
           'County Names to hide (2)'!$D$2)
       - M378) / 365 * 12,
   1)
)</f>
        <v/>
      </c>
      <c r="V378" s="131" t="str">
        <f>IF(C378="","",
   ROUND(('County Names to hide (2)'!$D$2 - C378) / 365 * 12, 1)
)</f>
        <v/>
      </c>
      <c r="AF37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78" s="124" t="str">
        <f t="shared" si="12"/>
        <v/>
      </c>
    </row>
    <row r="379" spans="1:38" x14ac:dyDescent="0.35">
      <c r="A379" s="76"/>
      <c r="B379" s="1"/>
      <c r="D379" s="1"/>
      <c r="E379" s="1"/>
      <c r="F379" s="1"/>
      <c r="G379" s="1"/>
      <c r="H379" s="1"/>
      <c r="I379" s="1"/>
      <c r="J379" s="1"/>
      <c r="K379" s="1"/>
      <c r="L379" s="114" t="str">
        <f t="shared" si="11"/>
        <v>Yes</v>
      </c>
      <c r="M379" s="4"/>
      <c r="N379" s="4"/>
      <c r="O379" s="127" t="str">
        <f>IF(OR(A379="", M379=""), "",
   IF(AND(
         M379 &lt;= 'County Names to hide (2)'!$D$2,
         OR(N379="", N379 &gt;= 'County Names to hide (2)'!$C$2)
      ),
      "Yes",
      "No"
   )
)</f>
        <v/>
      </c>
      <c r="P379" s="4"/>
      <c r="Q379" s="4"/>
      <c r="R379" s="4"/>
      <c r="S379" s="4"/>
      <c r="U379" s="129" t="str">
        <f>IF(M379="","",
   ROUND(
      (MIN(IF(N379="", 'County Names to hide (2)'!$D$2, N379),
           'County Names to hide (2)'!$D$2)
       - M379) / 365 * 12,
   1)
)</f>
        <v/>
      </c>
      <c r="V379" s="131" t="str">
        <f>IF(C379="","",
   ROUND(('County Names to hide (2)'!$D$2 - C379) / 365 * 12, 1)
)</f>
        <v/>
      </c>
      <c r="W379" s="1"/>
      <c r="X379" s="1"/>
      <c r="Y379" s="1"/>
      <c r="Z379" s="1"/>
      <c r="AA379" s="1"/>
      <c r="AB379" s="1"/>
      <c r="AC379" s="1"/>
      <c r="AD379" s="1"/>
      <c r="AE379" s="1"/>
      <c r="AF37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79" s="1"/>
      <c r="AH379" s="1"/>
      <c r="AI379" s="124" t="str">
        <f t="shared" si="12"/>
        <v/>
      </c>
      <c r="AJ379" s="1"/>
      <c r="AK379" s="1"/>
      <c r="AL379" s="1"/>
    </row>
    <row r="380" spans="1:38" x14ac:dyDescent="0.35">
      <c r="A380" s="77"/>
      <c r="C380" s="87"/>
      <c r="L380" s="114" t="str">
        <f t="shared" si="11"/>
        <v>Yes</v>
      </c>
      <c r="M380" s="87"/>
      <c r="N380" s="87"/>
      <c r="O380" s="127" t="str">
        <f>IF(OR(A380="", M380=""), "",
   IF(AND(
         M380 &lt;= 'County Names to hide (2)'!$D$2,
         OR(N380="", N380 &gt;= 'County Names to hide (2)'!$C$2)
      ),
      "Yes",
      "No"
   )
)</f>
        <v/>
      </c>
      <c r="P380" s="87"/>
      <c r="Q380" s="87"/>
      <c r="R380" s="87"/>
      <c r="S380" s="87"/>
      <c r="T380" s="98"/>
      <c r="U380" s="129" t="str">
        <f>IF(M380="","",
   ROUND(
      (MIN(IF(N380="", 'County Names to hide (2)'!$D$2, N380),
           'County Names to hide (2)'!$D$2)
       - M380) / 365 * 12,
   1)
)</f>
        <v/>
      </c>
      <c r="V380" s="131" t="str">
        <f>IF(C380="","",
   ROUND(('County Names to hide (2)'!$D$2 - C380) / 365 * 12, 1)
)</f>
        <v/>
      </c>
      <c r="AF38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80" s="124" t="str">
        <f t="shared" si="12"/>
        <v/>
      </c>
    </row>
    <row r="381" spans="1:38" x14ac:dyDescent="0.35">
      <c r="A381" s="76"/>
      <c r="B381" s="1"/>
      <c r="D381" s="1"/>
      <c r="E381" s="1"/>
      <c r="F381" s="1"/>
      <c r="G381" s="1"/>
      <c r="H381" s="1"/>
      <c r="I381" s="1"/>
      <c r="J381" s="1"/>
      <c r="K381" s="1"/>
      <c r="L381" s="114" t="str">
        <f t="shared" si="11"/>
        <v>Yes</v>
      </c>
      <c r="M381" s="4"/>
      <c r="N381" s="4"/>
      <c r="O381" s="127" t="str">
        <f>IF(OR(A381="", M381=""), "",
   IF(AND(
         M381 &lt;= 'County Names to hide (2)'!$D$2,
         OR(N381="", N381 &gt;= 'County Names to hide (2)'!$C$2)
      ),
      "Yes",
      "No"
   )
)</f>
        <v/>
      </c>
      <c r="P381" s="4"/>
      <c r="Q381" s="4"/>
      <c r="R381" s="4"/>
      <c r="S381" s="4"/>
      <c r="U381" s="129" t="str">
        <f>IF(M381="","",
   ROUND(
      (MIN(IF(N381="", 'County Names to hide (2)'!$D$2, N381),
           'County Names to hide (2)'!$D$2)
       - M381) / 365 * 12,
   1)
)</f>
        <v/>
      </c>
      <c r="V381" s="131" t="str">
        <f>IF(C381="","",
   ROUND(('County Names to hide (2)'!$D$2 - C381) / 365 * 12, 1)
)</f>
        <v/>
      </c>
      <c r="W381" s="1"/>
      <c r="X381" s="1"/>
      <c r="Y381" s="1"/>
      <c r="Z381" s="1"/>
      <c r="AA381" s="1"/>
      <c r="AB381" s="1"/>
      <c r="AC381" s="1"/>
      <c r="AD381" s="1"/>
      <c r="AE381" s="1"/>
      <c r="AF38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81" s="1"/>
      <c r="AH381" s="1"/>
      <c r="AI381" s="124" t="str">
        <f t="shared" si="12"/>
        <v/>
      </c>
      <c r="AJ381" s="1"/>
      <c r="AK381" s="1"/>
      <c r="AL381" s="1"/>
    </row>
    <row r="382" spans="1:38" x14ac:dyDescent="0.35">
      <c r="A382" s="77"/>
      <c r="C382" s="87"/>
      <c r="L382" s="114" t="str">
        <f t="shared" si="11"/>
        <v>Yes</v>
      </c>
      <c r="M382" s="87"/>
      <c r="N382" s="87"/>
      <c r="O382" s="127" t="str">
        <f>IF(OR(A382="", M382=""), "",
   IF(AND(
         M382 &lt;= 'County Names to hide (2)'!$D$2,
         OR(N382="", N382 &gt;= 'County Names to hide (2)'!$C$2)
      ),
      "Yes",
      "No"
   )
)</f>
        <v/>
      </c>
      <c r="P382" s="87"/>
      <c r="Q382" s="87"/>
      <c r="R382" s="87"/>
      <c r="S382" s="87"/>
      <c r="T382" s="98"/>
      <c r="U382" s="129" t="str">
        <f>IF(M382="","",
   ROUND(
      (MIN(IF(N382="", 'County Names to hide (2)'!$D$2, N382),
           'County Names to hide (2)'!$D$2)
       - M382) / 365 * 12,
   1)
)</f>
        <v/>
      </c>
      <c r="V382" s="131" t="str">
        <f>IF(C382="","",
   ROUND(('County Names to hide (2)'!$D$2 - C382) / 365 * 12, 1)
)</f>
        <v/>
      </c>
      <c r="AF38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82" s="124" t="str">
        <f t="shared" si="12"/>
        <v/>
      </c>
    </row>
    <row r="383" spans="1:38" x14ac:dyDescent="0.35">
      <c r="A383" s="76"/>
      <c r="B383" s="1"/>
      <c r="D383" s="1"/>
      <c r="E383" s="1"/>
      <c r="F383" s="1"/>
      <c r="G383" s="1"/>
      <c r="H383" s="1"/>
      <c r="I383" s="1"/>
      <c r="J383" s="1"/>
      <c r="K383" s="1"/>
      <c r="L383" s="114" t="str">
        <f t="shared" si="11"/>
        <v>Yes</v>
      </c>
      <c r="M383" s="4"/>
      <c r="N383" s="4"/>
      <c r="O383" s="127" t="str">
        <f>IF(OR(A383="", M383=""), "",
   IF(AND(
         M383 &lt;= 'County Names to hide (2)'!$D$2,
         OR(N383="", N383 &gt;= 'County Names to hide (2)'!$C$2)
      ),
      "Yes",
      "No"
   )
)</f>
        <v/>
      </c>
      <c r="P383" s="4"/>
      <c r="Q383" s="4"/>
      <c r="R383" s="4"/>
      <c r="S383" s="4"/>
      <c r="U383" s="129" t="str">
        <f>IF(M383="","",
   ROUND(
      (MIN(IF(N383="", 'County Names to hide (2)'!$D$2, N383),
           'County Names to hide (2)'!$D$2)
       - M383) / 365 * 12,
   1)
)</f>
        <v/>
      </c>
      <c r="V383" s="131" t="str">
        <f>IF(C383="","",
   ROUND(('County Names to hide (2)'!$D$2 - C383) / 365 * 12, 1)
)</f>
        <v/>
      </c>
      <c r="W383" s="1"/>
      <c r="X383" s="1"/>
      <c r="Y383" s="1"/>
      <c r="Z383" s="1"/>
      <c r="AA383" s="1"/>
      <c r="AB383" s="1"/>
      <c r="AC383" s="1"/>
      <c r="AD383" s="1"/>
      <c r="AE383" s="1"/>
      <c r="AF38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83" s="1"/>
      <c r="AH383" s="1"/>
      <c r="AI383" s="124" t="str">
        <f t="shared" si="12"/>
        <v/>
      </c>
      <c r="AJ383" s="1"/>
      <c r="AK383" s="1"/>
      <c r="AL383" s="1"/>
    </row>
    <row r="384" spans="1:38" x14ac:dyDescent="0.35">
      <c r="A384" s="77"/>
      <c r="C384" s="87"/>
      <c r="L384" s="114" t="str">
        <f t="shared" si="11"/>
        <v>Yes</v>
      </c>
      <c r="M384" s="87"/>
      <c r="N384" s="87"/>
      <c r="O384" s="127" t="str">
        <f>IF(OR(A384="", M384=""), "",
   IF(AND(
         M384 &lt;= 'County Names to hide (2)'!$D$2,
         OR(N384="", N384 &gt;= 'County Names to hide (2)'!$C$2)
      ),
      "Yes",
      "No"
   )
)</f>
        <v/>
      </c>
      <c r="P384" s="87"/>
      <c r="Q384" s="87"/>
      <c r="R384" s="87"/>
      <c r="S384" s="87"/>
      <c r="T384" s="98"/>
      <c r="U384" s="129" t="str">
        <f>IF(M384="","",
   ROUND(
      (MIN(IF(N384="", 'County Names to hide (2)'!$D$2, N384),
           'County Names to hide (2)'!$D$2)
       - M384) / 365 * 12,
   1)
)</f>
        <v/>
      </c>
      <c r="V384" s="131" t="str">
        <f>IF(C384="","",
   ROUND(('County Names to hide (2)'!$D$2 - C384) / 365 * 12, 1)
)</f>
        <v/>
      </c>
      <c r="AF38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84" s="124" t="str">
        <f t="shared" si="12"/>
        <v/>
      </c>
    </row>
    <row r="385" spans="1:38" x14ac:dyDescent="0.35">
      <c r="A385" s="76"/>
      <c r="B385" s="1"/>
      <c r="D385" s="1"/>
      <c r="E385" s="1"/>
      <c r="F385" s="1"/>
      <c r="G385" s="1"/>
      <c r="H385" s="1"/>
      <c r="I385" s="1"/>
      <c r="J385" s="1"/>
      <c r="K385" s="1"/>
      <c r="L385" s="114" t="str">
        <f t="shared" si="11"/>
        <v>Yes</v>
      </c>
      <c r="M385" s="4"/>
      <c r="N385" s="4"/>
      <c r="O385" s="127" t="str">
        <f>IF(OR(A385="", M385=""), "",
   IF(AND(
         M385 &lt;= 'County Names to hide (2)'!$D$2,
         OR(N385="", N385 &gt;= 'County Names to hide (2)'!$C$2)
      ),
      "Yes",
      "No"
   )
)</f>
        <v/>
      </c>
      <c r="P385" s="4"/>
      <c r="Q385" s="4"/>
      <c r="R385" s="4"/>
      <c r="S385" s="4"/>
      <c r="U385" s="129" t="str">
        <f>IF(M385="","",
   ROUND(
      (MIN(IF(N385="", 'County Names to hide (2)'!$D$2, N385),
           'County Names to hide (2)'!$D$2)
       - M385) / 365 * 12,
   1)
)</f>
        <v/>
      </c>
      <c r="V385" s="131" t="str">
        <f>IF(C385="","",
   ROUND(('County Names to hide (2)'!$D$2 - C385) / 365 * 12, 1)
)</f>
        <v/>
      </c>
      <c r="W385" s="1"/>
      <c r="X385" s="1"/>
      <c r="Y385" s="1"/>
      <c r="Z385" s="1"/>
      <c r="AA385" s="1"/>
      <c r="AB385" s="1"/>
      <c r="AC385" s="1"/>
      <c r="AD385" s="1"/>
      <c r="AE385" s="1"/>
      <c r="AF38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85" s="1"/>
      <c r="AH385" s="1"/>
      <c r="AI385" s="124" t="str">
        <f t="shared" si="12"/>
        <v/>
      </c>
      <c r="AJ385" s="1"/>
      <c r="AK385" s="1"/>
      <c r="AL385" s="1"/>
    </row>
    <row r="386" spans="1:38" x14ac:dyDescent="0.35">
      <c r="A386" s="77"/>
      <c r="C386" s="87"/>
      <c r="L386" s="114" t="str">
        <f t="shared" si="11"/>
        <v>Yes</v>
      </c>
      <c r="M386" s="87"/>
      <c r="N386" s="87"/>
      <c r="O386" s="127" t="str">
        <f>IF(OR(A386="", M386=""), "",
   IF(AND(
         M386 &lt;= 'County Names to hide (2)'!$D$2,
         OR(N386="", N386 &gt;= 'County Names to hide (2)'!$C$2)
      ),
      "Yes",
      "No"
   )
)</f>
        <v/>
      </c>
      <c r="P386" s="87"/>
      <c r="Q386" s="87"/>
      <c r="R386" s="87"/>
      <c r="S386" s="87"/>
      <c r="T386" s="98"/>
      <c r="U386" s="129" t="str">
        <f>IF(M386="","",
   ROUND(
      (MIN(IF(N386="", 'County Names to hide (2)'!$D$2, N386),
           'County Names to hide (2)'!$D$2)
       - M386) / 365 * 12,
   1)
)</f>
        <v/>
      </c>
      <c r="V386" s="131" t="str">
        <f>IF(C386="","",
   ROUND(('County Names to hide (2)'!$D$2 - C386) / 365 * 12, 1)
)</f>
        <v/>
      </c>
      <c r="AF38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86" s="124" t="str">
        <f t="shared" si="12"/>
        <v/>
      </c>
    </row>
    <row r="387" spans="1:38" x14ac:dyDescent="0.35">
      <c r="A387" s="76"/>
      <c r="B387" s="1"/>
      <c r="D387" s="1"/>
      <c r="E387" s="1"/>
      <c r="F387" s="1"/>
      <c r="G387" s="1"/>
      <c r="H387" s="1"/>
      <c r="I387" s="1"/>
      <c r="J387" s="1"/>
      <c r="K387" s="1"/>
      <c r="L387" s="114" t="str">
        <f t="shared" si="11"/>
        <v>Yes</v>
      </c>
      <c r="M387" s="4"/>
      <c r="N387" s="4"/>
      <c r="O387" s="127" t="str">
        <f>IF(OR(A387="", M387=""), "",
   IF(AND(
         M387 &lt;= 'County Names to hide (2)'!$D$2,
         OR(N387="", N387 &gt;= 'County Names to hide (2)'!$C$2)
      ),
      "Yes",
      "No"
   )
)</f>
        <v/>
      </c>
      <c r="P387" s="4"/>
      <c r="Q387" s="4"/>
      <c r="R387" s="4"/>
      <c r="S387" s="4"/>
      <c r="U387" s="129" t="str">
        <f>IF(M387="","",
   ROUND(
      (MIN(IF(N387="", 'County Names to hide (2)'!$D$2, N387),
           'County Names to hide (2)'!$D$2)
       - M387) / 365 * 12,
   1)
)</f>
        <v/>
      </c>
      <c r="V387" s="131" t="str">
        <f>IF(C387="","",
   ROUND(('County Names to hide (2)'!$D$2 - C387) / 365 * 12, 1)
)</f>
        <v/>
      </c>
      <c r="W387" s="1"/>
      <c r="X387" s="1"/>
      <c r="Y387" s="1"/>
      <c r="Z387" s="1"/>
      <c r="AA387" s="1"/>
      <c r="AB387" s="1"/>
      <c r="AC387" s="1"/>
      <c r="AD387" s="1"/>
      <c r="AE387" s="1"/>
      <c r="AF38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87" s="1"/>
      <c r="AH387" s="1"/>
      <c r="AI387" s="124" t="str">
        <f t="shared" si="12"/>
        <v/>
      </c>
      <c r="AJ387" s="1"/>
      <c r="AK387" s="1"/>
      <c r="AL387" s="1"/>
    </row>
    <row r="388" spans="1:38" x14ac:dyDescent="0.35">
      <c r="A388" s="77"/>
      <c r="C388" s="87"/>
      <c r="L388" s="114" t="str">
        <f t="shared" si="11"/>
        <v>Yes</v>
      </c>
      <c r="M388" s="87"/>
      <c r="N388" s="87"/>
      <c r="O388" s="127" t="str">
        <f>IF(OR(A388="", M388=""), "",
   IF(AND(
         M388 &lt;= 'County Names to hide (2)'!$D$2,
         OR(N388="", N388 &gt;= 'County Names to hide (2)'!$C$2)
      ),
      "Yes",
      "No"
   )
)</f>
        <v/>
      </c>
      <c r="P388" s="87"/>
      <c r="Q388" s="87"/>
      <c r="R388" s="87"/>
      <c r="S388" s="87"/>
      <c r="T388" s="98"/>
      <c r="U388" s="129" t="str">
        <f>IF(M388="","",
   ROUND(
      (MIN(IF(N388="", 'County Names to hide (2)'!$D$2, N388),
           'County Names to hide (2)'!$D$2)
       - M388) / 365 * 12,
   1)
)</f>
        <v/>
      </c>
      <c r="V388" s="131" t="str">
        <f>IF(C388="","",
   ROUND(('County Names to hide (2)'!$D$2 - C388) / 365 * 12, 1)
)</f>
        <v/>
      </c>
      <c r="AF38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88" s="124" t="str">
        <f t="shared" si="12"/>
        <v/>
      </c>
    </row>
    <row r="389" spans="1:38" x14ac:dyDescent="0.35">
      <c r="A389" s="76"/>
      <c r="B389" s="1"/>
      <c r="D389" s="1"/>
      <c r="E389" s="1"/>
      <c r="F389" s="1"/>
      <c r="G389" s="1"/>
      <c r="H389" s="1"/>
      <c r="I389" s="1"/>
      <c r="J389" s="1"/>
      <c r="K389" s="1"/>
      <c r="L389" s="114" t="str">
        <f t="shared" si="11"/>
        <v>Yes</v>
      </c>
      <c r="M389" s="4"/>
      <c r="N389" s="4"/>
      <c r="O389" s="127" t="str">
        <f>IF(OR(A389="", M389=""), "",
   IF(AND(
         M389 &lt;= 'County Names to hide (2)'!$D$2,
         OR(N389="", N389 &gt;= 'County Names to hide (2)'!$C$2)
      ),
      "Yes",
      "No"
   )
)</f>
        <v/>
      </c>
      <c r="P389" s="4"/>
      <c r="Q389" s="4"/>
      <c r="R389" s="4"/>
      <c r="S389" s="4"/>
      <c r="U389" s="129" t="str">
        <f>IF(M389="","",
   ROUND(
      (MIN(IF(N389="", 'County Names to hide (2)'!$D$2, N389),
           'County Names to hide (2)'!$D$2)
       - M389) / 365 * 12,
   1)
)</f>
        <v/>
      </c>
      <c r="V389" s="131" t="str">
        <f>IF(C389="","",
   ROUND(('County Names to hide (2)'!$D$2 - C389) / 365 * 12, 1)
)</f>
        <v/>
      </c>
      <c r="W389" s="1"/>
      <c r="X389" s="1"/>
      <c r="Y389" s="1"/>
      <c r="Z389" s="1"/>
      <c r="AA389" s="1"/>
      <c r="AB389" s="1"/>
      <c r="AC389" s="1"/>
      <c r="AD389" s="1"/>
      <c r="AE389" s="1"/>
      <c r="AF38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89" s="1"/>
      <c r="AH389" s="1"/>
      <c r="AI389" s="124" t="str">
        <f t="shared" si="12"/>
        <v/>
      </c>
      <c r="AJ389" s="1"/>
      <c r="AK389" s="1"/>
      <c r="AL389" s="1"/>
    </row>
    <row r="390" spans="1:38" x14ac:dyDescent="0.35">
      <c r="A390" s="77"/>
      <c r="C390" s="87"/>
      <c r="L390" s="114" t="str">
        <f t="shared" ref="L390:L453" si="13">IF(COUNTIF(F390:K390, "Yes")&gt;0, "No", "Yes")</f>
        <v>Yes</v>
      </c>
      <c r="M390" s="87"/>
      <c r="N390" s="87"/>
      <c r="O390" s="127" t="str">
        <f>IF(OR(A390="", M390=""), "",
   IF(AND(
         M390 &lt;= 'County Names to hide (2)'!$D$2,
         OR(N390="", N390 &gt;= 'County Names to hide (2)'!$C$2)
      ),
      "Yes",
      "No"
   )
)</f>
        <v/>
      </c>
      <c r="P390" s="87"/>
      <c r="Q390" s="87"/>
      <c r="R390" s="87"/>
      <c r="S390" s="87"/>
      <c r="T390" s="98"/>
      <c r="U390" s="129" t="str">
        <f>IF(M390="","",
   ROUND(
      (MIN(IF(N390="", 'County Names to hide (2)'!$D$2, N390),
           'County Names to hide (2)'!$D$2)
       - M390) / 365 * 12,
   1)
)</f>
        <v/>
      </c>
      <c r="V390" s="131" t="str">
        <f>IF(C390="","",
   ROUND(('County Names to hide (2)'!$D$2 - C390) / 365 * 12, 1)
)</f>
        <v/>
      </c>
      <c r="AF39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90" s="124" t="str">
        <f t="shared" ref="AI390:AI453" si="14">IF(U390="", "", IF(U390&gt;=3, "yes", "no"))</f>
        <v/>
      </c>
    </row>
    <row r="391" spans="1:38" x14ac:dyDescent="0.35">
      <c r="A391" s="76"/>
      <c r="B391" s="1"/>
      <c r="D391" s="1"/>
      <c r="E391" s="1"/>
      <c r="F391" s="1"/>
      <c r="G391" s="1"/>
      <c r="H391" s="1"/>
      <c r="I391" s="1"/>
      <c r="J391" s="1"/>
      <c r="K391" s="1"/>
      <c r="L391" s="114" t="str">
        <f t="shared" si="13"/>
        <v>Yes</v>
      </c>
      <c r="M391" s="4"/>
      <c r="N391" s="4"/>
      <c r="O391" s="127" t="str">
        <f>IF(OR(A391="", M391=""), "",
   IF(AND(
         M391 &lt;= 'County Names to hide (2)'!$D$2,
         OR(N391="", N391 &gt;= 'County Names to hide (2)'!$C$2)
      ),
      "Yes",
      "No"
   )
)</f>
        <v/>
      </c>
      <c r="P391" s="4"/>
      <c r="Q391" s="4"/>
      <c r="R391" s="4"/>
      <c r="S391" s="4"/>
      <c r="U391" s="129" t="str">
        <f>IF(M391="","",
   ROUND(
      (MIN(IF(N391="", 'County Names to hide (2)'!$D$2, N391),
           'County Names to hide (2)'!$D$2)
       - M391) / 365 * 12,
   1)
)</f>
        <v/>
      </c>
      <c r="V391" s="131" t="str">
        <f>IF(C391="","",
   ROUND(('County Names to hide (2)'!$D$2 - C391) / 365 * 12, 1)
)</f>
        <v/>
      </c>
      <c r="W391" s="1"/>
      <c r="X391" s="1"/>
      <c r="Y391" s="1"/>
      <c r="Z391" s="1"/>
      <c r="AA391" s="1"/>
      <c r="AB391" s="1"/>
      <c r="AC391" s="1"/>
      <c r="AD391" s="1"/>
      <c r="AE391" s="1"/>
      <c r="AF39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91" s="1"/>
      <c r="AH391" s="1"/>
      <c r="AI391" s="124" t="str">
        <f t="shared" si="14"/>
        <v/>
      </c>
      <c r="AJ391" s="1"/>
      <c r="AK391" s="1"/>
      <c r="AL391" s="1"/>
    </row>
    <row r="392" spans="1:38" x14ac:dyDescent="0.35">
      <c r="A392" s="77"/>
      <c r="C392" s="87"/>
      <c r="L392" s="114" t="str">
        <f t="shared" si="13"/>
        <v>Yes</v>
      </c>
      <c r="M392" s="87"/>
      <c r="N392" s="87"/>
      <c r="O392" s="127" t="str">
        <f>IF(OR(A392="", M392=""), "",
   IF(AND(
         M392 &lt;= 'County Names to hide (2)'!$D$2,
         OR(N392="", N392 &gt;= 'County Names to hide (2)'!$C$2)
      ),
      "Yes",
      "No"
   )
)</f>
        <v/>
      </c>
      <c r="P392" s="87"/>
      <c r="Q392" s="87"/>
      <c r="R392" s="87"/>
      <c r="S392" s="87"/>
      <c r="T392" s="98"/>
      <c r="U392" s="129" t="str">
        <f>IF(M392="","",
   ROUND(
      (MIN(IF(N392="", 'County Names to hide (2)'!$D$2, N392),
           'County Names to hide (2)'!$D$2)
       - M392) / 365 * 12,
   1)
)</f>
        <v/>
      </c>
      <c r="V392" s="131" t="str">
        <f>IF(C392="","",
   ROUND(('County Names to hide (2)'!$D$2 - C392) / 365 * 12, 1)
)</f>
        <v/>
      </c>
      <c r="AF39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92" s="124" t="str">
        <f t="shared" si="14"/>
        <v/>
      </c>
    </row>
    <row r="393" spans="1:38" x14ac:dyDescent="0.35">
      <c r="A393" s="76"/>
      <c r="B393" s="1"/>
      <c r="D393" s="1"/>
      <c r="E393" s="1"/>
      <c r="F393" s="1"/>
      <c r="G393" s="1"/>
      <c r="H393" s="1"/>
      <c r="I393" s="1"/>
      <c r="J393" s="1"/>
      <c r="K393" s="1"/>
      <c r="L393" s="114" t="str">
        <f t="shared" si="13"/>
        <v>Yes</v>
      </c>
      <c r="M393" s="4"/>
      <c r="N393" s="4"/>
      <c r="O393" s="127" t="str">
        <f>IF(OR(A393="", M393=""), "",
   IF(AND(
         M393 &lt;= 'County Names to hide (2)'!$D$2,
         OR(N393="", N393 &gt;= 'County Names to hide (2)'!$C$2)
      ),
      "Yes",
      "No"
   )
)</f>
        <v/>
      </c>
      <c r="P393" s="4"/>
      <c r="Q393" s="4"/>
      <c r="R393" s="4"/>
      <c r="S393" s="4"/>
      <c r="U393" s="129" t="str">
        <f>IF(M393="","",
   ROUND(
      (MIN(IF(N393="", 'County Names to hide (2)'!$D$2, N393),
           'County Names to hide (2)'!$D$2)
       - M393) / 365 * 12,
   1)
)</f>
        <v/>
      </c>
      <c r="V393" s="131" t="str">
        <f>IF(C393="","",
   ROUND(('County Names to hide (2)'!$D$2 - C393) / 365 * 12, 1)
)</f>
        <v/>
      </c>
      <c r="W393" s="1"/>
      <c r="X393" s="1"/>
      <c r="Y393" s="1"/>
      <c r="Z393" s="1"/>
      <c r="AA393" s="1"/>
      <c r="AB393" s="1"/>
      <c r="AC393" s="1"/>
      <c r="AD393" s="1"/>
      <c r="AE393" s="1"/>
      <c r="AF39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93" s="1"/>
      <c r="AH393" s="1"/>
      <c r="AI393" s="124" t="str">
        <f t="shared" si="14"/>
        <v/>
      </c>
      <c r="AJ393" s="1"/>
      <c r="AK393" s="1"/>
      <c r="AL393" s="1"/>
    </row>
    <row r="394" spans="1:38" x14ac:dyDescent="0.35">
      <c r="A394" s="77"/>
      <c r="C394" s="87"/>
      <c r="L394" s="114" t="str">
        <f t="shared" si="13"/>
        <v>Yes</v>
      </c>
      <c r="M394" s="87"/>
      <c r="N394" s="87"/>
      <c r="O394" s="127" t="str">
        <f>IF(OR(A394="", M394=""), "",
   IF(AND(
         M394 &lt;= 'County Names to hide (2)'!$D$2,
         OR(N394="", N394 &gt;= 'County Names to hide (2)'!$C$2)
      ),
      "Yes",
      "No"
   )
)</f>
        <v/>
      </c>
      <c r="P394" s="87"/>
      <c r="Q394" s="87"/>
      <c r="R394" s="87"/>
      <c r="S394" s="87"/>
      <c r="T394" s="98"/>
      <c r="U394" s="129" t="str">
        <f>IF(M394="","",
   ROUND(
      (MIN(IF(N394="", 'County Names to hide (2)'!$D$2, N394),
           'County Names to hide (2)'!$D$2)
       - M394) / 365 * 12,
   1)
)</f>
        <v/>
      </c>
      <c r="V394" s="131" t="str">
        <f>IF(C394="","",
   ROUND(('County Names to hide (2)'!$D$2 - C394) / 365 * 12, 1)
)</f>
        <v/>
      </c>
      <c r="AF39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94" s="124" t="str">
        <f t="shared" si="14"/>
        <v/>
      </c>
    </row>
    <row r="395" spans="1:38" x14ac:dyDescent="0.35">
      <c r="A395" s="76"/>
      <c r="B395" s="1"/>
      <c r="D395" s="1"/>
      <c r="E395" s="1"/>
      <c r="F395" s="1"/>
      <c r="G395" s="1"/>
      <c r="H395" s="1"/>
      <c r="I395" s="1"/>
      <c r="J395" s="1"/>
      <c r="K395" s="1"/>
      <c r="L395" s="114" t="str">
        <f t="shared" si="13"/>
        <v>Yes</v>
      </c>
      <c r="M395" s="4"/>
      <c r="N395" s="4"/>
      <c r="O395" s="127" t="str">
        <f>IF(OR(A395="", M395=""), "",
   IF(AND(
         M395 &lt;= 'County Names to hide (2)'!$D$2,
         OR(N395="", N395 &gt;= 'County Names to hide (2)'!$C$2)
      ),
      "Yes",
      "No"
   )
)</f>
        <v/>
      </c>
      <c r="P395" s="4"/>
      <c r="Q395" s="4"/>
      <c r="R395" s="4"/>
      <c r="S395" s="4"/>
      <c r="U395" s="129" t="str">
        <f>IF(M395="","",
   ROUND(
      (MIN(IF(N395="", 'County Names to hide (2)'!$D$2, N395),
           'County Names to hide (2)'!$D$2)
       - M395) / 365 * 12,
   1)
)</f>
        <v/>
      </c>
      <c r="V395" s="131" t="str">
        <f>IF(C395="","",
   ROUND(('County Names to hide (2)'!$D$2 - C395) / 365 * 12, 1)
)</f>
        <v/>
      </c>
      <c r="W395" s="1"/>
      <c r="X395" s="1"/>
      <c r="Y395" s="1"/>
      <c r="Z395" s="1"/>
      <c r="AA395" s="1"/>
      <c r="AB395" s="1"/>
      <c r="AC395" s="1"/>
      <c r="AD395" s="1"/>
      <c r="AE395" s="1"/>
      <c r="AF39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95" s="1"/>
      <c r="AH395" s="1"/>
      <c r="AI395" s="124" t="str">
        <f t="shared" si="14"/>
        <v/>
      </c>
      <c r="AJ395" s="1"/>
      <c r="AK395" s="1"/>
      <c r="AL395" s="1"/>
    </row>
    <row r="396" spans="1:38" x14ac:dyDescent="0.35">
      <c r="A396" s="77"/>
      <c r="C396" s="87"/>
      <c r="L396" s="114" t="str">
        <f t="shared" si="13"/>
        <v>Yes</v>
      </c>
      <c r="M396" s="87"/>
      <c r="N396" s="87"/>
      <c r="O396" s="127" t="str">
        <f>IF(OR(A396="", M396=""), "",
   IF(AND(
         M396 &lt;= 'County Names to hide (2)'!$D$2,
         OR(N396="", N396 &gt;= 'County Names to hide (2)'!$C$2)
      ),
      "Yes",
      "No"
   )
)</f>
        <v/>
      </c>
      <c r="P396" s="87"/>
      <c r="Q396" s="87"/>
      <c r="R396" s="87"/>
      <c r="S396" s="87"/>
      <c r="T396" s="98"/>
      <c r="U396" s="129" t="str">
        <f>IF(M396="","",
   ROUND(
      (MIN(IF(N396="", 'County Names to hide (2)'!$D$2, N396),
           'County Names to hide (2)'!$D$2)
       - M396) / 365 * 12,
   1)
)</f>
        <v/>
      </c>
      <c r="V396" s="131" t="str">
        <f>IF(C396="","",
   ROUND(('County Names to hide (2)'!$D$2 - C396) / 365 * 12, 1)
)</f>
        <v/>
      </c>
      <c r="AF39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96" s="124" t="str">
        <f t="shared" si="14"/>
        <v/>
      </c>
    </row>
    <row r="397" spans="1:38" x14ac:dyDescent="0.35">
      <c r="A397" s="76"/>
      <c r="B397" s="1"/>
      <c r="D397" s="1"/>
      <c r="E397" s="1"/>
      <c r="F397" s="1"/>
      <c r="G397" s="1"/>
      <c r="H397" s="1"/>
      <c r="I397" s="1"/>
      <c r="J397" s="1"/>
      <c r="K397" s="1"/>
      <c r="L397" s="114" t="str">
        <f t="shared" si="13"/>
        <v>Yes</v>
      </c>
      <c r="M397" s="4"/>
      <c r="N397" s="4"/>
      <c r="O397" s="127" t="str">
        <f>IF(OR(A397="", M397=""), "",
   IF(AND(
         M397 &lt;= 'County Names to hide (2)'!$D$2,
         OR(N397="", N397 &gt;= 'County Names to hide (2)'!$C$2)
      ),
      "Yes",
      "No"
   )
)</f>
        <v/>
      </c>
      <c r="P397" s="4"/>
      <c r="Q397" s="4"/>
      <c r="R397" s="4"/>
      <c r="S397" s="4"/>
      <c r="U397" s="129" t="str">
        <f>IF(M397="","",
   ROUND(
      (MIN(IF(N397="", 'County Names to hide (2)'!$D$2, N397),
           'County Names to hide (2)'!$D$2)
       - M397) / 365 * 12,
   1)
)</f>
        <v/>
      </c>
      <c r="V397" s="131" t="str">
        <f>IF(C397="","",
   ROUND(('County Names to hide (2)'!$D$2 - C397) / 365 * 12, 1)
)</f>
        <v/>
      </c>
      <c r="W397" s="1"/>
      <c r="X397" s="1"/>
      <c r="Y397" s="1"/>
      <c r="Z397" s="1"/>
      <c r="AA397" s="1"/>
      <c r="AB397" s="1"/>
      <c r="AC397" s="1"/>
      <c r="AD397" s="1"/>
      <c r="AE397" s="1"/>
      <c r="AF39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97" s="1"/>
      <c r="AH397" s="1"/>
      <c r="AI397" s="124" t="str">
        <f t="shared" si="14"/>
        <v/>
      </c>
      <c r="AJ397" s="1"/>
      <c r="AK397" s="1"/>
      <c r="AL397" s="1"/>
    </row>
    <row r="398" spans="1:38" x14ac:dyDescent="0.35">
      <c r="A398" s="77"/>
      <c r="C398" s="87"/>
      <c r="L398" s="114" t="str">
        <f t="shared" si="13"/>
        <v>Yes</v>
      </c>
      <c r="M398" s="87"/>
      <c r="N398" s="87"/>
      <c r="O398" s="127" t="str">
        <f>IF(OR(A398="", M398=""), "",
   IF(AND(
         M398 &lt;= 'County Names to hide (2)'!$D$2,
         OR(N398="", N398 &gt;= 'County Names to hide (2)'!$C$2)
      ),
      "Yes",
      "No"
   )
)</f>
        <v/>
      </c>
      <c r="P398" s="87"/>
      <c r="Q398" s="87"/>
      <c r="R398" s="87"/>
      <c r="S398" s="87"/>
      <c r="T398" s="98"/>
      <c r="U398" s="129" t="str">
        <f>IF(M398="","",
   ROUND(
      (MIN(IF(N398="", 'County Names to hide (2)'!$D$2, N398),
           'County Names to hide (2)'!$D$2)
       - M398) / 365 * 12,
   1)
)</f>
        <v/>
      </c>
      <c r="V398" s="131" t="str">
        <f>IF(C398="","",
   ROUND(('County Names to hide (2)'!$D$2 - C398) / 365 * 12, 1)
)</f>
        <v/>
      </c>
      <c r="AF39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398" s="124" t="str">
        <f t="shared" si="14"/>
        <v/>
      </c>
    </row>
    <row r="399" spans="1:38" x14ac:dyDescent="0.35">
      <c r="A399" s="76"/>
      <c r="B399" s="1"/>
      <c r="D399" s="1"/>
      <c r="E399" s="1"/>
      <c r="F399" s="1"/>
      <c r="G399" s="1"/>
      <c r="H399" s="1"/>
      <c r="I399" s="1"/>
      <c r="J399" s="1"/>
      <c r="K399" s="1"/>
      <c r="L399" s="114" t="str">
        <f t="shared" si="13"/>
        <v>Yes</v>
      </c>
      <c r="M399" s="4"/>
      <c r="N399" s="4"/>
      <c r="O399" s="127" t="str">
        <f>IF(OR(A399="", M399=""), "",
   IF(AND(
         M399 &lt;= 'County Names to hide (2)'!$D$2,
         OR(N399="", N399 &gt;= 'County Names to hide (2)'!$C$2)
      ),
      "Yes",
      "No"
   )
)</f>
        <v/>
      </c>
      <c r="P399" s="4"/>
      <c r="Q399" s="4"/>
      <c r="R399" s="4"/>
      <c r="S399" s="4"/>
      <c r="U399" s="129" t="str">
        <f>IF(M399="","",
   ROUND(
      (MIN(IF(N399="", 'County Names to hide (2)'!$D$2, N399),
           'County Names to hide (2)'!$D$2)
       - M399) / 365 * 12,
   1)
)</f>
        <v/>
      </c>
      <c r="V399" s="131" t="str">
        <f>IF(C399="","",
   ROUND(('County Names to hide (2)'!$D$2 - C399) / 365 * 12, 1)
)</f>
        <v/>
      </c>
      <c r="W399" s="1"/>
      <c r="X399" s="1"/>
      <c r="Y399" s="1"/>
      <c r="Z399" s="1"/>
      <c r="AA399" s="1"/>
      <c r="AB399" s="1"/>
      <c r="AC399" s="1"/>
      <c r="AD399" s="1"/>
      <c r="AE399" s="1"/>
      <c r="AF39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399" s="1"/>
      <c r="AH399" s="1"/>
      <c r="AI399" s="124" t="str">
        <f t="shared" si="14"/>
        <v/>
      </c>
      <c r="AJ399" s="1"/>
      <c r="AK399" s="1"/>
      <c r="AL399" s="1"/>
    </row>
    <row r="400" spans="1:38" x14ac:dyDescent="0.35">
      <c r="A400" s="77"/>
      <c r="C400" s="87"/>
      <c r="L400" s="114" t="str">
        <f t="shared" si="13"/>
        <v>Yes</v>
      </c>
      <c r="M400" s="87"/>
      <c r="N400" s="87"/>
      <c r="O400" s="127" t="str">
        <f>IF(OR(A400="", M400=""), "",
   IF(AND(
         M400 &lt;= 'County Names to hide (2)'!$D$2,
         OR(N400="", N400 &gt;= 'County Names to hide (2)'!$C$2)
      ),
      "Yes",
      "No"
   )
)</f>
        <v/>
      </c>
      <c r="P400" s="87"/>
      <c r="Q400" s="87"/>
      <c r="R400" s="87"/>
      <c r="S400" s="87"/>
      <c r="T400" s="98"/>
      <c r="U400" s="129" t="str">
        <f>IF(M400="","",
   ROUND(
      (MIN(IF(N400="", 'County Names to hide (2)'!$D$2, N400),
           'County Names to hide (2)'!$D$2)
       - M400) / 365 * 12,
   1)
)</f>
        <v/>
      </c>
      <c r="V400" s="131" t="str">
        <f>IF(C400="","",
   ROUND(('County Names to hide (2)'!$D$2 - C400) / 365 * 12, 1)
)</f>
        <v/>
      </c>
      <c r="AF40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00" s="124" t="str">
        <f t="shared" si="14"/>
        <v/>
      </c>
    </row>
    <row r="401" spans="1:38" x14ac:dyDescent="0.35">
      <c r="A401" s="76"/>
      <c r="B401" s="1"/>
      <c r="D401" s="1"/>
      <c r="E401" s="1"/>
      <c r="F401" s="1"/>
      <c r="G401" s="1"/>
      <c r="H401" s="1"/>
      <c r="I401" s="1"/>
      <c r="J401" s="1"/>
      <c r="K401" s="1"/>
      <c r="L401" s="114" t="str">
        <f t="shared" si="13"/>
        <v>Yes</v>
      </c>
      <c r="M401" s="4"/>
      <c r="N401" s="4"/>
      <c r="O401" s="127" t="str">
        <f>IF(OR(A401="", M401=""), "",
   IF(AND(
         M401 &lt;= 'County Names to hide (2)'!$D$2,
         OR(N401="", N401 &gt;= 'County Names to hide (2)'!$C$2)
      ),
      "Yes",
      "No"
   )
)</f>
        <v/>
      </c>
      <c r="P401" s="4"/>
      <c r="Q401" s="4"/>
      <c r="R401" s="4"/>
      <c r="S401" s="4"/>
      <c r="U401" s="129" t="str">
        <f>IF(M401="","",
   ROUND(
      (MIN(IF(N401="", 'County Names to hide (2)'!$D$2, N401),
           'County Names to hide (2)'!$D$2)
       - M401) / 365 * 12,
   1)
)</f>
        <v/>
      </c>
      <c r="V401" s="131" t="str">
        <f>IF(C401="","",
   ROUND(('County Names to hide (2)'!$D$2 - C401) / 365 * 12, 1)
)</f>
        <v/>
      </c>
      <c r="W401" s="1"/>
      <c r="X401" s="1"/>
      <c r="Y401" s="1"/>
      <c r="Z401" s="1"/>
      <c r="AA401" s="1"/>
      <c r="AB401" s="1"/>
      <c r="AC401" s="1"/>
      <c r="AD401" s="1"/>
      <c r="AE401" s="1"/>
      <c r="AF40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01" s="1"/>
      <c r="AH401" s="1"/>
      <c r="AI401" s="124" t="str">
        <f t="shared" si="14"/>
        <v/>
      </c>
      <c r="AJ401" s="1"/>
      <c r="AK401" s="1"/>
      <c r="AL401" s="1"/>
    </row>
    <row r="402" spans="1:38" x14ac:dyDescent="0.35">
      <c r="A402" s="77"/>
      <c r="C402" s="87"/>
      <c r="L402" s="114" t="str">
        <f t="shared" si="13"/>
        <v>Yes</v>
      </c>
      <c r="M402" s="87"/>
      <c r="N402" s="87"/>
      <c r="O402" s="127" t="str">
        <f>IF(OR(A402="", M402=""), "",
   IF(AND(
         M402 &lt;= 'County Names to hide (2)'!$D$2,
         OR(N402="", N402 &gt;= 'County Names to hide (2)'!$C$2)
      ),
      "Yes",
      "No"
   )
)</f>
        <v/>
      </c>
      <c r="P402" s="87"/>
      <c r="Q402" s="87"/>
      <c r="R402" s="87"/>
      <c r="S402" s="87"/>
      <c r="T402" s="98"/>
      <c r="U402" s="129" t="str">
        <f>IF(M402="","",
   ROUND(
      (MIN(IF(N402="", 'County Names to hide (2)'!$D$2, N402),
           'County Names to hide (2)'!$D$2)
       - M402) / 365 * 12,
   1)
)</f>
        <v/>
      </c>
      <c r="V402" s="131" t="str">
        <f>IF(C402="","",
   ROUND(('County Names to hide (2)'!$D$2 - C402) / 365 * 12, 1)
)</f>
        <v/>
      </c>
      <c r="AF40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02" s="124" t="str">
        <f t="shared" si="14"/>
        <v/>
      </c>
    </row>
    <row r="403" spans="1:38" x14ac:dyDescent="0.35">
      <c r="A403" s="76"/>
      <c r="B403" s="1"/>
      <c r="D403" s="1"/>
      <c r="E403" s="1"/>
      <c r="F403" s="1"/>
      <c r="G403" s="1"/>
      <c r="H403" s="1"/>
      <c r="I403" s="1"/>
      <c r="J403" s="1"/>
      <c r="K403" s="1"/>
      <c r="L403" s="114" t="str">
        <f t="shared" si="13"/>
        <v>Yes</v>
      </c>
      <c r="M403" s="4"/>
      <c r="N403" s="4"/>
      <c r="O403" s="127" t="str">
        <f>IF(OR(A403="", M403=""), "",
   IF(AND(
         M403 &lt;= 'County Names to hide (2)'!$D$2,
         OR(N403="", N403 &gt;= 'County Names to hide (2)'!$C$2)
      ),
      "Yes",
      "No"
   )
)</f>
        <v/>
      </c>
      <c r="P403" s="4"/>
      <c r="Q403" s="4"/>
      <c r="R403" s="4"/>
      <c r="S403" s="4"/>
      <c r="U403" s="129" t="str">
        <f>IF(M403="","",
   ROUND(
      (MIN(IF(N403="", 'County Names to hide (2)'!$D$2, N403),
           'County Names to hide (2)'!$D$2)
       - M403) / 365 * 12,
   1)
)</f>
        <v/>
      </c>
      <c r="V403" s="131" t="str">
        <f>IF(C403="","",
   ROUND(('County Names to hide (2)'!$D$2 - C403) / 365 * 12, 1)
)</f>
        <v/>
      </c>
      <c r="W403" s="1"/>
      <c r="X403" s="1"/>
      <c r="Y403" s="1"/>
      <c r="Z403" s="1"/>
      <c r="AA403" s="1"/>
      <c r="AB403" s="1"/>
      <c r="AC403" s="1"/>
      <c r="AD403" s="1"/>
      <c r="AE403" s="1"/>
      <c r="AF40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03" s="1"/>
      <c r="AH403" s="1"/>
      <c r="AI403" s="124" t="str">
        <f t="shared" si="14"/>
        <v/>
      </c>
      <c r="AJ403" s="1"/>
      <c r="AK403" s="1"/>
      <c r="AL403" s="1"/>
    </row>
    <row r="404" spans="1:38" x14ac:dyDescent="0.35">
      <c r="A404" s="77"/>
      <c r="C404" s="87"/>
      <c r="L404" s="114" t="str">
        <f t="shared" si="13"/>
        <v>Yes</v>
      </c>
      <c r="M404" s="87"/>
      <c r="N404" s="87"/>
      <c r="O404" s="127" t="str">
        <f>IF(OR(A404="", M404=""), "",
   IF(AND(
         M404 &lt;= 'County Names to hide (2)'!$D$2,
         OR(N404="", N404 &gt;= 'County Names to hide (2)'!$C$2)
      ),
      "Yes",
      "No"
   )
)</f>
        <v/>
      </c>
      <c r="P404" s="87"/>
      <c r="Q404" s="87"/>
      <c r="R404" s="87"/>
      <c r="S404" s="87"/>
      <c r="T404" s="98"/>
      <c r="U404" s="129" t="str">
        <f>IF(M404="","",
   ROUND(
      (MIN(IF(N404="", 'County Names to hide (2)'!$D$2, N404),
           'County Names to hide (2)'!$D$2)
       - M404) / 365 * 12,
   1)
)</f>
        <v/>
      </c>
      <c r="V404" s="131" t="str">
        <f>IF(C404="","",
   ROUND(('County Names to hide (2)'!$D$2 - C404) / 365 * 12, 1)
)</f>
        <v/>
      </c>
      <c r="AF40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04" s="124" t="str">
        <f t="shared" si="14"/>
        <v/>
      </c>
    </row>
    <row r="405" spans="1:38" x14ac:dyDescent="0.35">
      <c r="A405" s="76"/>
      <c r="B405" s="1"/>
      <c r="D405" s="1"/>
      <c r="E405" s="1"/>
      <c r="F405" s="1"/>
      <c r="G405" s="1"/>
      <c r="H405" s="1"/>
      <c r="I405" s="1"/>
      <c r="J405" s="1"/>
      <c r="K405" s="1"/>
      <c r="L405" s="114" t="str">
        <f t="shared" si="13"/>
        <v>Yes</v>
      </c>
      <c r="M405" s="4"/>
      <c r="N405" s="4"/>
      <c r="O405" s="127" t="str">
        <f>IF(OR(A405="", M405=""), "",
   IF(AND(
         M405 &lt;= 'County Names to hide (2)'!$D$2,
         OR(N405="", N405 &gt;= 'County Names to hide (2)'!$C$2)
      ),
      "Yes",
      "No"
   )
)</f>
        <v/>
      </c>
      <c r="P405" s="4"/>
      <c r="Q405" s="4"/>
      <c r="R405" s="4"/>
      <c r="S405" s="4"/>
      <c r="U405" s="129" t="str">
        <f>IF(M405="","",
   ROUND(
      (MIN(IF(N405="", 'County Names to hide (2)'!$D$2, N405),
           'County Names to hide (2)'!$D$2)
       - M405) / 365 * 12,
   1)
)</f>
        <v/>
      </c>
      <c r="V405" s="131" t="str">
        <f>IF(C405="","",
   ROUND(('County Names to hide (2)'!$D$2 - C405) / 365 * 12, 1)
)</f>
        <v/>
      </c>
      <c r="W405" s="1"/>
      <c r="X405" s="1"/>
      <c r="Y405" s="1"/>
      <c r="Z405" s="1"/>
      <c r="AA405" s="1"/>
      <c r="AB405" s="1"/>
      <c r="AC405" s="1"/>
      <c r="AD405" s="1"/>
      <c r="AE405" s="1"/>
      <c r="AF40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05" s="1"/>
      <c r="AH405" s="1"/>
      <c r="AI405" s="124" t="str">
        <f t="shared" si="14"/>
        <v/>
      </c>
      <c r="AJ405" s="1"/>
      <c r="AK405" s="1"/>
      <c r="AL405" s="1"/>
    </row>
    <row r="406" spans="1:38" x14ac:dyDescent="0.35">
      <c r="A406" s="77"/>
      <c r="C406" s="87"/>
      <c r="L406" s="114" t="str">
        <f t="shared" si="13"/>
        <v>Yes</v>
      </c>
      <c r="M406" s="87"/>
      <c r="N406" s="87"/>
      <c r="O406" s="127" t="str">
        <f>IF(OR(A406="", M406=""), "",
   IF(AND(
         M406 &lt;= 'County Names to hide (2)'!$D$2,
         OR(N406="", N406 &gt;= 'County Names to hide (2)'!$C$2)
      ),
      "Yes",
      "No"
   )
)</f>
        <v/>
      </c>
      <c r="P406" s="87"/>
      <c r="Q406" s="87"/>
      <c r="R406" s="87"/>
      <c r="S406" s="87"/>
      <c r="T406" s="98"/>
      <c r="U406" s="129" t="str">
        <f>IF(M406="","",
   ROUND(
      (MIN(IF(N406="", 'County Names to hide (2)'!$D$2, N406),
           'County Names to hide (2)'!$D$2)
       - M406) / 365 * 12,
   1)
)</f>
        <v/>
      </c>
      <c r="V406" s="131" t="str">
        <f>IF(C406="","",
   ROUND(('County Names to hide (2)'!$D$2 - C406) / 365 * 12, 1)
)</f>
        <v/>
      </c>
      <c r="AF40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06" s="124" t="str">
        <f t="shared" si="14"/>
        <v/>
      </c>
    </row>
    <row r="407" spans="1:38" x14ac:dyDescent="0.35">
      <c r="A407" s="76"/>
      <c r="B407" s="1"/>
      <c r="D407" s="1"/>
      <c r="E407" s="1"/>
      <c r="F407" s="1"/>
      <c r="G407" s="1"/>
      <c r="H407" s="1"/>
      <c r="I407" s="1"/>
      <c r="J407" s="1"/>
      <c r="K407" s="1"/>
      <c r="L407" s="114" t="str">
        <f t="shared" si="13"/>
        <v>Yes</v>
      </c>
      <c r="M407" s="4"/>
      <c r="N407" s="4"/>
      <c r="O407" s="127" t="str">
        <f>IF(OR(A407="", M407=""), "",
   IF(AND(
         M407 &lt;= 'County Names to hide (2)'!$D$2,
         OR(N407="", N407 &gt;= 'County Names to hide (2)'!$C$2)
      ),
      "Yes",
      "No"
   )
)</f>
        <v/>
      </c>
      <c r="P407" s="4"/>
      <c r="Q407" s="4"/>
      <c r="R407" s="4"/>
      <c r="S407" s="4"/>
      <c r="U407" s="129" t="str">
        <f>IF(M407="","",
   ROUND(
      (MIN(IF(N407="", 'County Names to hide (2)'!$D$2, N407),
           'County Names to hide (2)'!$D$2)
       - M407) / 365 * 12,
   1)
)</f>
        <v/>
      </c>
      <c r="V407" s="131" t="str">
        <f>IF(C407="","",
   ROUND(('County Names to hide (2)'!$D$2 - C407) / 365 * 12, 1)
)</f>
        <v/>
      </c>
      <c r="W407" s="1"/>
      <c r="X407" s="1"/>
      <c r="Y407" s="1"/>
      <c r="Z407" s="1"/>
      <c r="AA407" s="1"/>
      <c r="AB407" s="1"/>
      <c r="AC407" s="1"/>
      <c r="AD407" s="1"/>
      <c r="AE407" s="1"/>
      <c r="AF40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07" s="1"/>
      <c r="AH407" s="1"/>
      <c r="AI407" s="124" t="str">
        <f t="shared" si="14"/>
        <v/>
      </c>
      <c r="AJ407" s="1"/>
      <c r="AK407" s="1"/>
      <c r="AL407" s="1"/>
    </row>
    <row r="408" spans="1:38" x14ac:dyDescent="0.35">
      <c r="A408" s="77"/>
      <c r="C408" s="87"/>
      <c r="L408" s="114" t="str">
        <f t="shared" si="13"/>
        <v>Yes</v>
      </c>
      <c r="M408" s="87"/>
      <c r="N408" s="87"/>
      <c r="O408" s="127" t="str">
        <f>IF(OR(A408="", M408=""), "",
   IF(AND(
         M408 &lt;= 'County Names to hide (2)'!$D$2,
         OR(N408="", N408 &gt;= 'County Names to hide (2)'!$C$2)
      ),
      "Yes",
      "No"
   )
)</f>
        <v/>
      </c>
      <c r="P408" s="87"/>
      <c r="Q408" s="87"/>
      <c r="R408" s="87"/>
      <c r="S408" s="87"/>
      <c r="T408" s="98"/>
      <c r="U408" s="129" t="str">
        <f>IF(M408="","",
   ROUND(
      (MIN(IF(N408="", 'County Names to hide (2)'!$D$2, N408),
           'County Names to hide (2)'!$D$2)
       - M408) / 365 * 12,
   1)
)</f>
        <v/>
      </c>
      <c r="V408" s="131" t="str">
        <f>IF(C408="","",
   ROUND(('County Names to hide (2)'!$D$2 - C408) / 365 * 12, 1)
)</f>
        <v/>
      </c>
      <c r="AF40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08" s="124" t="str">
        <f t="shared" si="14"/>
        <v/>
      </c>
    </row>
    <row r="409" spans="1:38" x14ac:dyDescent="0.35">
      <c r="A409" s="76"/>
      <c r="B409" s="1"/>
      <c r="D409" s="1"/>
      <c r="E409" s="1"/>
      <c r="F409" s="1"/>
      <c r="G409" s="1"/>
      <c r="H409" s="1"/>
      <c r="I409" s="1"/>
      <c r="J409" s="1"/>
      <c r="K409" s="1"/>
      <c r="L409" s="114" t="str">
        <f t="shared" si="13"/>
        <v>Yes</v>
      </c>
      <c r="M409" s="4"/>
      <c r="N409" s="4"/>
      <c r="O409" s="127" t="str">
        <f>IF(OR(A409="", M409=""), "",
   IF(AND(
         M409 &lt;= 'County Names to hide (2)'!$D$2,
         OR(N409="", N409 &gt;= 'County Names to hide (2)'!$C$2)
      ),
      "Yes",
      "No"
   )
)</f>
        <v/>
      </c>
      <c r="P409" s="4"/>
      <c r="Q409" s="4"/>
      <c r="R409" s="4"/>
      <c r="S409" s="4"/>
      <c r="U409" s="129" t="str">
        <f>IF(M409="","",
   ROUND(
      (MIN(IF(N409="", 'County Names to hide (2)'!$D$2, N409),
           'County Names to hide (2)'!$D$2)
       - M409) / 365 * 12,
   1)
)</f>
        <v/>
      </c>
      <c r="V409" s="131" t="str">
        <f>IF(C409="","",
   ROUND(('County Names to hide (2)'!$D$2 - C409) / 365 * 12, 1)
)</f>
        <v/>
      </c>
      <c r="W409" s="1"/>
      <c r="X409" s="1"/>
      <c r="Y409" s="1"/>
      <c r="Z409" s="1"/>
      <c r="AA409" s="1"/>
      <c r="AB409" s="1"/>
      <c r="AC409" s="1"/>
      <c r="AD409" s="1"/>
      <c r="AE409" s="1"/>
      <c r="AF40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09" s="1"/>
      <c r="AH409" s="1"/>
      <c r="AI409" s="124" t="str">
        <f t="shared" si="14"/>
        <v/>
      </c>
      <c r="AJ409" s="1"/>
      <c r="AK409" s="1"/>
      <c r="AL409" s="1"/>
    </row>
    <row r="410" spans="1:38" x14ac:dyDescent="0.35">
      <c r="A410" s="77"/>
      <c r="C410" s="87"/>
      <c r="L410" s="114" t="str">
        <f t="shared" si="13"/>
        <v>Yes</v>
      </c>
      <c r="M410" s="87"/>
      <c r="N410" s="87"/>
      <c r="O410" s="127" t="str">
        <f>IF(OR(A410="", M410=""), "",
   IF(AND(
         M410 &lt;= 'County Names to hide (2)'!$D$2,
         OR(N410="", N410 &gt;= 'County Names to hide (2)'!$C$2)
      ),
      "Yes",
      "No"
   )
)</f>
        <v/>
      </c>
      <c r="P410" s="87"/>
      <c r="Q410" s="87"/>
      <c r="R410" s="87"/>
      <c r="S410" s="87"/>
      <c r="T410" s="98"/>
      <c r="U410" s="129" t="str">
        <f>IF(M410="","",
   ROUND(
      (MIN(IF(N410="", 'County Names to hide (2)'!$D$2, N410),
           'County Names to hide (2)'!$D$2)
       - M410) / 365 * 12,
   1)
)</f>
        <v/>
      </c>
      <c r="V410" s="131" t="str">
        <f>IF(C410="","",
   ROUND(('County Names to hide (2)'!$D$2 - C410) / 365 * 12, 1)
)</f>
        <v/>
      </c>
      <c r="AF41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10" s="124" t="str">
        <f t="shared" si="14"/>
        <v/>
      </c>
    </row>
    <row r="411" spans="1:38" x14ac:dyDescent="0.35">
      <c r="A411" s="76"/>
      <c r="B411" s="1"/>
      <c r="D411" s="1"/>
      <c r="E411" s="1"/>
      <c r="F411" s="1"/>
      <c r="G411" s="1"/>
      <c r="H411" s="1"/>
      <c r="I411" s="1"/>
      <c r="J411" s="1"/>
      <c r="K411" s="1"/>
      <c r="L411" s="114" t="str">
        <f t="shared" si="13"/>
        <v>Yes</v>
      </c>
      <c r="M411" s="4"/>
      <c r="N411" s="4"/>
      <c r="O411" s="127" t="str">
        <f>IF(OR(A411="", M411=""), "",
   IF(AND(
         M411 &lt;= 'County Names to hide (2)'!$D$2,
         OR(N411="", N411 &gt;= 'County Names to hide (2)'!$C$2)
      ),
      "Yes",
      "No"
   )
)</f>
        <v/>
      </c>
      <c r="P411" s="4"/>
      <c r="Q411" s="4"/>
      <c r="R411" s="4"/>
      <c r="S411" s="4"/>
      <c r="U411" s="129" t="str">
        <f>IF(M411="","",
   ROUND(
      (MIN(IF(N411="", 'County Names to hide (2)'!$D$2, N411),
           'County Names to hide (2)'!$D$2)
       - M411) / 365 * 12,
   1)
)</f>
        <v/>
      </c>
      <c r="V411" s="131" t="str">
        <f>IF(C411="","",
   ROUND(('County Names to hide (2)'!$D$2 - C411) / 365 * 12, 1)
)</f>
        <v/>
      </c>
      <c r="W411" s="1"/>
      <c r="X411" s="1"/>
      <c r="Y411" s="1"/>
      <c r="Z411" s="1"/>
      <c r="AA411" s="1"/>
      <c r="AB411" s="1"/>
      <c r="AC411" s="1"/>
      <c r="AD411" s="1"/>
      <c r="AE411" s="1"/>
      <c r="AF41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11" s="1"/>
      <c r="AH411" s="1"/>
      <c r="AI411" s="124" t="str">
        <f t="shared" si="14"/>
        <v/>
      </c>
      <c r="AJ411" s="1"/>
      <c r="AK411" s="1"/>
      <c r="AL411" s="1"/>
    </row>
    <row r="412" spans="1:38" x14ac:dyDescent="0.35">
      <c r="A412" s="77"/>
      <c r="C412" s="87"/>
      <c r="L412" s="114" t="str">
        <f t="shared" si="13"/>
        <v>Yes</v>
      </c>
      <c r="M412" s="87"/>
      <c r="N412" s="87"/>
      <c r="O412" s="127" t="str">
        <f>IF(OR(A412="", M412=""), "",
   IF(AND(
         M412 &lt;= 'County Names to hide (2)'!$D$2,
         OR(N412="", N412 &gt;= 'County Names to hide (2)'!$C$2)
      ),
      "Yes",
      "No"
   )
)</f>
        <v/>
      </c>
      <c r="P412" s="87"/>
      <c r="Q412" s="87"/>
      <c r="R412" s="87"/>
      <c r="S412" s="87"/>
      <c r="T412" s="98"/>
      <c r="U412" s="129" t="str">
        <f>IF(M412="","",
   ROUND(
      (MIN(IF(N412="", 'County Names to hide (2)'!$D$2, N412),
           'County Names to hide (2)'!$D$2)
       - M412) / 365 * 12,
   1)
)</f>
        <v/>
      </c>
      <c r="V412" s="131" t="str">
        <f>IF(C412="","",
   ROUND(('County Names to hide (2)'!$D$2 - C412) / 365 * 12, 1)
)</f>
        <v/>
      </c>
      <c r="AF41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12" s="124" t="str">
        <f t="shared" si="14"/>
        <v/>
      </c>
    </row>
    <row r="413" spans="1:38" x14ac:dyDescent="0.35">
      <c r="A413" s="76"/>
      <c r="B413" s="1"/>
      <c r="D413" s="1"/>
      <c r="E413" s="1"/>
      <c r="F413" s="1"/>
      <c r="G413" s="1"/>
      <c r="H413" s="1"/>
      <c r="I413" s="1"/>
      <c r="J413" s="1"/>
      <c r="K413" s="1"/>
      <c r="L413" s="114" t="str">
        <f t="shared" si="13"/>
        <v>Yes</v>
      </c>
      <c r="M413" s="4"/>
      <c r="N413" s="4"/>
      <c r="O413" s="127" t="str">
        <f>IF(OR(A413="", M413=""), "",
   IF(AND(
         M413 &lt;= 'County Names to hide (2)'!$D$2,
         OR(N413="", N413 &gt;= 'County Names to hide (2)'!$C$2)
      ),
      "Yes",
      "No"
   )
)</f>
        <v/>
      </c>
      <c r="P413" s="4"/>
      <c r="Q413" s="4"/>
      <c r="R413" s="4"/>
      <c r="S413" s="4"/>
      <c r="U413" s="129" t="str">
        <f>IF(M413="","",
   ROUND(
      (MIN(IF(N413="", 'County Names to hide (2)'!$D$2, N413),
           'County Names to hide (2)'!$D$2)
       - M413) / 365 * 12,
   1)
)</f>
        <v/>
      </c>
      <c r="V413" s="131" t="str">
        <f>IF(C413="","",
   ROUND(('County Names to hide (2)'!$D$2 - C413) / 365 * 12, 1)
)</f>
        <v/>
      </c>
      <c r="W413" s="1"/>
      <c r="X413" s="1"/>
      <c r="Y413" s="1"/>
      <c r="Z413" s="1"/>
      <c r="AA413" s="1"/>
      <c r="AB413" s="1"/>
      <c r="AC413" s="1"/>
      <c r="AD413" s="1"/>
      <c r="AE413" s="1"/>
      <c r="AF41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13" s="1"/>
      <c r="AH413" s="1"/>
      <c r="AI413" s="124" t="str">
        <f t="shared" si="14"/>
        <v/>
      </c>
      <c r="AJ413" s="1"/>
      <c r="AK413" s="1"/>
      <c r="AL413" s="1"/>
    </row>
    <row r="414" spans="1:38" x14ac:dyDescent="0.35">
      <c r="A414" s="77"/>
      <c r="C414" s="87"/>
      <c r="L414" s="114" t="str">
        <f t="shared" si="13"/>
        <v>Yes</v>
      </c>
      <c r="M414" s="87"/>
      <c r="N414" s="87"/>
      <c r="O414" s="127" t="str">
        <f>IF(OR(A414="", M414=""), "",
   IF(AND(
         M414 &lt;= 'County Names to hide (2)'!$D$2,
         OR(N414="", N414 &gt;= 'County Names to hide (2)'!$C$2)
      ),
      "Yes",
      "No"
   )
)</f>
        <v/>
      </c>
      <c r="P414" s="87"/>
      <c r="Q414" s="87"/>
      <c r="R414" s="87"/>
      <c r="S414" s="87"/>
      <c r="T414" s="98"/>
      <c r="U414" s="129" t="str">
        <f>IF(M414="","",
   ROUND(
      (MIN(IF(N414="", 'County Names to hide (2)'!$D$2, N414),
           'County Names to hide (2)'!$D$2)
       - M414) / 365 * 12,
   1)
)</f>
        <v/>
      </c>
      <c r="V414" s="131" t="str">
        <f>IF(C414="","",
   ROUND(('County Names to hide (2)'!$D$2 - C414) / 365 * 12, 1)
)</f>
        <v/>
      </c>
      <c r="AF41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14" s="124" t="str">
        <f t="shared" si="14"/>
        <v/>
      </c>
    </row>
    <row r="415" spans="1:38" x14ac:dyDescent="0.35">
      <c r="A415" s="76"/>
      <c r="B415" s="1"/>
      <c r="D415" s="1"/>
      <c r="E415" s="1"/>
      <c r="F415" s="1"/>
      <c r="G415" s="1"/>
      <c r="H415" s="1"/>
      <c r="I415" s="1"/>
      <c r="J415" s="1"/>
      <c r="K415" s="1"/>
      <c r="L415" s="114" t="str">
        <f t="shared" si="13"/>
        <v>Yes</v>
      </c>
      <c r="M415" s="4"/>
      <c r="N415" s="4"/>
      <c r="O415" s="127" t="str">
        <f>IF(OR(A415="", M415=""), "",
   IF(AND(
         M415 &lt;= 'County Names to hide (2)'!$D$2,
         OR(N415="", N415 &gt;= 'County Names to hide (2)'!$C$2)
      ),
      "Yes",
      "No"
   )
)</f>
        <v/>
      </c>
      <c r="P415" s="4"/>
      <c r="Q415" s="4"/>
      <c r="R415" s="4"/>
      <c r="S415" s="4"/>
      <c r="U415" s="129" t="str">
        <f>IF(M415="","",
   ROUND(
      (MIN(IF(N415="", 'County Names to hide (2)'!$D$2, N415),
           'County Names to hide (2)'!$D$2)
       - M415) / 365 * 12,
   1)
)</f>
        <v/>
      </c>
      <c r="V415" s="131" t="str">
        <f>IF(C415="","",
   ROUND(('County Names to hide (2)'!$D$2 - C415) / 365 * 12, 1)
)</f>
        <v/>
      </c>
      <c r="W415" s="1"/>
      <c r="X415" s="1"/>
      <c r="Y415" s="1"/>
      <c r="Z415" s="1"/>
      <c r="AA415" s="1"/>
      <c r="AB415" s="1"/>
      <c r="AC415" s="1"/>
      <c r="AD415" s="1"/>
      <c r="AE415" s="1"/>
      <c r="AF41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15" s="1"/>
      <c r="AH415" s="1"/>
      <c r="AI415" s="124" t="str">
        <f t="shared" si="14"/>
        <v/>
      </c>
      <c r="AJ415" s="1"/>
      <c r="AK415" s="1"/>
      <c r="AL415" s="1"/>
    </row>
    <row r="416" spans="1:38" x14ac:dyDescent="0.35">
      <c r="A416" s="77"/>
      <c r="C416" s="87"/>
      <c r="L416" s="114" t="str">
        <f t="shared" si="13"/>
        <v>Yes</v>
      </c>
      <c r="M416" s="87"/>
      <c r="N416" s="87"/>
      <c r="O416" s="127" t="str">
        <f>IF(OR(A416="", M416=""), "",
   IF(AND(
         M416 &lt;= 'County Names to hide (2)'!$D$2,
         OR(N416="", N416 &gt;= 'County Names to hide (2)'!$C$2)
      ),
      "Yes",
      "No"
   )
)</f>
        <v/>
      </c>
      <c r="P416" s="87"/>
      <c r="Q416" s="87"/>
      <c r="R416" s="87"/>
      <c r="S416" s="87"/>
      <c r="T416" s="98"/>
      <c r="U416" s="129" t="str">
        <f>IF(M416="","",
   ROUND(
      (MIN(IF(N416="", 'County Names to hide (2)'!$D$2, N416),
           'County Names to hide (2)'!$D$2)
       - M416) / 365 * 12,
   1)
)</f>
        <v/>
      </c>
      <c r="V416" s="131" t="str">
        <f>IF(C416="","",
   ROUND(('County Names to hide (2)'!$D$2 - C416) / 365 * 12, 1)
)</f>
        <v/>
      </c>
      <c r="AF41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16" s="124" t="str">
        <f t="shared" si="14"/>
        <v/>
      </c>
    </row>
    <row r="417" spans="1:38" x14ac:dyDescent="0.35">
      <c r="A417" s="76"/>
      <c r="B417" s="1"/>
      <c r="D417" s="1"/>
      <c r="E417" s="1"/>
      <c r="F417" s="1"/>
      <c r="G417" s="1"/>
      <c r="H417" s="1"/>
      <c r="I417" s="1"/>
      <c r="J417" s="1"/>
      <c r="K417" s="1"/>
      <c r="L417" s="114" t="str">
        <f t="shared" si="13"/>
        <v>Yes</v>
      </c>
      <c r="M417" s="4"/>
      <c r="N417" s="4"/>
      <c r="O417" s="127" t="str">
        <f>IF(OR(A417="", M417=""), "",
   IF(AND(
         M417 &lt;= 'County Names to hide (2)'!$D$2,
         OR(N417="", N417 &gt;= 'County Names to hide (2)'!$C$2)
      ),
      "Yes",
      "No"
   )
)</f>
        <v/>
      </c>
      <c r="P417" s="4"/>
      <c r="Q417" s="4"/>
      <c r="R417" s="4"/>
      <c r="S417" s="4"/>
      <c r="U417" s="129" t="str">
        <f>IF(M417="","",
   ROUND(
      (MIN(IF(N417="", 'County Names to hide (2)'!$D$2, N417),
           'County Names to hide (2)'!$D$2)
       - M417) / 365 * 12,
   1)
)</f>
        <v/>
      </c>
      <c r="V417" s="131" t="str">
        <f>IF(C417="","",
   ROUND(('County Names to hide (2)'!$D$2 - C417) / 365 * 12, 1)
)</f>
        <v/>
      </c>
      <c r="W417" s="1"/>
      <c r="X417" s="1"/>
      <c r="Y417" s="1"/>
      <c r="Z417" s="1"/>
      <c r="AA417" s="1"/>
      <c r="AB417" s="1"/>
      <c r="AC417" s="1"/>
      <c r="AD417" s="1"/>
      <c r="AE417" s="1"/>
      <c r="AF41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17" s="1"/>
      <c r="AH417" s="1"/>
      <c r="AI417" s="124" t="str">
        <f t="shared" si="14"/>
        <v/>
      </c>
      <c r="AJ417" s="1"/>
      <c r="AK417" s="1"/>
      <c r="AL417" s="1"/>
    </row>
    <row r="418" spans="1:38" x14ac:dyDescent="0.35">
      <c r="A418" s="77"/>
      <c r="C418" s="87"/>
      <c r="L418" s="114" t="str">
        <f t="shared" si="13"/>
        <v>Yes</v>
      </c>
      <c r="M418" s="87"/>
      <c r="N418" s="87"/>
      <c r="O418" s="127" t="str">
        <f>IF(OR(A418="", M418=""), "",
   IF(AND(
         M418 &lt;= 'County Names to hide (2)'!$D$2,
         OR(N418="", N418 &gt;= 'County Names to hide (2)'!$C$2)
      ),
      "Yes",
      "No"
   )
)</f>
        <v/>
      </c>
      <c r="P418" s="87"/>
      <c r="Q418" s="87"/>
      <c r="R418" s="87"/>
      <c r="S418" s="87"/>
      <c r="T418" s="98"/>
      <c r="U418" s="129" t="str">
        <f>IF(M418="","",
   ROUND(
      (MIN(IF(N418="", 'County Names to hide (2)'!$D$2, N418),
           'County Names to hide (2)'!$D$2)
       - M418) / 365 * 12,
   1)
)</f>
        <v/>
      </c>
      <c r="V418" s="131" t="str">
        <f>IF(C418="","",
   ROUND(('County Names to hide (2)'!$D$2 - C418) / 365 * 12, 1)
)</f>
        <v/>
      </c>
      <c r="AF41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18" s="124" t="str">
        <f t="shared" si="14"/>
        <v/>
      </c>
    </row>
    <row r="419" spans="1:38" x14ac:dyDescent="0.35">
      <c r="A419" s="76"/>
      <c r="B419" s="1"/>
      <c r="D419" s="1"/>
      <c r="E419" s="1"/>
      <c r="F419" s="1"/>
      <c r="G419" s="1"/>
      <c r="H419" s="1"/>
      <c r="I419" s="1"/>
      <c r="J419" s="1"/>
      <c r="K419" s="1"/>
      <c r="L419" s="114" t="str">
        <f t="shared" si="13"/>
        <v>Yes</v>
      </c>
      <c r="M419" s="4"/>
      <c r="N419" s="4"/>
      <c r="O419" s="127" t="str">
        <f>IF(OR(A419="", M419=""), "",
   IF(AND(
         M419 &lt;= 'County Names to hide (2)'!$D$2,
         OR(N419="", N419 &gt;= 'County Names to hide (2)'!$C$2)
      ),
      "Yes",
      "No"
   )
)</f>
        <v/>
      </c>
      <c r="P419" s="4"/>
      <c r="Q419" s="4"/>
      <c r="R419" s="4"/>
      <c r="S419" s="4"/>
      <c r="U419" s="129" t="str">
        <f>IF(M419="","",
   ROUND(
      (MIN(IF(N419="", 'County Names to hide (2)'!$D$2, N419),
           'County Names to hide (2)'!$D$2)
       - M419) / 365 * 12,
   1)
)</f>
        <v/>
      </c>
      <c r="V419" s="131" t="str">
        <f>IF(C419="","",
   ROUND(('County Names to hide (2)'!$D$2 - C419) / 365 * 12, 1)
)</f>
        <v/>
      </c>
      <c r="W419" s="1"/>
      <c r="X419" s="1"/>
      <c r="Y419" s="1"/>
      <c r="Z419" s="1"/>
      <c r="AA419" s="1"/>
      <c r="AB419" s="1"/>
      <c r="AC419" s="1"/>
      <c r="AD419" s="1"/>
      <c r="AE419" s="1"/>
      <c r="AF41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19" s="1"/>
      <c r="AH419" s="1"/>
      <c r="AI419" s="124" t="str">
        <f t="shared" si="14"/>
        <v/>
      </c>
      <c r="AJ419" s="1"/>
      <c r="AK419" s="1"/>
      <c r="AL419" s="1"/>
    </row>
    <row r="420" spans="1:38" x14ac:dyDescent="0.35">
      <c r="A420" s="77"/>
      <c r="C420" s="87"/>
      <c r="L420" s="114" t="str">
        <f t="shared" si="13"/>
        <v>Yes</v>
      </c>
      <c r="M420" s="87"/>
      <c r="N420" s="87"/>
      <c r="O420" s="127" t="str">
        <f>IF(OR(A420="", M420=""), "",
   IF(AND(
         M420 &lt;= 'County Names to hide (2)'!$D$2,
         OR(N420="", N420 &gt;= 'County Names to hide (2)'!$C$2)
      ),
      "Yes",
      "No"
   )
)</f>
        <v/>
      </c>
      <c r="P420" s="87"/>
      <c r="Q420" s="87"/>
      <c r="R420" s="87"/>
      <c r="S420" s="87"/>
      <c r="T420" s="98"/>
      <c r="U420" s="129" t="str">
        <f>IF(M420="","",
   ROUND(
      (MIN(IF(N420="", 'County Names to hide (2)'!$D$2, N420),
           'County Names to hide (2)'!$D$2)
       - M420) / 365 * 12,
   1)
)</f>
        <v/>
      </c>
      <c r="V420" s="131" t="str">
        <f>IF(C420="","",
   ROUND(('County Names to hide (2)'!$D$2 - C420) / 365 * 12, 1)
)</f>
        <v/>
      </c>
      <c r="AF42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20" s="124" t="str">
        <f t="shared" si="14"/>
        <v/>
      </c>
    </row>
    <row r="421" spans="1:38" x14ac:dyDescent="0.35">
      <c r="A421" s="76"/>
      <c r="B421" s="1"/>
      <c r="D421" s="1"/>
      <c r="E421" s="1"/>
      <c r="F421" s="1"/>
      <c r="G421" s="1"/>
      <c r="H421" s="1"/>
      <c r="I421" s="1"/>
      <c r="J421" s="1"/>
      <c r="K421" s="1"/>
      <c r="L421" s="114" t="str">
        <f t="shared" si="13"/>
        <v>Yes</v>
      </c>
      <c r="M421" s="4"/>
      <c r="N421" s="4"/>
      <c r="O421" s="127" t="str">
        <f>IF(OR(A421="", M421=""), "",
   IF(AND(
         M421 &lt;= 'County Names to hide (2)'!$D$2,
         OR(N421="", N421 &gt;= 'County Names to hide (2)'!$C$2)
      ),
      "Yes",
      "No"
   )
)</f>
        <v/>
      </c>
      <c r="P421" s="4"/>
      <c r="Q421" s="4"/>
      <c r="R421" s="4"/>
      <c r="S421" s="4"/>
      <c r="U421" s="129" t="str">
        <f>IF(M421="","",
   ROUND(
      (MIN(IF(N421="", 'County Names to hide (2)'!$D$2, N421),
           'County Names to hide (2)'!$D$2)
       - M421) / 365 * 12,
   1)
)</f>
        <v/>
      </c>
      <c r="V421" s="131" t="str">
        <f>IF(C421="","",
   ROUND(('County Names to hide (2)'!$D$2 - C421) / 365 * 12, 1)
)</f>
        <v/>
      </c>
      <c r="W421" s="1"/>
      <c r="X421" s="1"/>
      <c r="Y421" s="1"/>
      <c r="Z421" s="1"/>
      <c r="AA421" s="1"/>
      <c r="AB421" s="1"/>
      <c r="AC421" s="1"/>
      <c r="AD421" s="1"/>
      <c r="AE421" s="1"/>
      <c r="AF42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21" s="1"/>
      <c r="AH421" s="1"/>
      <c r="AI421" s="124" t="str">
        <f t="shared" si="14"/>
        <v/>
      </c>
      <c r="AJ421" s="1"/>
      <c r="AK421" s="1"/>
      <c r="AL421" s="1"/>
    </row>
    <row r="422" spans="1:38" x14ac:dyDescent="0.35">
      <c r="A422" s="77"/>
      <c r="C422" s="87"/>
      <c r="L422" s="114" t="str">
        <f t="shared" si="13"/>
        <v>Yes</v>
      </c>
      <c r="M422" s="87"/>
      <c r="N422" s="87"/>
      <c r="O422" s="127" t="str">
        <f>IF(OR(A422="", M422=""), "",
   IF(AND(
         M422 &lt;= 'County Names to hide (2)'!$D$2,
         OR(N422="", N422 &gt;= 'County Names to hide (2)'!$C$2)
      ),
      "Yes",
      "No"
   )
)</f>
        <v/>
      </c>
      <c r="P422" s="87"/>
      <c r="Q422" s="87"/>
      <c r="R422" s="87"/>
      <c r="S422" s="87"/>
      <c r="T422" s="98"/>
      <c r="U422" s="129" t="str">
        <f>IF(M422="","",
   ROUND(
      (MIN(IF(N422="", 'County Names to hide (2)'!$D$2, N422),
           'County Names to hide (2)'!$D$2)
       - M422) / 365 * 12,
   1)
)</f>
        <v/>
      </c>
      <c r="V422" s="131" t="str">
        <f>IF(C422="","",
   ROUND(('County Names to hide (2)'!$D$2 - C422) / 365 * 12, 1)
)</f>
        <v/>
      </c>
      <c r="AF42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22" s="124" t="str">
        <f t="shared" si="14"/>
        <v/>
      </c>
    </row>
    <row r="423" spans="1:38" x14ac:dyDescent="0.35">
      <c r="A423" s="76"/>
      <c r="B423" s="1"/>
      <c r="D423" s="1"/>
      <c r="E423" s="1"/>
      <c r="F423" s="1"/>
      <c r="G423" s="1"/>
      <c r="H423" s="1"/>
      <c r="I423" s="1"/>
      <c r="J423" s="1"/>
      <c r="K423" s="1"/>
      <c r="L423" s="114" t="str">
        <f t="shared" si="13"/>
        <v>Yes</v>
      </c>
      <c r="M423" s="4"/>
      <c r="N423" s="4"/>
      <c r="O423" s="127" t="str">
        <f>IF(OR(A423="", M423=""), "",
   IF(AND(
         M423 &lt;= 'County Names to hide (2)'!$D$2,
         OR(N423="", N423 &gt;= 'County Names to hide (2)'!$C$2)
      ),
      "Yes",
      "No"
   )
)</f>
        <v/>
      </c>
      <c r="P423" s="4"/>
      <c r="Q423" s="4"/>
      <c r="R423" s="4"/>
      <c r="S423" s="4"/>
      <c r="U423" s="129" t="str">
        <f>IF(M423="","",
   ROUND(
      (MIN(IF(N423="", 'County Names to hide (2)'!$D$2, N423),
           'County Names to hide (2)'!$D$2)
       - M423) / 365 * 12,
   1)
)</f>
        <v/>
      </c>
      <c r="V423" s="131" t="str">
        <f>IF(C423="","",
   ROUND(('County Names to hide (2)'!$D$2 - C423) / 365 * 12, 1)
)</f>
        <v/>
      </c>
      <c r="W423" s="1"/>
      <c r="X423" s="1"/>
      <c r="Y423" s="1"/>
      <c r="Z423" s="1"/>
      <c r="AA423" s="1"/>
      <c r="AB423" s="1"/>
      <c r="AC423" s="1"/>
      <c r="AD423" s="1"/>
      <c r="AE423" s="1"/>
      <c r="AF42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23" s="1"/>
      <c r="AH423" s="1"/>
      <c r="AI423" s="124" t="str">
        <f t="shared" si="14"/>
        <v/>
      </c>
      <c r="AJ423" s="1"/>
      <c r="AK423" s="1"/>
      <c r="AL423" s="1"/>
    </row>
    <row r="424" spans="1:38" x14ac:dyDescent="0.35">
      <c r="A424" s="77"/>
      <c r="C424" s="87"/>
      <c r="L424" s="114" t="str">
        <f t="shared" si="13"/>
        <v>Yes</v>
      </c>
      <c r="M424" s="87"/>
      <c r="N424" s="87"/>
      <c r="O424" s="127" t="str">
        <f>IF(OR(A424="", M424=""), "",
   IF(AND(
         M424 &lt;= 'County Names to hide (2)'!$D$2,
         OR(N424="", N424 &gt;= 'County Names to hide (2)'!$C$2)
      ),
      "Yes",
      "No"
   )
)</f>
        <v/>
      </c>
      <c r="P424" s="87"/>
      <c r="Q424" s="87"/>
      <c r="R424" s="87"/>
      <c r="S424" s="87"/>
      <c r="T424" s="98"/>
      <c r="U424" s="129" t="str">
        <f>IF(M424="","",
   ROUND(
      (MIN(IF(N424="", 'County Names to hide (2)'!$D$2, N424),
           'County Names to hide (2)'!$D$2)
       - M424) / 365 * 12,
   1)
)</f>
        <v/>
      </c>
      <c r="V424" s="131" t="str">
        <f>IF(C424="","",
   ROUND(('County Names to hide (2)'!$D$2 - C424) / 365 * 12, 1)
)</f>
        <v/>
      </c>
      <c r="AF42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24" s="124" t="str">
        <f t="shared" si="14"/>
        <v/>
      </c>
    </row>
    <row r="425" spans="1:38" x14ac:dyDescent="0.35">
      <c r="A425" s="76"/>
      <c r="B425" s="1"/>
      <c r="D425" s="1"/>
      <c r="E425" s="1"/>
      <c r="F425" s="1"/>
      <c r="G425" s="1"/>
      <c r="H425" s="1"/>
      <c r="I425" s="1"/>
      <c r="J425" s="1"/>
      <c r="K425" s="1"/>
      <c r="L425" s="114" t="str">
        <f t="shared" si="13"/>
        <v>Yes</v>
      </c>
      <c r="M425" s="4"/>
      <c r="N425" s="4"/>
      <c r="O425" s="127" t="str">
        <f>IF(OR(A425="", M425=""), "",
   IF(AND(
         M425 &lt;= 'County Names to hide (2)'!$D$2,
         OR(N425="", N425 &gt;= 'County Names to hide (2)'!$C$2)
      ),
      "Yes",
      "No"
   )
)</f>
        <v/>
      </c>
      <c r="P425" s="4"/>
      <c r="Q425" s="4"/>
      <c r="R425" s="4"/>
      <c r="S425" s="4"/>
      <c r="U425" s="129" t="str">
        <f>IF(M425="","",
   ROUND(
      (MIN(IF(N425="", 'County Names to hide (2)'!$D$2, N425),
           'County Names to hide (2)'!$D$2)
       - M425) / 365 * 12,
   1)
)</f>
        <v/>
      </c>
      <c r="V425" s="131" t="str">
        <f>IF(C425="","",
   ROUND(('County Names to hide (2)'!$D$2 - C425) / 365 * 12, 1)
)</f>
        <v/>
      </c>
      <c r="W425" s="1"/>
      <c r="X425" s="1"/>
      <c r="Y425" s="1"/>
      <c r="Z425" s="1"/>
      <c r="AA425" s="1"/>
      <c r="AB425" s="1"/>
      <c r="AC425" s="1"/>
      <c r="AD425" s="1"/>
      <c r="AE425" s="1"/>
      <c r="AF42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25" s="1"/>
      <c r="AH425" s="1"/>
      <c r="AI425" s="124" t="str">
        <f t="shared" si="14"/>
        <v/>
      </c>
      <c r="AJ425" s="1"/>
      <c r="AK425" s="1"/>
      <c r="AL425" s="1"/>
    </row>
    <row r="426" spans="1:38" x14ac:dyDescent="0.35">
      <c r="A426" s="77"/>
      <c r="C426" s="87"/>
      <c r="L426" s="114" t="str">
        <f t="shared" si="13"/>
        <v>Yes</v>
      </c>
      <c r="M426" s="87"/>
      <c r="N426" s="87"/>
      <c r="O426" s="127" t="str">
        <f>IF(OR(A426="", M426=""), "",
   IF(AND(
         M426 &lt;= 'County Names to hide (2)'!$D$2,
         OR(N426="", N426 &gt;= 'County Names to hide (2)'!$C$2)
      ),
      "Yes",
      "No"
   )
)</f>
        <v/>
      </c>
      <c r="P426" s="87"/>
      <c r="Q426" s="87"/>
      <c r="R426" s="87"/>
      <c r="S426" s="87"/>
      <c r="T426" s="98"/>
      <c r="U426" s="129" t="str">
        <f>IF(M426="","",
   ROUND(
      (MIN(IF(N426="", 'County Names to hide (2)'!$D$2, N426),
           'County Names to hide (2)'!$D$2)
       - M426) / 365 * 12,
   1)
)</f>
        <v/>
      </c>
      <c r="V426" s="131" t="str">
        <f>IF(C426="","",
   ROUND(('County Names to hide (2)'!$D$2 - C426) / 365 * 12, 1)
)</f>
        <v/>
      </c>
      <c r="AF42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26" s="124" t="str">
        <f t="shared" si="14"/>
        <v/>
      </c>
    </row>
    <row r="427" spans="1:38" x14ac:dyDescent="0.35">
      <c r="A427" s="76"/>
      <c r="B427" s="1"/>
      <c r="D427" s="1"/>
      <c r="E427" s="1"/>
      <c r="F427" s="1"/>
      <c r="G427" s="1"/>
      <c r="H427" s="1"/>
      <c r="I427" s="1"/>
      <c r="J427" s="1"/>
      <c r="K427" s="1"/>
      <c r="L427" s="114" t="str">
        <f t="shared" si="13"/>
        <v>Yes</v>
      </c>
      <c r="M427" s="4"/>
      <c r="N427" s="4"/>
      <c r="O427" s="127" t="str">
        <f>IF(OR(A427="", M427=""), "",
   IF(AND(
         M427 &lt;= 'County Names to hide (2)'!$D$2,
         OR(N427="", N427 &gt;= 'County Names to hide (2)'!$C$2)
      ),
      "Yes",
      "No"
   )
)</f>
        <v/>
      </c>
      <c r="P427" s="4"/>
      <c r="Q427" s="4"/>
      <c r="R427" s="4"/>
      <c r="S427" s="4"/>
      <c r="U427" s="129" t="str">
        <f>IF(M427="","",
   ROUND(
      (MIN(IF(N427="", 'County Names to hide (2)'!$D$2, N427),
           'County Names to hide (2)'!$D$2)
       - M427) / 365 * 12,
   1)
)</f>
        <v/>
      </c>
      <c r="V427" s="131" t="str">
        <f>IF(C427="","",
   ROUND(('County Names to hide (2)'!$D$2 - C427) / 365 * 12, 1)
)</f>
        <v/>
      </c>
      <c r="W427" s="1"/>
      <c r="X427" s="1"/>
      <c r="Y427" s="1"/>
      <c r="Z427" s="1"/>
      <c r="AA427" s="1"/>
      <c r="AB427" s="1"/>
      <c r="AC427" s="1"/>
      <c r="AD427" s="1"/>
      <c r="AE427" s="1"/>
      <c r="AF42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27" s="1"/>
      <c r="AH427" s="1"/>
      <c r="AI427" s="124" t="str">
        <f t="shared" si="14"/>
        <v/>
      </c>
      <c r="AJ427" s="1"/>
      <c r="AK427" s="1"/>
      <c r="AL427" s="1"/>
    </row>
    <row r="428" spans="1:38" x14ac:dyDescent="0.35">
      <c r="A428" s="77"/>
      <c r="C428" s="87"/>
      <c r="L428" s="114" t="str">
        <f t="shared" si="13"/>
        <v>Yes</v>
      </c>
      <c r="M428" s="87"/>
      <c r="N428" s="87"/>
      <c r="O428" s="127" t="str">
        <f>IF(OR(A428="", M428=""), "",
   IF(AND(
         M428 &lt;= 'County Names to hide (2)'!$D$2,
         OR(N428="", N428 &gt;= 'County Names to hide (2)'!$C$2)
      ),
      "Yes",
      "No"
   )
)</f>
        <v/>
      </c>
      <c r="P428" s="87"/>
      <c r="Q428" s="87"/>
      <c r="R428" s="87"/>
      <c r="S428" s="87"/>
      <c r="T428" s="98"/>
      <c r="U428" s="129" t="str">
        <f>IF(M428="","",
   ROUND(
      (MIN(IF(N428="", 'County Names to hide (2)'!$D$2, N428),
           'County Names to hide (2)'!$D$2)
       - M428) / 365 * 12,
   1)
)</f>
        <v/>
      </c>
      <c r="V428" s="131" t="str">
        <f>IF(C428="","",
   ROUND(('County Names to hide (2)'!$D$2 - C428) / 365 * 12, 1)
)</f>
        <v/>
      </c>
      <c r="AF42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28" s="124" t="str">
        <f t="shared" si="14"/>
        <v/>
      </c>
    </row>
    <row r="429" spans="1:38" x14ac:dyDescent="0.35">
      <c r="A429" s="76"/>
      <c r="B429" s="1"/>
      <c r="D429" s="1"/>
      <c r="E429" s="1"/>
      <c r="F429" s="1"/>
      <c r="G429" s="1"/>
      <c r="H429" s="1"/>
      <c r="I429" s="1"/>
      <c r="J429" s="1"/>
      <c r="K429" s="1"/>
      <c r="L429" s="114" t="str">
        <f t="shared" si="13"/>
        <v>Yes</v>
      </c>
      <c r="M429" s="4"/>
      <c r="N429" s="4"/>
      <c r="O429" s="127" t="str">
        <f>IF(OR(A429="", M429=""), "",
   IF(AND(
         M429 &lt;= 'County Names to hide (2)'!$D$2,
         OR(N429="", N429 &gt;= 'County Names to hide (2)'!$C$2)
      ),
      "Yes",
      "No"
   )
)</f>
        <v/>
      </c>
      <c r="P429" s="4"/>
      <c r="Q429" s="4"/>
      <c r="R429" s="4"/>
      <c r="S429" s="4"/>
      <c r="U429" s="129" t="str">
        <f>IF(M429="","",
   ROUND(
      (MIN(IF(N429="", 'County Names to hide (2)'!$D$2, N429),
           'County Names to hide (2)'!$D$2)
       - M429) / 365 * 12,
   1)
)</f>
        <v/>
      </c>
      <c r="V429" s="131" t="str">
        <f>IF(C429="","",
   ROUND(('County Names to hide (2)'!$D$2 - C429) / 365 * 12, 1)
)</f>
        <v/>
      </c>
      <c r="W429" s="1"/>
      <c r="X429" s="1"/>
      <c r="Y429" s="1"/>
      <c r="Z429" s="1"/>
      <c r="AA429" s="1"/>
      <c r="AB429" s="1"/>
      <c r="AC429" s="1"/>
      <c r="AD429" s="1"/>
      <c r="AE429" s="1"/>
      <c r="AF42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29" s="1"/>
      <c r="AH429" s="1"/>
      <c r="AI429" s="124" t="str">
        <f t="shared" si="14"/>
        <v/>
      </c>
      <c r="AJ429" s="1"/>
      <c r="AK429" s="1"/>
      <c r="AL429" s="1"/>
    </row>
    <row r="430" spans="1:38" x14ac:dyDescent="0.35">
      <c r="A430" s="77"/>
      <c r="C430" s="87"/>
      <c r="L430" s="114" t="str">
        <f t="shared" si="13"/>
        <v>Yes</v>
      </c>
      <c r="M430" s="87"/>
      <c r="N430" s="87"/>
      <c r="O430" s="127" t="str">
        <f>IF(OR(A430="", M430=""), "",
   IF(AND(
         M430 &lt;= 'County Names to hide (2)'!$D$2,
         OR(N430="", N430 &gt;= 'County Names to hide (2)'!$C$2)
      ),
      "Yes",
      "No"
   )
)</f>
        <v/>
      </c>
      <c r="P430" s="87"/>
      <c r="Q430" s="87"/>
      <c r="R430" s="87"/>
      <c r="S430" s="87"/>
      <c r="T430" s="98"/>
      <c r="U430" s="129" t="str">
        <f>IF(M430="","",
   ROUND(
      (MIN(IF(N430="", 'County Names to hide (2)'!$D$2, N430),
           'County Names to hide (2)'!$D$2)
       - M430) / 365 * 12,
   1)
)</f>
        <v/>
      </c>
      <c r="V430" s="131" t="str">
        <f>IF(C430="","",
   ROUND(('County Names to hide (2)'!$D$2 - C430) / 365 * 12, 1)
)</f>
        <v/>
      </c>
      <c r="AF43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30" s="124" t="str">
        <f t="shared" si="14"/>
        <v/>
      </c>
    </row>
    <row r="431" spans="1:38" x14ac:dyDescent="0.35">
      <c r="A431" s="76"/>
      <c r="B431" s="1"/>
      <c r="D431" s="1"/>
      <c r="E431" s="1"/>
      <c r="F431" s="1"/>
      <c r="G431" s="1"/>
      <c r="H431" s="1"/>
      <c r="I431" s="1"/>
      <c r="J431" s="1"/>
      <c r="K431" s="1"/>
      <c r="L431" s="114" t="str">
        <f t="shared" si="13"/>
        <v>Yes</v>
      </c>
      <c r="M431" s="4"/>
      <c r="N431" s="4"/>
      <c r="O431" s="127" t="str">
        <f>IF(OR(A431="", M431=""), "",
   IF(AND(
         M431 &lt;= 'County Names to hide (2)'!$D$2,
         OR(N431="", N431 &gt;= 'County Names to hide (2)'!$C$2)
      ),
      "Yes",
      "No"
   )
)</f>
        <v/>
      </c>
      <c r="P431" s="4"/>
      <c r="Q431" s="4"/>
      <c r="R431" s="4"/>
      <c r="S431" s="4"/>
      <c r="U431" s="129" t="str">
        <f>IF(M431="","",
   ROUND(
      (MIN(IF(N431="", 'County Names to hide (2)'!$D$2, N431),
           'County Names to hide (2)'!$D$2)
       - M431) / 365 * 12,
   1)
)</f>
        <v/>
      </c>
      <c r="V431" s="131" t="str">
        <f>IF(C431="","",
   ROUND(('County Names to hide (2)'!$D$2 - C431) / 365 * 12, 1)
)</f>
        <v/>
      </c>
      <c r="W431" s="1"/>
      <c r="X431" s="1"/>
      <c r="Y431" s="1"/>
      <c r="Z431" s="1"/>
      <c r="AA431" s="1"/>
      <c r="AB431" s="1"/>
      <c r="AC431" s="1"/>
      <c r="AD431" s="1"/>
      <c r="AE431" s="1"/>
      <c r="AF43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31" s="1"/>
      <c r="AH431" s="1"/>
      <c r="AI431" s="124" t="str">
        <f t="shared" si="14"/>
        <v/>
      </c>
      <c r="AJ431" s="1"/>
      <c r="AK431" s="1"/>
      <c r="AL431" s="1"/>
    </row>
    <row r="432" spans="1:38" x14ac:dyDescent="0.35">
      <c r="A432" s="77"/>
      <c r="C432" s="87"/>
      <c r="L432" s="114" t="str">
        <f t="shared" si="13"/>
        <v>Yes</v>
      </c>
      <c r="M432" s="87"/>
      <c r="N432" s="87"/>
      <c r="O432" s="127" t="str">
        <f>IF(OR(A432="", M432=""), "",
   IF(AND(
         M432 &lt;= 'County Names to hide (2)'!$D$2,
         OR(N432="", N432 &gt;= 'County Names to hide (2)'!$C$2)
      ),
      "Yes",
      "No"
   )
)</f>
        <v/>
      </c>
      <c r="P432" s="87"/>
      <c r="Q432" s="87"/>
      <c r="R432" s="87"/>
      <c r="S432" s="87"/>
      <c r="T432" s="98"/>
      <c r="U432" s="129" t="str">
        <f>IF(M432="","",
   ROUND(
      (MIN(IF(N432="", 'County Names to hide (2)'!$D$2, N432),
           'County Names to hide (2)'!$D$2)
       - M432) / 365 * 12,
   1)
)</f>
        <v/>
      </c>
      <c r="V432" s="131" t="str">
        <f>IF(C432="","",
   ROUND(('County Names to hide (2)'!$D$2 - C432) / 365 * 12, 1)
)</f>
        <v/>
      </c>
      <c r="AF43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32" s="124" t="str">
        <f t="shared" si="14"/>
        <v/>
      </c>
    </row>
    <row r="433" spans="1:38" x14ac:dyDescent="0.35">
      <c r="A433" s="76"/>
      <c r="B433" s="1"/>
      <c r="D433" s="1"/>
      <c r="E433" s="1"/>
      <c r="F433" s="1"/>
      <c r="G433" s="1"/>
      <c r="H433" s="1"/>
      <c r="I433" s="1"/>
      <c r="J433" s="1"/>
      <c r="K433" s="1"/>
      <c r="L433" s="114" t="str">
        <f t="shared" si="13"/>
        <v>Yes</v>
      </c>
      <c r="M433" s="4"/>
      <c r="N433" s="4"/>
      <c r="O433" s="127" t="str">
        <f>IF(OR(A433="", M433=""), "",
   IF(AND(
         M433 &lt;= 'County Names to hide (2)'!$D$2,
         OR(N433="", N433 &gt;= 'County Names to hide (2)'!$C$2)
      ),
      "Yes",
      "No"
   )
)</f>
        <v/>
      </c>
      <c r="P433" s="4"/>
      <c r="Q433" s="4"/>
      <c r="R433" s="4"/>
      <c r="S433" s="4"/>
      <c r="U433" s="129" t="str">
        <f>IF(M433="","",
   ROUND(
      (MIN(IF(N433="", 'County Names to hide (2)'!$D$2, N433),
           'County Names to hide (2)'!$D$2)
       - M433) / 365 * 12,
   1)
)</f>
        <v/>
      </c>
      <c r="V433" s="131" t="str">
        <f>IF(C433="","",
   ROUND(('County Names to hide (2)'!$D$2 - C433) / 365 * 12, 1)
)</f>
        <v/>
      </c>
      <c r="W433" s="1"/>
      <c r="X433" s="1"/>
      <c r="Y433" s="1"/>
      <c r="Z433" s="1"/>
      <c r="AA433" s="1"/>
      <c r="AB433" s="1"/>
      <c r="AC433" s="1"/>
      <c r="AD433" s="1"/>
      <c r="AE433" s="1"/>
      <c r="AF43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33" s="1"/>
      <c r="AH433" s="1"/>
      <c r="AI433" s="124" t="str">
        <f t="shared" si="14"/>
        <v/>
      </c>
      <c r="AJ433" s="1"/>
      <c r="AK433" s="1"/>
      <c r="AL433" s="1"/>
    </row>
    <row r="434" spans="1:38" x14ac:dyDescent="0.35">
      <c r="A434" s="77"/>
      <c r="C434" s="87"/>
      <c r="L434" s="114" t="str">
        <f t="shared" si="13"/>
        <v>Yes</v>
      </c>
      <c r="M434" s="87"/>
      <c r="N434" s="87"/>
      <c r="O434" s="127" t="str">
        <f>IF(OR(A434="", M434=""), "",
   IF(AND(
         M434 &lt;= 'County Names to hide (2)'!$D$2,
         OR(N434="", N434 &gt;= 'County Names to hide (2)'!$C$2)
      ),
      "Yes",
      "No"
   )
)</f>
        <v/>
      </c>
      <c r="P434" s="87"/>
      <c r="Q434" s="87"/>
      <c r="R434" s="87"/>
      <c r="S434" s="87"/>
      <c r="T434" s="98"/>
      <c r="U434" s="129" t="str">
        <f>IF(M434="","",
   ROUND(
      (MIN(IF(N434="", 'County Names to hide (2)'!$D$2, N434),
           'County Names to hide (2)'!$D$2)
       - M434) / 365 * 12,
   1)
)</f>
        <v/>
      </c>
      <c r="V434" s="131" t="str">
        <f>IF(C434="","",
   ROUND(('County Names to hide (2)'!$D$2 - C434) / 365 * 12, 1)
)</f>
        <v/>
      </c>
      <c r="AF43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34" s="124" t="str">
        <f t="shared" si="14"/>
        <v/>
      </c>
    </row>
    <row r="435" spans="1:38" x14ac:dyDescent="0.35">
      <c r="A435" s="76"/>
      <c r="B435" s="1"/>
      <c r="D435" s="1"/>
      <c r="E435" s="1"/>
      <c r="F435" s="1"/>
      <c r="G435" s="1"/>
      <c r="H435" s="1"/>
      <c r="I435" s="1"/>
      <c r="J435" s="1"/>
      <c r="K435" s="1"/>
      <c r="L435" s="114" t="str">
        <f t="shared" si="13"/>
        <v>Yes</v>
      </c>
      <c r="M435" s="4"/>
      <c r="N435" s="4"/>
      <c r="O435" s="127" t="str">
        <f>IF(OR(A435="", M435=""), "",
   IF(AND(
         M435 &lt;= 'County Names to hide (2)'!$D$2,
         OR(N435="", N435 &gt;= 'County Names to hide (2)'!$C$2)
      ),
      "Yes",
      "No"
   )
)</f>
        <v/>
      </c>
      <c r="P435" s="4"/>
      <c r="Q435" s="4"/>
      <c r="R435" s="4"/>
      <c r="S435" s="4"/>
      <c r="U435" s="129" t="str">
        <f>IF(M435="","",
   ROUND(
      (MIN(IF(N435="", 'County Names to hide (2)'!$D$2, N435),
           'County Names to hide (2)'!$D$2)
       - M435) / 365 * 12,
   1)
)</f>
        <v/>
      </c>
      <c r="V435" s="131" t="str">
        <f>IF(C435="","",
   ROUND(('County Names to hide (2)'!$D$2 - C435) / 365 * 12, 1)
)</f>
        <v/>
      </c>
      <c r="W435" s="1"/>
      <c r="X435" s="1"/>
      <c r="Y435" s="1"/>
      <c r="Z435" s="1"/>
      <c r="AA435" s="1"/>
      <c r="AB435" s="1"/>
      <c r="AC435" s="1"/>
      <c r="AD435" s="1"/>
      <c r="AE435" s="1"/>
      <c r="AF43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35" s="1"/>
      <c r="AH435" s="1"/>
      <c r="AI435" s="124" t="str">
        <f t="shared" si="14"/>
        <v/>
      </c>
      <c r="AJ435" s="1"/>
      <c r="AK435" s="1"/>
      <c r="AL435" s="1"/>
    </row>
    <row r="436" spans="1:38" x14ac:dyDescent="0.35">
      <c r="A436" s="77"/>
      <c r="C436" s="87"/>
      <c r="L436" s="114" t="str">
        <f t="shared" si="13"/>
        <v>Yes</v>
      </c>
      <c r="M436" s="87"/>
      <c r="N436" s="87"/>
      <c r="O436" s="127" t="str">
        <f>IF(OR(A436="", M436=""), "",
   IF(AND(
         M436 &lt;= 'County Names to hide (2)'!$D$2,
         OR(N436="", N436 &gt;= 'County Names to hide (2)'!$C$2)
      ),
      "Yes",
      "No"
   )
)</f>
        <v/>
      </c>
      <c r="P436" s="87"/>
      <c r="Q436" s="87"/>
      <c r="R436" s="87"/>
      <c r="S436" s="87"/>
      <c r="T436" s="98"/>
      <c r="U436" s="129" t="str">
        <f>IF(M436="","",
   ROUND(
      (MIN(IF(N436="", 'County Names to hide (2)'!$D$2, N436),
           'County Names to hide (2)'!$D$2)
       - M436) / 365 * 12,
   1)
)</f>
        <v/>
      </c>
      <c r="V436" s="131" t="str">
        <f>IF(C436="","",
   ROUND(('County Names to hide (2)'!$D$2 - C436) / 365 * 12, 1)
)</f>
        <v/>
      </c>
      <c r="AF43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36" s="124" t="str">
        <f t="shared" si="14"/>
        <v/>
      </c>
    </row>
    <row r="437" spans="1:38" x14ac:dyDescent="0.35">
      <c r="A437" s="76"/>
      <c r="B437" s="1"/>
      <c r="D437" s="1"/>
      <c r="E437" s="1"/>
      <c r="F437" s="1"/>
      <c r="G437" s="1"/>
      <c r="H437" s="1"/>
      <c r="I437" s="1"/>
      <c r="J437" s="1"/>
      <c r="K437" s="1"/>
      <c r="L437" s="114" t="str">
        <f t="shared" si="13"/>
        <v>Yes</v>
      </c>
      <c r="M437" s="4"/>
      <c r="N437" s="4"/>
      <c r="O437" s="127" t="str">
        <f>IF(OR(A437="", M437=""), "",
   IF(AND(
         M437 &lt;= 'County Names to hide (2)'!$D$2,
         OR(N437="", N437 &gt;= 'County Names to hide (2)'!$C$2)
      ),
      "Yes",
      "No"
   )
)</f>
        <v/>
      </c>
      <c r="P437" s="4"/>
      <c r="Q437" s="4"/>
      <c r="R437" s="4"/>
      <c r="S437" s="4"/>
      <c r="U437" s="129" t="str">
        <f>IF(M437="","",
   ROUND(
      (MIN(IF(N437="", 'County Names to hide (2)'!$D$2, N437),
           'County Names to hide (2)'!$D$2)
       - M437) / 365 * 12,
   1)
)</f>
        <v/>
      </c>
      <c r="V437" s="131" t="str">
        <f>IF(C437="","",
   ROUND(('County Names to hide (2)'!$D$2 - C437) / 365 * 12, 1)
)</f>
        <v/>
      </c>
      <c r="W437" s="1"/>
      <c r="X437" s="1"/>
      <c r="Y437" s="1"/>
      <c r="Z437" s="1"/>
      <c r="AA437" s="1"/>
      <c r="AB437" s="1"/>
      <c r="AC437" s="1"/>
      <c r="AD437" s="1"/>
      <c r="AE437" s="1"/>
      <c r="AF43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37" s="1"/>
      <c r="AH437" s="1"/>
      <c r="AI437" s="124" t="str">
        <f t="shared" si="14"/>
        <v/>
      </c>
      <c r="AJ437" s="1"/>
      <c r="AK437" s="1"/>
      <c r="AL437" s="1"/>
    </row>
    <row r="438" spans="1:38" x14ac:dyDescent="0.35">
      <c r="A438" s="77"/>
      <c r="C438" s="87"/>
      <c r="L438" s="114" t="str">
        <f t="shared" si="13"/>
        <v>Yes</v>
      </c>
      <c r="M438" s="87"/>
      <c r="N438" s="87"/>
      <c r="O438" s="127" t="str">
        <f>IF(OR(A438="", M438=""), "",
   IF(AND(
         M438 &lt;= 'County Names to hide (2)'!$D$2,
         OR(N438="", N438 &gt;= 'County Names to hide (2)'!$C$2)
      ),
      "Yes",
      "No"
   )
)</f>
        <v/>
      </c>
      <c r="P438" s="87"/>
      <c r="Q438" s="87"/>
      <c r="R438" s="87"/>
      <c r="S438" s="87"/>
      <c r="T438" s="98"/>
      <c r="U438" s="129" t="str">
        <f>IF(M438="","",
   ROUND(
      (MIN(IF(N438="", 'County Names to hide (2)'!$D$2, N438),
           'County Names to hide (2)'!$D$2)
       - M438) / 365 * 12,
   1)
)</f>
        <v/>
      </c>
      <c r="V438" s="131" t="str">
        <f>IF(C438="","",
   ROUND(('County Names to hide (2)'!$D$2 - C438) / 365 * 12, 1)
)</f>
        <v/>
      </c>
      <c r="AF43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38" s="124" t="str">
        <f t="shared" si="14"/>
        <v/>
      </c>
    </row>
    <row r="439" spans="1:38" x14ac:dyDescent="0.35">
      <c r="A439" s="76"/>
      <c r="B439" s="1"/>
      <c r="D439" s="1"/>
      <c r="E439" s="1"/>
      <c r="F439" s="1"/>
      <c r="G439" s="1"/>
      <c r="H439" s="1"/>
      <c r="I439" s="1"/>
      <c r="J439" s="1"/>
      <c r="K439" s="1"/>
      <c r="L439" s="114" t="str">
        <f t="shared" si="13"/>
        <v>Yes</v>
      </c>
      <c r="M439" s="4"/>
      <c r="N439" s="4"/>
      <c r="O439" s="127" t="str">
        <f>IF(OR(A439="", M439=""), "",
   IF(AND(
         M439 &lt;= 'County Names to hide (2)'!$D$2,
         OR(N439="", N439 &gt;= 'County Names to hide (2)'!$C$2)
      ),
      "Yes",
      "No"
   )
)</f>
        <v/>
      </c>
      <c r="P439" s="4"/>
      <c r="Q439" s="4"/>
      <c r="R439" s="4"/>
      <c r="S439" s="4"/>
      <c r="U439" s="129" t="str">
        <f>IF(M439="","",
   ROUND(
      (MIN(IF(N439="", 'County Names to hide (2)'!$D$2, N439),
           'County Names to hide (2)'!$D$2)
       - M439) / 365 * 12,
   1)
)</f>
        <v/>
      </c>
      <c r="V439" s="131" t="str">
        <f>IF(C439="","",
   ROUND(('County Names to hide (2)'!$D$2 - C439) / 365 * 12, 1)
)</f>
        <v/>
      </c>
      <c r="W439" s="1"/>
      <c r="X439" s="1"/>
      <c r="Y439" s="1"/>
      <c r="Z439" s="1"/>
      <c r="AA439" s="1"/>
      <c r="AB439" s="1"/>
      <c r="AC439" s="1"/>
      <c r="AD439" s="1"/>
      <c r="AE439" s="1"/>
      <c r="AF43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39" s="1"/>
      <c r="AH439" s="1"/>
      <c r="AI439" s="124" t="str">
        <f t="shared" si="14"/>
        <v/>
      </c>
      <c r="AJ439" s="1"/>
      <c r="AK439" s="1"/>
      <c r="AL439" s="1"/>
    </row>
    <row r="440" spans="1:38" x14ac:dyDescent="0.35">
      <c r="A440" s="77"/>
      <c r="C440" s="87"/>
      <c r="L440" s="114" t="str">
        <f t="shared" si="13"/>
        <v>Yes</v>
      </c>
      <c r="M440" s="87"/>
      <c r="N440" s="87"/>
      <c r="O440" s="127" t="str">
        <f>IF(OR(A440="", M440=""), "",
   IF(AND(
         M440 &lt;= 'County Names to hide (2)'!$D$2,
         OR(N440="", N440 &gt;= 'County Names to hide (2)'!$C$2)
      ),
      "Yes",
      "No"
   )
)</f>
        <v/>
      </c>
      <c r="P440" s="87"/>
      <c r="Q440" s="87"/>
      <c r="R440" s="87"/>
      <c r="S440" s="87"/>
      <c r="T440" s="98"/>
      <c r="U440" s="129" t="str">
        <f>IF(M440="","",
   ROUND(
      (MIN(IF(N440="", 'County Names to hide (2)'!$D$2, N440),
           'County Names to hide (2)'!$D$2)
       - M440) / 365 * 12,
   1)
)</f>
        <v/>
      </c>
      <c r="V440" s="131" t="str">
        <f>IF(C440="","",
   ROUND(('County Names to hide (2)'!$D$2 - C440) / 365 * 12, 1)
)</f>
        <v/>
      </c>
      <c r="AF44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40" s="124" t="str">
        <f t="shared" si="14"/>
        <v/>
      </c>
    </row>
    <row r="441" spans="1:38" x14ac:dyDescent="0.35">
      <c r="A441" s="76"/>
      <c r="B441" s="1"/>
      <c r="D441" s="1"/>
      <c r="E441" s="1"/>
      <c r="F441" s="1"/>
      <c r="G441" s="1"/>
      <c r="H441" s="1"/>
      <c r="I441" s="1"/>
      <c r="J441" s="1"/>
      <c r="K441" s="1"/>
      <c r="L441" s="114" t="str">
        <f t="shared" si="13"/>
        <v>Yes</v>
      </c>
      <c r="M441" s="4"/>
      <c r="N441" s="4"/>
      <c r="O441" s="127" t="str">
        <f>IF(OR(A441="", M441=""), "",
   IF(AND(
         M441 &lt;= 'County Names to hide (2)'!$D$2,
         OR(N441="", N441 &gt;= 'County Names to hide (2)'!$C$2)
      ),
      "Yes",
      "No"
   )
)</f>
        <v/>
      </c>
      <c r="P441" s="4"/>
      <c r="Q441" s="4"/>
      <c r="R441" s="4"/>
      <c r="S441" s="4"/>
      <c r="U441" s="129" t="str">
        <f>IF(M441="","",
   ROUND(
      (MIN(IF(N441="", 'County Names to hide (2)'!$D$2, N441),
           'County Names to hide (2)'!$D$2)
       - M441) / 365 * 12,
   1)
)</f>
        <v/>
      </c>
      <c r="V441" s="131" t="str">
        <f>IF(C441="","",
   ROUND(('County Names to hide (2)'!$D$2 - C441) / 365 * 12, 1)
)</f>
        <v/>
      </c>
      <c r="W441" s="1"/>
      <c r="X441" s="1"/>
      <c r="Y441" s="1"/>
      <c r="Z441" s="1"/>
      <c r="AA441" s="1"/>
      <c r="AB441" s="1"/>
      <c r="AC441" s="1"/>
      <c r="AD441" s="1"/>
      <c r="AE441" s="1"/>
      <c r="AF44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41" s="1"/>
      <c r="AH441" s="1"/>
      <c r="AI441" s="124" t="str">
        <f t="shared" si="14"/>
        <v/>
      </c>
      <c r="AJ441" s="1"/>
      <c r="AK441" s="1"/>
      <c r="AL441" s="1"/>
    </row>
    <row r="442" spans="1:38" x14ac:dyDescent="0.35">
      <c r="A442" s="77"/>
      <c r="C442" s="87"/>
      <c r="L442" s="114" t="str">
        <f t="shared" si="13"/>
        <v>Yes</v>
      </c>
      <c r="M442" s="87"/>
      <c r="N442" s="87"/>
      <c r="O442" s="127" t="str">
        <f>IF(OR(A442="", M442=""), "",
   IF(AND(
         M442 &lt;= 'County Names to hide (2)'!$D$2,
         OR(N442="", N442 &gt;= 'County Names to hide (2)'!$C$2)
      ),
      "Yes",
      "No"
   )
)</f>
        <v/>
      </c>
      <c r="P442" s="87"/>
      <c r="Q442" s="87"/>
      <c r="R442" s="87"/>
      <c r="S442" s="87"/>
      <c r="T442" s="98"/>
      <c r="U442" s="129" t="str">
        <f>IF(M442="","",
   ROUND(
      (MIN(IF(N442="", 'County Names to hide (2)'!$D$2, N442),
           'County Names to hide (2)'!$D$2)
       - M442) / 365 * 12,
   1)
)</f>
        <v/>
      </c>
      <c r="V442" s="131" t="str">
        <f>IF(C442="","",
   ROUND(('County Names to hide (2)'!$D$2 - C442) / 365 * 12, 1)
)</f>
        <v/>
      </c>
      <c r="AF44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42" s="124" t="str">
        <f t="shared" si="14"/>
        <v/>
      </c>
    </row>
    <row r="443" spans="1:38" x14ac:dyDescent="0.35">
      <c r="A443" s="76"/>
      <c r="B443" s="1"/>
      <c r="D443" s="1"/>
      <c r="E443" s="1"/>
      <c r="F443" s="1"/>
      <c r="G443" s="1"/>
      <c r="H443" s="1"/>
      <c r="I443" s="1"/>
      <c r="J443" s="1"/>
      <c r="K443" s="1"/>
      <c r="L443" s="114" t="str">
        <f t="shared" si="13"/>
        <v>Yes</v>
      </c>
      <c r="M443" s="4"/>
      <c r="N443" s="4"/>
      <c r="O443" s="127" t="str">
        <f>IF(OR(A443="", M443=""), "",
   IF(AND(
         M443 &lt;= 'County Names to hide (2)'!$D$2,
         OR(N443="", N443 &gt;= 'County Names to hide (2)'!$C$2)
      ),
      "Yes",
      "No"
   )
)</f>
        <v/>
      </c>
      <c r="P443" s="4"/>
      <c r="Q443" s="4"/>
      <c r="R443" s="4"/>
      <c r="S443" s="4"/>
      <c r="U443" s="129" t="str">
        <f>IF(M443="","",
   ROUND(
      (MIN(IF(N443="", 'County Names to hide (2)'!$D$2, N443),
           'County Names to hide (2)'!$D$2)
       - M443) / 365 * 12,
   1)
)</f>
        <v/>
      </c>
      <c r="V443" s="131" t="str">
        <f>IF(C443="","",
   ROUND(('County Names to hide (2)'!$D$2 - C443) / 365 * 12, 1)
)</f>
        <v/>
      </c>
      <c r="W443" s="1"/>
      <c r="X443" s="1"/>
      <c r="Y443" s="1"/>
      <c r="Z443" s="1"/>
      <c r="AA443" s="1"/>
      <c r="AB443" s="1"/>
      <c r="AC443" s="1"/>
      <c r="AD443" s="1"/>
      <c r="AE443" s="1"/>
      <c r="AF44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43" s="1"/>
      <c r="AH443" s="1"/>
      <c r="AI443" s="124" t="str">
        <f t="shared" si="14"/>
        <v/>
      </c>
      <c r="AJ443" s="1"/>
      <c r="AK443" s="1"/>
      <c r="AL443" s="1"/>
    </row>
    <row r="444" spans="1:38" x14ac:dyDescent="0.35">
      <c r="A444" s="77"/>
      <c r="C444" s="87"/>
      <c r="L444" s="114" t="str">
        <f t="shared" si="13"/>
        <v>Yes</v>
      </c>
      <c r="M444" s="87"/>
      <c r="N444" s="87"/>
      <c r="O444" s="127" t="str">
        <f>IF(OR(A444="", M444=""), "",
   IF(AND(
         M444 &lt;= 'County Names to hide (2)'!$D$2,
         OR(N444="", N444 &gt;= 'County Names to hide (2)'!$C$2)
      ),
      "Yes",
      "No"
   )
)</f>
        <v/>
      </c>
      <c r="P444" s="87"/>
      <c r="Q444" s="87"/>
      <c r="R444" s="87"/>
      <c r="S444" s="87"/>
      <c r="T444" s="98"/>
      <c r="U444" s="129" t="str">
        <f>IF(M444="","",
   ROUND(
      (MIN(IF(N444="", 'County Names to hide (2)'!$D$2, N444),
           'County Names to hide (2)'!$D$2)
       - M444) / 365 * 12,
   1)
)</f>
        <v/>
      </c>
      <c r="V444" s="131" t="str">
        <f>IF(C444="","",
   ROUND(('County Names to hide (2)'!$D$2 - C444) / 365 * 12, 1)
)</f>
        <v/>
      </c>
      <c r="AF44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44" s="124" t="str">
        <f t="shared" si="14"/>
        <v/>
      </c>
    </row>
    <row r="445" spans="1:38" x14ac:dyDescent="0.35">
      <c r="A445" s="76"/>
      <c r="B445" s="1"/>
      <c r="D445" s="1"/>
      <c r="E445" s="1"/>
      <c r="F445" s="1"/>
      <c r="G445" s="1"/>
      <c r="H445" s="1"/>
      <c r="I445" s="1"/>
      <c r="J445" s="1"/>
      <c r="K445" s="1"/>
      <c r="L445" s="114" t="str">
        <f t="shared" si="13"/>
        <v>Yes</v>
      </c>
      <c r="M445" s="4"/>
      <c r="N445" s="4"/>
      <c r="O445" s="127" t="str">
        <f>IF(OR(A445="", M445=""), "",
   IF(AND(
         M445 &lt;= 'County Names to hide (2)'!$D$2,
         OR(N445="", N445 &gt;= 'County Names to hide (2)'!$C$2)
      ),
      "Yes",
      "No"
   )
)</f>
        <v/>
      </c>
      <c r="P445" s="4"/>
      <c r="Q445" s="4"/>
      <c r="R445" s="4"/>
      <c r="S445" s="4"/>
      <c r="U445" s="129" t="str">
        <f>IF(M445="","",
   ROUND(
      (MIN(IF(N445="", 'County Names to hide (2)'!$D$2, N445),
           'County Names to hide (2)'!$D$2)
       - M445) / 365 * 12,
   1)
)</f>
        <v/>
      </c>
      <c r="V445" s="131" t="str">
        <f>IF(C445="","",
   ROUND(('County Names to hide (2)'!$D$2 - C445) / 365 * 12, 1)
)</f>
        <v/>
      </c>
      <c r="W445" s="1"/>
      <c r="X445" s="1"/>
      <c r="Y445" s="1"/>
      <c r="Z445" s="1"/>
      <c r="AA445" s="1"/>
      <c r="AB445" s="1"/>
      <c r="AC445" s="1"/>
      <c r="AD445" s="1"/>
      <c r="AE445" s="1"/>
      <c r="AF44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45" s="1"/>
      <c r="AH445" s="1"/>
      <c r="AI445" s="124" t="str">
        <f t="shared" si="14"/>
        <v/>
      </c>
      <c r="AJ445" s="1"/>
      <c r="AK445" s="1"/>
      <c r="AL445" s="1"/>
    </row>
    <row r="446" spans="1:38" x14ac:dyDescent="0.35">
      <c r="A446" s="77"/>
      <c r="C446" s="87"/>
      <c r="L446" s="114" t="str">
        <f t="shared" si="13"/>
        <v>Yes</v>
      </c>
      <c r="M446" s="87"/>
      <c r="N446" s="87"/>
      <c r="O446" s="127" t="str">
        <f>IF(OR(A446="", M446=""), "",
   IF(AND(
         M446 &lt;= 'County Names to hide (2)'!$D$2,
         OR(N446="", N446 &gt;= 'County Names to hide (2)'!$C$2)
      ),
      "Yes",
      "No"
   )
)</f>
        <v/>
      </c>
      <c r="P446" s="87"/>
      <c r="Q446" s="87"/>
      <c r="R446" s="87"/>
      <c r="S446" s="87"/>
      <c r="T446" s="98"/>
      <c r="U446" s="129" t="str">
        <f>IF(M446="","",
   ROUND(
      (MIN(IF(N446="", 'County Names to hide (2)'!$D$2, N446),
           'County Names to hide (2)'!$D$2)
       - M446) / 365 * 12,
   1)
)</f>
        <v/>
      </c>
      <c r="V446" s="131" t="str">
        <f>IF(C446="","",
   ROUND(('County Names to hide (2)'!$D$2 - C446) / 365 * 12, 1)
)</f>
        <v/>
      </c>
      <c r="AF44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46" s="124" t="str">
        <f t="shared" si="14"/>
        <v/>
      </c>
    </row>
    <row r="447" spans="1:38" x14ac:dyDescent="0.35">
      <c r="A447" s="76"/>
      <c r="B447" s="1"/>
      <c r="D447" s="1"/>
      <c r="E447" s="1"/>
      <c r="F447" s="1"/>
      <c r="G447" s="1"/>
      <c r="H447" s="1"/>
      <c r="I447" s="1"/>
      <c r="J447" s="1"/>
      <c r="K447" s="1"/>
      <c r="L447" s="114" t="str">
        <f t="shared" si="13"/>
        <v>Yes</v>
      </c>
      <c r="M447" s="4"/>
      <c r="N447" s="4"/>
      <c r="O447" s="127" t="str">
        <f>IF(OR(A447="", M447=""), "",
   IF(AND(
         M447 &lt;= 'County Names to hide (2)'!$D$2,
         OR(N447="", N447 &gt;= 'County Names to hide (2)'!$C$2)
      ),
      "Yes",
      "No"
   )
)</f>
        <v/>
      </c>
      <c r="P447" s="4"/>
      <c r="Q447" s="4"/>
      <c r="R447" s="4"/>
      <c r="S447" s="4"/>
      <c r="U447" s="129" t="str">
        <f>IF(M447="","",
   ROUND(
      (MIN(IF(N447="", 'County Names to hide (2)'!$D$2, N447),
           'County Names to hide (2)'!$D$2)
       - M447) / 365 * 12,
   1)
)</f>
        <v/>
      </c>
      <c r="V447" s="131" t="str">
        <f>IF(C447="","",
   ROUND(('County Names to hide (2)'!$D$2 - C447) / 365 * 12, 1)
)</f>
        <v/>
      </c>
      <c r="W447" s="1"/>
      <c r="X447" s="1"/>
      <c r="Y447" s="1"/>
      <c r="Z447" s="1"/>
      <c r="AA447" s="1"/>
      <c r="AB447" s="1"/>
      <c r="AC447" s="1"/>
      <c r="AD447" s="1"/>
      <c r="AE447" s="1"/>
      <c r="AF44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47" s="1"/>
      <c r="AH447" s="1"/>
      <c r="AI447" s="124" t="str">
        <f t="shared" si="14"/>
        <v/>
      </c>
      <c r="AJ447" s="1"/>
      <c r="AK447" s="1"/>
      <c r="AL447" s="1"/>
    </row>
    <row r="448" spans="1:38" x14ac:dyDescent="0.35">
      <c r="A448" s="77"/>
      <c r="C448" s="87"/>
      <c r="L448" s="114" t="str">
        <f t="shared" si="13"/>
        <v>Yes</v>
      </c>
      <c r="M448" s="87"/>
      <c r="N448" s="87"/>
      <c r="O448" s="127" t="str">
        <f>IF(OR(A448="", M448=""), "",
   IF(AND(
         M448 &lt;= 'County Names to hide (2)'!$D$2,
         OR(N448="", N448 &gt;= 'County Names to hide (2)'!$C$2)
      ),
      "Yes",
      "No"
   )
)</f>
        <v/>
      </c>
      <c r="P448" s="87"/>
      <c r="Q448" s="87"/>
      <c r="R448" s="87"/>
      <c r="S448" s="87"/>
      <c r="T448" s="98"/>
      <c r="U448" s="129" t="str">
        <f>IF(M448="","",
   ROUND(
      (MIN(IF(N448="", 'County Names to hide (2)'!$D$2, N448),
           'County Names to hide (2)'!$D$2)
       - M448) / 365 * 12,
   1)
)</f>
        <v/>
      </c>
      <c r="V448" s="131" t="str">
        <f>IF(C448="","",
   ROUND(('County Names to hide (2)'!$D$2 - C448) / 365 * 12, 1)
)</f>
        <v/>
      </c>
      <c r="AF44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48" s="124" t="str">
        <f t="shared" si="14"/>
        <v/>
      </c>
    </row>
    <row r="449" spans="1:38" x14ac:dyDescent="0.35">
      <c r="A449" s="76"/>
      <c r="B449" s="1"/>
      <c r="D449" s="1"/>
      <c r="E449" s="1"/>
      <c r="F449" s="1"/>
      <c r="G449" s="1"/>
      <c r="H449" s="1"/>
      <c r="I449" s="1"/>
      <c r="J449" s="1"/>
      <c r="K449" s="1"/>
      <c r="L449" s="114" t="str">
        <f t="shared" si="13"/>
        <v>Yes</v>
      </c>
      <c r="M449" s="4"/>
      <c r="N449" s="4"/>
      <c r="O449" s="127" t="str">
        <f>IF(OR(A449="", M449=""), "",
   IF(AND(
         M449 &lt;= 'County Names to hide (2)'!$D$2,
         OR(N449="", N449 &gt;= 'County Names to hide (2)'!$C$2)
      ),
      "Yes",
      "No"
   )
)</f>
        <v/>
      </c>
      <c r="P449" s="4"/>
      <c r="Q449" s="4"/>
      <c r="R449" s="4"/>
      <c r="S449" s="4"/>
      <c r="U449" s="129" t="str">
        <f>IF(M449="","",
   ROUND(
      (MIN(IF(N449="", 'County Names to hide (2)'!$D$2, N449),
           'County Names to hide (2)'!$D$2)
       - M449) / 365 * 12,
   1)
)</f>
        <v/>
      </c>
      <c r="V449" s="131" t="str">
        <f>IF(C449="","",
   ROUND(('County Names to hide (2)'!$D$2 - C449) / 365 * 12, 1)
)</f>
        <v/>
      </c>
      <c r="W449" s="1"/>
      <c r="X449" s="1"/>
      <c r="Y449" s="1"/>
      <c r="Z449" s="1"/>
      <c r="AA449" s="1"/>
      <c r="AB449" s="1"/>
      <c r="AC449" s="1"/>
      <c r="AD449" s="1"/>
      <c r="AE449" s="1"/>
      <c r="AF44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49" s="1"/>
      <c r="AH449" s="1"/>
      <c r="AI449" s="124" t="str">
        <f t="shared" si="14"/>
        <v/>
      </c>
      <c r="AJ449" s="1"/>
      <c r="AK449" s="1"/>
      <c r="AL449" s="1"/>
    </row>
    <row r="450" spans="1:38" x14ac:dyDescent="0.35">
      <c r="A450" s="77"/>
      <c r="C450" s="87"/>
      <c r="L450" s="114" t="str">
        <f t="shared" si="13"/>
        <v>Yes</v>
      </c>
      <c r="M450" s="87"/>
      <c r="N450" s="87"/>
      <c r="O450" s="127" t="str">
        <f>IF(OR(A450="", M450=""), "",
   IF(AND(
         M450 &lt;= 'County Names to hide (2)'!$D$2,
         OR(N450="", N450 &gt;= 'County Names to hide (2)'!$C$2)
      ),
      "Yes",
      "No"
   )
)</f>
        <v/>
      </c>
      <c r="P450" s="87"/>
      <c r="Q450" s="87"/>
      <c r="R450" s="87"/>
      <c r="S450" s="87"/>
      <c r="T450" s="98"/>
      <c r="U450" s="129" t="str">
        <f>IF(M450="","",
   ROUND(
      (MIN(IF(N450="", 'County Names to hide (2)'!$D$2, N450),
           'County Names to hide (2)'!$D$2)
       - M450) / 365 * 12,
   1)
)</f>
        <v/>
      </c>
      <c r="V450" s="131" t="str">
        <f>IF(C450="","",
   ROUND(('County Names to hide (2)'!$D$2 - C450) / 365 * 12, 1)
)</f>
        <v/>
      </c>
      <c r="AF45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50" s="124" t="str">
        <f t="shared" si="14"/>
        <v/>
      </c>
    </row>
    <row r="451" spans="1:38" x14ac:dyDescent="0.35">
      <c r="A451" s="76"/>
      <c r="B451" s="1"/>
      <c r="D451" s="1"/>
      <c r="E451" s="1"/>
      <c r="F451" s="1"/>
      <c r="G451" s="1"/>
      <c r="H451" s="1"/>
      <c r="I451" s="1"/>
      <c r="J451" s="1"/>
      <c r="K451" s="1"/>
      <c r="L451" s="114" t="str">
        <f t="shared" si="13"/>
        <v>Yes</v>
      </c>
      <c r="M451" s="4"/>
      <c r="N451" s="4"/>
      <c r="O451" s="127" t="str">
        <f>IF(OR(A451="", M451=""), "",
   IF(AND(
         M451 &lt;= 'County Names to hide (2)'!$D$2,
         OR(N451="", N451 &gt;= 'County Names to hide (2)'!$C$2)
      ),
      "Yes",
      "No"
   )
)</f>
        <v/>
      </c>
      <c r="P451" s="4"/>
      <c r="Q451" s="4"/>
      <c r="R451" s="4"/>
      <c r="S451" s="4"/>
      <c r="U451" s="129" t="str">
        <f>IF(M451="","",
   ROUND(
      (MIN(IF(N451="", 'County Names to hide (2)'!$D$2, N451),
           'County Names to hide (2)'!$D$2)
       - M451) / 365 * 12,
   1)
)</f>
        <v/>
      </c>
      <c r="V451" s="131" t="str">
        <f>IF(C451="","",
   ROUND(('County Names to hide (2)'!$D$2 - C451) / 365 * 12, 1)
)</f>
        <v/>
      </c>
      <c r="W451" s="1"/>
      <c r="X451" s="1"/>
      <c r="Y451" s="1"/>
      <c r="Z451" s="1"/>
      <c r="AA451" s="1"/>
      <c r="AB451" s="1"/>
      <c r="AC451" s="1"/>
      <c r="AD451" s="1"/>
      <c r="AE451" s="1"/>
      <c r="AF45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51" s="1"/>
      <c r="AH451" s="1"/>
      <c r="AI451" s="124" t="str">
        <f t="shared" si="14"/>
        <v/>
      </c>
      <c r="AJ451" s="1"/>
      <c r="AK451" s="1"/>
      <c r="AL451" s="1"/>
    </row>
    <row r="452" spans="1:38" x14ac:dyDescent="0.35">
      <c r="A452" s="77"/>
      <c r="C452" s="87"/>
      <c r="L452" s="114" t="str">
        <f t="shared" si="13"/>
        <v>Yes</v>
      </c>
      <c r="M452" s="87"/>
      <c r="N452" s="87"/>
      <c r="O452" s="127" t="str">
        <f>IF(OR(A452="", M452=""), "",
   IF(AND(
         M452 &lt;= 'County Names to hide (2)'!$D$2,
         OR(N452="", N452 &gt;= 'County Names to hide (2)'!$C$2)
      ),
      "Yes",
      "No"
   )
)</f>
        <v/>
      </c>
      <c r="P452" s="87"/>
      <c r="Q452" s="87"/>
      <c r="R452" s="87"/>
      <c r="S452" s="87"/>
      <c r="T452" s="98"/>
      <c r="U452" s="129" t="str">
        <f>IF(M452="","",
   ROUND(
      (MIN(IF(N452="", 'County Names to hide (2)'!$D$2, N452),
           'County Names to hide (2)'!$D$2)
       - M452) / 365 * 12,
   1)
)</f>
        <v/>
      </c>
      <c r="V452" s="131" t="str">
        <f>IF(C452="","",
   ROUND(('County Names to hide (2)'!$D$2 - C452) / 365 * 12, 1)
)</f>
        <v/>
      </c>
      <c r="AF45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52" s="124" t="str">
        <f t="shared" si="14"/>
        <v/>
      </c>
    </row>
    <row r="453" spans="1:38" x14ac:dyDescent="0.35">
      <c r="A453" s="76"/>
      <c r="B453" s="1"/>
      <c r="D453" s="1"/>
      <c r="E453" s="1"/>
      <c r="F453" s="1"/>
      <c r="G453" s="1"/>
      <c r="H453" s="1"/>
      <c r="I453" s="1"/>
      <c r="J453" s="1"/>
      <c r="K453" s="1"/>
      <c r="L453" s="114" t="str">
        <f t="shared" si="13"/>
        <v>Yes</v>
      </c>
      <c r="M453" s="4"/>
      <c r="N453" s="4"/>
      <c r="O453" s="127" t="str">
        <f>IF(OR(A453="", M453=""), "",
   IF(AND(
         M453 &lt;= 'County Names to hide (2)'!$D$2,
         OR(N453="", N453 &gt;= 'County Names to hide (2)'!$C$2)
      ),
      "Yes",
      "No"
   )
)</f>
        <v/>
      </c>
      <c r="P453" s="4"/>
      <c r="Q453" s="4"/>
      <c r="R453" s="4"/>
      <c r="S453" s="4"/>
      <c r="U453" s="129" t="str">
        <f>IF(M453="","",
   ROUND(
      (MIN(IF(N453="", 'County Names to hide (2)'!$D$2, N453),
           'County Names to hide (2)'!$D$2)
       - M453) / 365 * 12,
   1)
)</f>
        <v/>
      </c>
      <c r="V453" s="131" t="str">
        <f>IF(C453="","",
   ROUND(('County Names to hide (2)'!$D$2 - C453) / 365 * 12, 1)
)</f>
        <v/>
      </c>
      <c r="W453" s="1"/>
      <c r="X453" s="1"/>
      <c r="Y453" s="1"/>
      <c r="Z453" s="1"/>
      <c r="AA453" s="1"/>
      <c r="AB453" s="1"/>
      <c r="AC453" s="1"/>
      <c r="AD453" s="1"/>
      <c r="AE453" s="1"/>
      <c r="AF45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53" s="1"/>
      <c r="AH453" s="1"/>
      <c r="AI453" s="124" t="str">
        <f t="shared" si="14"/>
        <v/>
      </c>
      <c r="AJ453" s="1"/>
      <c r="AK453" s="1"/>
      <c r="AL453" s="1"/>
    </row>
    <row r="454" spans="1:38" x14ac:dyDescent="0.35">
      <c r="A454" s="77"/>
      <c r="C454" s="87"/>
      <c r="L454" s="114" t="str">
        <f t="shared" ref="L454:L500" si="15">IF(COUNTIF(F454:K454, "Yes")&gt;0, "No", "Yes")</f>
        <v>Yes</v>
      </c>
      <c r="M454" s="87"/>
      <c r="N454" s="87"/>
      <c r="O454" s="127" t="str">
        <f>IF(OR(A454="", M454=""), "",
   IF(AND(
         M454 &lt;= 'County Names to hide (2)'!$D$2,
         OR(N454="", N454 &gt;= 'County Names to hide (2)'!$C$2)
      ),
      "Yes",
      "No"
   )
)</f>
        <v/>
      </c>
      <c r="P454" s="87"/>
      <c r="Q454" s="87"/>
      <c r="R454" s="87"/>
      <c r="S454" s="87"/>
      <c r="T454" s="98"/>
      <c r="U454" s="129" t="str">
        <f>IF(M454="","",
   ROUND(
      (MIN(IF(N454="", 'County Names to hide (2)'!$D$2, N454),
           'County Names to hide (2)'!$D$2)
       - M454) / 365 * 12,
   1)
)</f>
        <v/>
      </c>
      <c r="V454" s="131" t="str">
        <f>IF(C454="","",
   ROUND(('County Names to hide (2)'!$D$2 - C454) / 365 * 12, 1)
)</f>
        <v/>
      </c>
      <c r="AF45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54" s="124" t="str">
        <f t="shared" ref="AI454:AI500" si="16">IF(U454="", "", IF(U454&gt;=3, "yes", "no"))</f>
        <v/>
      </c>
    </row>
    <row r="455" spans="1:38" x14ac:dyDescent="0.35">
      <c r="A455" s="76"/>
      <c r="B455" s="1"/>
      <c r="D455" s="1"/>
      <c r="E455" s="1"/>
      <c r="F455" s="1"/>
      <c r="G455" s="1"/>
      <c r="H455" s="1"/>
      <c r="I455" s="1"/>
      <c r="J455" s="1"/>
      <c r="K455" s="1"/>
      <c r="L455" s="114" t="str">
        <f t="shared" si="15"/>
        <v>Yes</v>
      </c>
      <c r="M455" s="4"/>
      <c r="N455" s="4"/>
      <c r="O455" s="127" t="str">
        <f>IF(OR(A455="", M455=""), "",
   IF(AND(
         M455 &lt;= 'County Names to hide (2)'!$D$2,
         OR(N455="", N455 &gt;= 'County Names to hide (2)'!$C$2)
      ),
      "Yes",
      "No"
   )
)</f>
        <v/>
      </c>
      <c r="P455" s="4"/>
      <c r="Q455" s="4"/>
      <c r="R455" s="4"/>
      <c r="S455" s="4"/>
      <c r="U455" s="129" t="str">
        <f>IF(M455="","",
   ROUND(
      (MIN(IF(N455="", 'County Names to hide (2)'!$D$2, N455),
           'County Names to hide (2)'!$D$2)
       - M455) / 365 * 12,
   1)
)</f>
        <v/>
      </c>
      <c r="V455" s="131" t="str">
        <f>IF(C455="","",
   ROUND(('County Names to hide (2)'!$D$2 - C455) / 365 * 12, 1)
)</f>
        <v/>
      </c>
      <c r="W455" s="1"/>
      <c r="X455" s="1"/>
      <c r="Y455" s="1"/>
      <c r="Z455" s="1"/>
      <c r="AA455" s="1"/>
      <c r="AB455" s="1"/>
      <c r="AC455" s="1"/>
      <c r="AD455" s="1"/>
      <c r="AE455" s="1"/>
      <c r="AF45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55" s="1"/>
      <c r="AH455" s="1"/>
      <c r="AI455" s="124" t="str">
        <f t="shared" si="16"/>
        <v/>
      </c>
      <c r="AJ455" s="1"/>
      <c r="AK455" s="1"/>
      <c r="AL455" s="1"/>
    </row>
    <row r="456" spans="1:38" x14ac:dyDescent="0.35">
      <c r="A456" s="77"/>
      <c r="C456" s="87"/>
      <c r="L456" s="114" t="str">
        <f t="shared" si="15"/>
        <v>Yes</v>
      </c>
      <c r="M456" s="87"/>
      <c r="N456" s="87"/>
      <c r="O456" s="127" t="str">
        <f>IF(OR(A456="", M456=""), "",
   IF(AND(
         M456 &lt;= 'County Names to hide (2)'!$D$2,
         OR(N456="", N456 &gt;= 'County Names to hide (2)'!$C$2)
      ),
      "Yes",
      "No"
   )
)</f>
        <v/>
      </c>
      <c r="P456" s="87"/>
      <c r="Q456" s="87"/>
      <c r="R456" s="87"/>
      <c r="S456" s="87"/>
      <c r="T456" s="98"/>
      <c r="U456" s="129" t="str">
        <f>IF(M456="","",
   ROUND(
      (MIN(IF(N456="", 'County Names to hide (2)'!$D$2, N456),
           'County Names to hide (2)'!$D$2)
       - M456) / 365 * 12,
   1)
)</f>
        <v/>
      </c>
      <c r="V456" s="131" t="str">
        <f>IF(C456="","",
   ROUND(('County Names to hide (2)'!$D$2 - C456) / 365 * 12, 1)
)</f>
        <v/>
      </c>
      <c r="AF45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56" s="124" t="str">
        <f t="shared" si="16"/>
        <v/>
      </c>
    </row>
    <row r="457" spans="1:38" x14ac:dyDescent="0.35">
      <c r="A457" s="76"/>
      <c r="B457" s="1"/>
      <c r="D457" s="1"/>
      <c r="E457" s="1"/>
      <c r="F457" s="1"/>
      <c r="G457" s="1"/>
      <c r="H457" s="1"/>
      <c r="I457" s="1"/>
      <c r="J457" s="1"/>
      <c r="K457" s="1"/>
      <c r="L457" s="114" t="str">
        <f t="shared" si="15"/>
        <v>Yes</v>
      </c>
      <c r="M457" s="4"/>
      <c r="N457" s="4"/>
      <c r="O457" s="127" t="str">
        <f>IF(OR(A457="", M457=""), "",
   IF(AND(
         M457 &lt;= 'County Names to hide (2)'!$D$2,
         OR(N457="", N457 &gt;= 'County Names to hide (2)'!$C$2)
      ),
      "Yes",
      "No"
   )
)</f>
        <v/>
      </c>
      <c r="P457" s="4"/>
      <c r="Q457" s="4"/>
      <c r="R457" s="4"/>
      <c r="S457" s="4"/>
      <c r="U457" s="129" t="str">
        <f>IF(M457="","",
   ROUND(
      (MIN(IF(N457="", 'County Names to hide (2)'!$D$2, N457),
           'County Names to hide (2)'!$D$2)
       - M457) / 365 * 12,
   1)
)</f>
        <v/>
      </c>
      <c r="V457" s="131" t="str">
        <f>IF(C457="","",
   ROUND(('County Names to hide (2)'!$D$2 - C457) / 365 * 12, 1)
)</f>
        <v/>
      </c>
      <c r="W457" s="1"/>
      <c r="X457" s="1"/>
      <c r="Y457" s="1"/>
      <c r="Z457" s="1"/>
      <c r="AA457" s="1"/>
      <c r="AB457" s="1"/>
      <c r="AC457" s="1"/>
      <c r="AD457" s="1"/>
      <c r="AE457" s="1"/>
      <c r="AF45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57" s="1"/>
      <c r="AH457" s="1"/>
      <c r="AI457" s="124" t="str">
        <f t="shared" si="16"/>
        <v/>
      </c>
      <c r="AJ457" s="1"/>
      <c r="AK457" s="1"/>
      <c r="AL457" s="1"/>
    </row>
    <row r="458" spans="1:38" x14ac:dyDescent="0.35">
      <c r="A458" s="77"/>
      <c r="C458" s="87"/>
      <c r="L458" s="114" t="str">
        <f t="shared" si="15"/>
        <v>Yes</v>
      </c>
      <c r="M458" s="87"/>
      <c r="N458" s="87"/>
      <c r="O458" s="127" t="str">
        <f>IF(OR(A458="", M458=""), "",
   IF(AND(
         M458 &lt;= 'County Names to hide (2)'!$D$2,
         OR(N458="", N458 &gt;= 'County Names to hide (2)'!$C$2)
      ),
      "Yes",
      "No"
   )
)</f>
        <v/>
      </c>
      <c r="P458" s="87"/>
      <c r="Q458" s="87"/>
      <c r="R458" s="87"/>
      <c r="S458" s="87"/>
      <c r="T458" s="98"/>
      <c r="U458" s="129" t="str">
        <f>IF(M458="","",
   ROUND(
      (MIN(IF(N458="", 'County Names to hide (2)'!$D$2, N458),
           'County Names to hide (2)'!$D$2)
       - M458) / 365 * 12,
   1)
)</f>
        <v/>
      </c>
      <c r="V458" s="131" t="str">
        <f>IF(C458="","",
   ROUND(('County Names to hide (2)'!$D$2 - C458) / 365 * 12, 1)
)</f>
        <v/>
      </c>
      <c r="AF45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58" s="124" t="str">
        <f t="shared" si="16"/>
        <v/>
      </c>
    </row>
    <row r="459" spans="1:38" x14ac:dyDescent="0.35">
      <c r="A459" s="76"/>
      <c r="B459" s="1"/>
      <c r="D459" s="1"/>
      <c r="E459" s="1"/>
      <c r="F459" s="1"/>
      <c r="G459" s="1"/>
      <c r="H459" s="1"/>
      <c r="I459" s="1"/>
      <c r="J459" s="1"/>
      <c r="K459" s="1"/>
      <c r="L459" s="114" t="str">
        <f t="shared" si="15"/>
        <v>Yes</v>
      </c>
      <c r="M459" s="4"/>
      <c r="N459" s="4"/>
      <c r="O459" s="127" t="str">
        <f>IF(OR(A459="", M459=""), "",
   IF(AND(
         M459 &lt;= 'County Names to hide (2)'!$D$2,
         OR(N459="", N459 &gt;= 'County Names to hide (2)'!$C$2)
      ),
      "Yes",
      "No"
   )
)</f>
        <v/>
      </c>
      <c r="P459" s="4"/>
      <c r="Q459" s="4"/>
      <c r="R459" s="4"/>
      <c r="S459" s="4"/>
      <c r="U459" s="129" t="str">
        <f>IF(M459="","",
   ROUND(
      (MIN(IF(N459="", 'County Names to hide (2)'!$D$2, N459),
           'County Names to hide (2)'!$D$2)
       - M459) / 365 * 12,
   1)
)</f>
        <v/>
      </c>
      <c r="V459" s="131" t="str">
        <f>IF(C459="","",
   ROUND(('County Names to hide (2)'!$D$2 - C459) / 365 * 12, 1)
)</f>
        <v/>
      </c>
      <c r="W459" s="1"/>
      <c r="X459" s="1"/>
      <c r="Y459" s="1"/>
      <c r="Z459" s="1"/>
      <c r="AA459" s="1"/>
      <c r="AB459" s="1"/>
      <c r="AC459" s="1"/>
      <c r="AD459" s="1"/>
      <c r="AE459" s="1"/>
      <c r="AF45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59" s="1"/>
      <c r="AH459" s="1"/>
      <c r="AI459" s="124" t="str">
        <f t="shared" si="16"/>
        <v/>
      </c>
      <c r="AJ459" s="1"/>
      <c r="AK459" s="1"/>
      <c r="AL459" s="1"/>
    </row>
    <row r="460" spans="1:38" x14ac:dyDescent="0.35">
      <c r="A460" s="77"/>
      <c r="C460" s="87"/>
      <c r="L460" s="114" t="str">
        <f t="shared" si="15"/>
        <v>Yes</v>
      </c>
      <c r="M460" s="87"/>
      <c r="N460" s="87"/>
      <c r="O460" s="127" t="str">
        <f>IF(OR(A460="", M460=""), "",
   IF(AND(
         M460 &lt;= 'County Names to hide (2)'!$D$2,
         OR(N460="", N460 &gt;= 'County Names to hide (2)'!$C$2)
      ),
      "Yes",
      "No"
   )
)</f>
        <v/>
      </c>
      <c r="P460" s="87"/>
      <c r="Q460" s="87"/>
      <c r="R460" s="87"/>
      <c r="S460" s="87"/>
      <c r="T460" s="98"/>
      <c r="U460" s="129" t="str">
        <f>IF(M460="","",
   ROUND(
      (MIN(IF(N460="", 'County Names to hide (2)'!$D$2, N460),
           'County Names to hide (2)'!$D$2)
       - M460) / 365 * 12,
   1)
)</f>
        <v/>
      </c>
      <c r="V460" s="131" t="str">
        <f>IF(C460="","",
   ROUND(('County Names to hide (2)'!$D$2 - C460) / 365 * 12, 1)
)</f>
        <v/>
      </c>
      <c r="AF46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60" s="124" t="str">
        <f t="shared" si="16"/>
        <v/>
      </c>
    </row>
    <row r="461" spans="1:38" x14ac:dyDescent="0.35">
      <c r="A461" s="76"/>
      <c r="B461" s="1"/>
      <c r="D461" s="1"/>
      <c r="E461" s="1"/>
      <c r="F461" s="1"/>
      <c r="G461" s="1"/>
      <c r="H461" s="1"/>
      <c r="I461" s="1"/>
      <c r="J461" s="1"/>
      <c r="K461" s="1"/>
      <c r="L461" s="114" t="str">
        <f t="shared" si="15"/>
        <v>Yes</v>
      </c>
      <c r="M461" s="4"/>
      <c r="N461" s="4"/>
      <c r="O461" s="127" t="str">
        <f>IF(OR(A461="", M461=""), "",
   IF(AND(
         M461 &lt;= 'County Names to hide (2)'!$D$2,
         OR(N461="", N461 &gt;= 'County Names to hide (2)'!$C$2)
      ),
      "Yes",
      "No"
   )
)</f>
        <v/>
      </c>
      <c r="P461" s="4"/>
      <c r="Q461" s="4"/>
      <c r="R461" s="4"/>
      <c r="S461" s="4"/>
      <c r="U461" s="129" t="str">
        <f>IF(M461="","",
   ROUND(
      (MIN(IF(N461="", 'County Names to hide (2)'!$D$2, N461),
           'County Names to hide (2)'!$D$2)
       - M461) / 365 * 12,
   1)
)</f>
        <v/>
      </c>
      <c r="V461" s="131" t="str">
        <f>IF(C461="","",
   ROUND(('County Names to hide (2)'!$D$2 - C461) / 365 * 12, 1)
)</f>
        <v/>
      </c>
      <c r="W461" s="1"/>
      <c r="X461" s="1"/>
      <c r="Y461" s="1"/>
      <c r="Z461" s="1"/>
      <c r="AA461" s="1"/>
      <c r="AB461" s="1"/>
      <c r="AC461" s="1"/>
      <c r="AD461" s="1"/>
      <c r="AE461" s="1"/>
      <c r="AF46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61" s="1"/>
      <c r="AH461" s="1"/>
      <c r="AI461" s="124" t="str">
        <f t="shared" si="16"/>
        <v/>
      </c>
      <c r="AJ461" s="1"/>
      <c r="AK461" s="1"/>
      <c r="AL461" s="1"/>
    </row>
    <row r="462" spans="1:38" x14ac:dyDescent="0.35">
      <c r="A462" s="77"/>
      <c r="C462" s="87"/>
      <c r="L462" s="114" t="str">
        <f t="shared" si="15"/>
        <v>Yes</v>
      </c>
      <c r="M462" s="87"/>
      <c r="N462" s="87"/>
      <c r="O462" s="127" t="str">
        <f>IF(OR(A462="", M462=""), "",
   IF(AND(
         M462 &lt;= 'County Names to hide (2)'!$D$2,
         OR(N462="", N462 &gt;= 'County Names to hide (2)'!$C$2)
      ),
      "Yes",
      "No"
   )
)</f>
        <v/>
      </c>
      <c r="P462" s="87"/>
      <c r="Q462" s="87"/>
      <c r="R462" s="87"/>
      <c r="S462" s="87"/>
      <c r="T462" s="98"/>
      <c r="U462" s="129" t="str">
        <f>IF(M462="","",
   ROUND(
      (MIN(IF(N462="", 'County Names to hide (2)'!$D$2, N462),
           'County Names to hide (2)'!$D$2)
       - M462) / 365 * 12,
   1)
)</f>
        <v/>
      </c>
      <c r="V462" s="131" t="str">
        <f>IF(C462="","",
   ROUND(('County Names to hide (2)'!$D$2 - C462) / 365 * 12, 1)
)</f>
        <v/>
      </c>
      <c r="AF46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62" s="124" t="str">
        <f t="shared" si="16"/>
        <v/>
      </c>
    </row>
    <row r="463" spans="1:38" x14ac:dyDescent="0.35">
      <c r="A463" s="76"/>
      <c r="B463" s="1"/>
      <c r="D463" s="1"/>
      <c r="E463" s="1"/>
      <c r="F463" s="1"/>
      <c r="G463" s="1"/>
      <c r="H463" s="1"/>
      <c r="I463" s="1"/>
      <c r="J463" s="1"/>
      <c r="K463" s="1"/>
      <c r="L463" s="114" t="str">
        <f t="shared" si="15"/>
        <v>Yes</v>
      </c>
      <c r="M463" s="4"/>
      <c r="N463" s="4"/>
      <c r="O463" s="127" t="str">
        <f>IF(OR(A463="", M463=""), "",
   IF(AND(
         M463 &lt;= 'County Names to hide (2)'!$D$2,
         OR(N463="", N463 &gt;= 'County Names to hide (2)'!$C$2)
      ),
      "Yes",
      "No"
   )
)</f>
        <v/>
      </c>
      <c r="P463" s="4"/>
      <c r="Q463" s="4"/>
      <c r="R463" s="4"/>
      <c r="S463" s="4"/>
      <c r="U463" s="129" t="str">
        <f>IF(M463="","",
   ROUND(
      (MIN(IF(N463="", 'County Names to hide (2)'!$D$2, N463),
           'County Names to hide (2)'!$D$2)
       - M463) / 365 * 12,
   1)
)</f>
        <v/>
      </c>
      <c r="V463" s="131" t="str">
        <f>IF(C463="","",
   ROUND(('County Names to hide (2)'!$D$2 - C463) / 365 * 12, 1)
)</f>
        <v/>
      </c>
      <c r="W463" s="1"/>
      <c r="X463" s="1"/>
      <c r="Y463" s="1"/>
      <c r="Z463" s="1"/>
      <c r="AA463" s="1"/>
      <c r="AB463" s="1"/>
      <c r="AC463" s="1"/>
      <c r="AD463" s="1"/>
      <c r="AE463" s="1"/>
      <c r="AF46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63" s="1"/>
      <c r="AH463" s="1"/>
      <c r="AI463" s="124" t="str">
        <f t="shared" si="16"/>
        <v/>
      </c>
      <c r="AJ463" s="1"/>
      <c r="AK463" s="1"/>
      <c r="AL463" s="1"/>
    </row>
    <row r="464" spans="1:38" x14ac:dyDescent="0.35">
      <c r="A464" s="77"/>
      <c r="C464" s="87"/>
      <c r="L464" s="114" t="str">
        <f t="shared" si="15"/>
        <v>Yes</v>
      </c>
      <c r="M464" s="87"/>
      <c r="N464" s="87"/>
      <c r="O464" s="127" t="str">
        <f>IF(OR(A464="", M464=""), "",
   IF(AND(
         M464 &lt;= 'County Names to hide (2)'!$D$2,
         OR(N464="", N464 &gt;= 'County Names to hide (2)'!$C$2)
      ),
      "Yes",
      "No"
   )
)</f>
        <v/>
      </c>
      <c r="P464" s="87"/>
      <c r="Q464" s="87"/>
      <c r="R464" s="87"/>
      <c r="S464" s="87"/>
      <c r="T464" s="98"/>
      <c r="U464" s="129" t="str">
        <f>IF(M464="","",
   ROUND(
      (MIN(IF(N464="", 'County Names to hide (2)'!$D$2, N464),
           'County Names to hide (2)'!$D$2)
       - M464) / 365 * 12,
   1)
)</f>
        <v/>
      </c>
      <c r="V464" s="131" t="str">
        <f>IF(C464="","",
   ROUND(('County Names to hide (2)'!$D$2 - C464) / 365 * 12, 1)
)</f>
        <v/>
      </c>
      <c r="AF46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64" s="124" t="str">
        <f t="shared" si="16"/>
        <v/>
      </c>
    </row>
    <row r="465" spans="1:38" x14ac:dyDescent="0.35">
      <c r="A465" s="76"/>
      <c r="B465" s="1"/>
      <c r="D465" s="1"/>
      <c r="E465" s="1"/>
      <c r="F465" s="1"/>
      <c r="G465" s="1"/>
      <c r="H465" s="1"/>
      <c r="I465" s="1"/>
      <c r="J465" s="1"/>
      <c r="K465" s="1"/>
      <c r="L465" s="114" t="str">
        <f t="shared" si="15"/>
        <v>Yes</v>
      </c>
      <c r="M465" s="4"/>
      <c r="N465" s="4"/>
      <c r="O465" s="127" t="str">
        <f>IF(OR(A465="", M465=""), "",
   IF(AND(
         M465 &lt;= 'County Names to hide (2)'!$D$2,
         OR(N465="", N465 &gt;= 'County Names to hide (2)'!$C$2)
      ),
      "Yes",
      "No"
   )
)</f>
        <v/>
      </c>
      <c r="P465" s="4"/>
      <c r="Q465" s="4"/>
      <c r="R465" s="4"/>
      <c r="S465" s="4"/>
      <c r="U465" s="129" t="str">
        <f>IF(M465="","",
   ROUND(
      (MIN(IF(N465="", 'County Names to hide (2)'!$D$2, N465),
           'County Names to hide (2)'!$D$2)
       - M465) / 365 * 12,
   1)
)</f>
        <v/>
      </c>
      <c r="V465" s="131" t="str">
        <f>IF(C465="","",
   ROUND(('County Names to hide (2)'!$D$2 - C465) / 365 * 12, 1)
)</f>
        <v/>
      </c>
      <c r="W465" s="1"/>
      <c r="X465" s="1"/>
      <c r="Y465" s="1"/>
      <c r="Z465" s="1"/>
      <c r="AA465" s="1"/>
      <c r="AB465" s="1"/>
      <c r="AC465" s="1"/>
      <c r="AD465" s="1"/>
      <c r="AE465" s="1"/>
      <c r="AF46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65" s="1"/>
      <c r="AH465" s="1"/>
      <c r="AI465" s="124" t="str">
        <f t="shared" si="16"/>
        <v/>
      </c>
      <c r="AJ465" s="1"/>
      <c r="AK465" s="1"/>
      <c r="AL465" s="1"/>
    </row>
    <row r="466" spans="1:38" x14ac:dyDescent="0.35">
      <c r="A466" s="77"/>
      <c r="C466" s="87"/>
      <c r="L466" s="114" t="str">
        <f t="shared" si="15"/>
        <v>Yes</v>
      </c>
      <c r="M466" s="87"/>
      <c r="N466" s="87"/>
      <c r="O466" s="127" t="str">
        <f>IF(OR(A466="", M466=""), "",
   IF(AND(
         M466 &lt;= 'County Names to hide (2)'!$D$2,
         OR(N466="", N466 &gt;= 'County Names to hide (2)'!$C$2)
      ),
      "Yes",
      "No"
   )
)</f>
        <v/>
      </c>
      <c r="P466" s="87"/>
      <c r="Q466" s="87"/>
      <c r="R466" s="87"/>
      <c r="S466" s="87"/>
      <c r="T466" s="98"/>
      <c r="U466" s="129" t="str">
        <f>IF(M466="","",
   ROUND(
      (MIN(IF(N466="", 'County Names to hide (2)'!$D$2, N466),
           'County Names to hide (2)'!$D$2)
       - M466) / 365 * 12,
   1)
)</f>
        <v/>
      </c>
      <c r="V466" s="131" t="str">
        <f>IF(C466="","",
   ROUND(('County Names to hide (2)'!$D$2 - C466) / 365 * 12, 1)
)</f>
        <v/>
      </c>
      <c r="AF46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66" s="124" t="str">
        <f t="shared" si="16"/>
        <v/>
      </c>
    </row>
    <row r="467" spans="1:38" x14ac:dyDescent="0.35">
      <c r="A467" s="76"/>
      <c r="B467" s="1"/>
      <c r="D467" s="1"/>
      <c r="E467" s="1"/>
      <c r="F467" s="1"/>
      <c r="G467" s="1"/>
      <c r="H467" s="1"/>
      <c r="I467" s="1"/>
      <c r="J467" s="1"/>
      <c r="K467" s="1"/>
      <c r="L467" s="114" t="str">
        <f t="shared" si="15"/>
        <v>Yes</v>
      </c>
      <c r="M467" s="4"/>
      <c r="N467" s="4"/>
      <c r="O467" s="127" t="str">
        <f>IF(OR(A467="", M467=""), "",
   IF(AND(
         M467 &lt;= 'County Names to hide (2)'!$D$2,
         OR(N467="", N467 &gt;= 'County Names to hide (2)'!$C$2)
      ),
      "Yes",
      "No"
   )
)</f>
        <v/>
      </c>
      <c r="P467" s="4"/>
      <c r="Q467" s="4"/>
      <c r="R467" s="4"/>
      <c r="S467" s="4"/>
      <c r="U467" s="129" t="str">
        <f>IF(M467="","",
   ROUND(
      (MIN(IF(N467="", 'County Names to hide (2)'!$D$2, N467),
           'County Names to hide (2)'!$D$2)
       - M467) / 365 * 12,
   1)
)</f>
        <v/>
      </c>
      <c r="V467" s="131" t="str">
        <f>IF(C467="","",
   ROUND(('County Names to hide (2)'!$D$2 - C467) / 365 * 12, 1)
)</f>
        <v/>
      </c>
      <c r="W467" s="1"/>
      <c r="X467" s="1"/>
      <c r="Y467" s="1"/>
      <c r="Z467" s="1"/>
      <c r="AA467" s="1"/>
      <c r="AB467" s="1"/>
      <c r="AC467" s="1"/>
      <c r="AD467" s="1"/>
      <c r="AE467" s="1"/>
      <c r="AF46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67" s="1"/>
      <c r="AH467" s="1"/>
      <c r="AI467" s="124" t="str">
        <f t="shared" si="16"/>
        <v/>
      </c>
      <c r="AJ467" s="1"/>
      <c r="AK467" s="1"/>
      <c r="AL467" s="1"/>
    </row>
    <row r="468" spans="1:38" x14ac:dyDescent="0.35">
      <c r="A468" s="77"/>
      <c r="C468" s="87"/>
      <c r="L468" s="114" t="str">
        <f t="shared" si="15"/>
        <v>Yes</v>
      </c>
      <c r="M468" s="87"/>
      <c r="N468" s="87"/>
      <c r="O468" s="127" t="str">
        <f>IF(OR(A468="", M468=""), "",
   IF(AND(
         M468 &lt;= 'County Names to hide (2)'!$D$2,
         OR(N468="", N468 &gt;= 'County Names to hide (2)'!$C$2)
      ),
      "Yes",
      "No"
   )
)</f>
        <v/>
      </c>
      <c r="P468" s="87"/>
      <c r="Q468" s="87"/>
      <c r="R468" s="87"/>
      <c r="S468" s="87"/>
      <c r="T468" s="98"/>
      <c r="U468" s="129" t="str">
        <f>IF(M468="","",
   ROUND(
      (MIN(IF(N468="", 'County Names to hide (2)'!$D$2, N468),
           'County Names to hide (2)'!$D$2)
       - M468) / 365 * 12,
   1)
)</f>
        <v/>
      </c>
      <c r="V468" s="131" t="str">
        <f>IF(C468="","",
   ROUND(('County Names to hide (2)'!$D$2 - C468) / 365 * 12, 1)
)</f>
        <v/>
      </c>
      <c r="AF46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68" s="124" t="str">
        <f t="shared" si="16"/>
        <v/>
      </c>
    </row>
    <row r="469" spans="1:38" x14ac:dyDescent="0.35">
      <c r="A469" s="76"/>
      <c r="B469" s="1"/>
      <c r="D469" s="1"/>
      <c r="E469" s="1"/>
      <c r="F469" s="1"/>
      <c r="G469" s="1"/>
      <c r="H469" s="1"/>
      <c r="I469" s="1"/>
      <c r="J469" s="1"/>
      <c r="K469" s="1"/>
      <c r="L469" s="114" t="str">
        <f t="shared" si="15"/>
        <v>Yes</v>
      </c>
      <c r="M469" s="4"/>
      <c r="N469" s="4"/>
      <c r="O469" s="127" t="str">
        <f>IF(OR(A469="", M469=""), "",
   IF(AND(
         M469 &lt;= 'County Names to hide (2)'!$D$2,
         OR(N469="", N469 &gt;= 'County Names to hide (2)'!$C$2)
      ),
      "Yes",
      "No"
   )
)</f>
        <v/>
      </c>
      <c r="P469" s="4"/>
      <c r="Q469" s="4"/>
      <c r="R469" s="4"/>
      <c r="S469" s="4"/>
      <c r="U469" s="129" t="str">
        <f>IF(M469="","",
   ROUND(
      (MIN(IF(N469="", 'County Names to hide (2)'!$D$2, N469),
           'County Names to hide (2)'!$D$2)
       - M469) / 365 * 12,
   1)
)</f>
        <v/>
      </c>
      <c r="V469" s="131" t="str">
        <f>IF(C469="","",
   ROUND(('County Names to hide (2)'!$D$2 - C469) / 365 * 12, 1)
)</f>
        <v/>
      </c>
      <c r="W469" s="1"/>
      <c r="X469" s="1"/>
      <c r="Y469" s="1"/>
      <c r="Z469" s="1"/>
      <c r="AA469" s="1"/>
      <c r="AB469" s="1"/>
      <c r="AC469" s="1"/>
      <c r="AD469" s="1"/>
      <c r="AE469" s="1"/>
      <c r="AF46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69" s="1"/>
      <c r="AH469" s="1"/>
      <c r="AI469" s="124" t="str">
        <f t="shared" si="16"/>
        <v/>
      </c>
      <c r="AJ469" s="1"/>
      <c r="AK469" s="1"/>
      <c r="AL469" s="1"/>
    </row>
    <row r="470" spans="1:38" x14ac:dyDescent="0.35">
      <c r="A470" s="77"/>
      <c r="C470" s="87"/>
      <c r="L470" s="114" t="str">
        <f t="shared" si="15"/>
        <v>Yes</v>
      </c>
      <c r="M470" s="87"/>
      <c r="N470" s="87"/>
      <c r="O470" s="127" t="str">
        <f>IF(OR(A470="", M470=""), "",
   IF(AND(
         M470 &lt;= 'County Names to hide (2)'!$D$2,
         OR(N470="", N470 &gt;= 'County Names to hide (2)'!$C$2)
      ),
      "Yes",
      "No"
   )
)</f>
        <v/>
      </c>
      <c r="P470" s="87"/>
      <c r="Q470" s="87"/>
      <c r="R470" s="87"/>
      <c r="S470" s="87"/>
      <c r="T470" s="98"/>
      <c r="U470" s="129" t="str">
        <f>IF(M470="","",
   ROUND(
      (MIN(IF(N470="", 'County Names to hide (2)'!$D$2, N470),
           'County Names to hide (2)'!$D$2)
       - M470) / 365 * 12,
   1)
)</f>
        <v/>
      </c>
      <c r="V470" s="131" t="str">
        <f>IF(C470="","",
   ROUND(('County Names to hide (2)'!$D$2 - C470) / 365 * 12, 1)
)</f>
        <v/>
      </c>
      <c r="AF47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70" s="124" t="str">
        <f t="shared" si="16"/>
        <v/>
      </c>
    </row>
    <row r="471" spans="1:38" x14ac:dyDescent="0.35">
      <c r="A471" s="76"/>
      <c r="B471" s="1"/>
      <c r="D471" s="1"/>
      <c r="E471" s="1"/>
      <c r="F471" s="1"/>
      <c r="G471" s="1"/>
      <c r="H471" s="1"/>
      <c r="I471" s="1"/>
      <c r="J471" s="1"/>
      <c r="K471" s="1"/>
      <c r="L471" s="114" t="str">
        <f t="shared" si="15"/>
        <v>Yes</v>
      </c>
      <c r="M471" s="4"/>
      <c r="N471" s="4"/>
      <c r="O471" s="127" t="str">
        <f>IF(OR(A471="", M471=""), "",
   IF(AND(
         M471 &lt;= 'County Names to hide (2)'!$D$2,
         OR(N471="", N471 &gt;= 'County Names to hide (2)'!$C$2)
      ),
      "Yes",
      "No"
   )
)</f>
        <v/>
      </c>
      <c r="P471" s="4"/>
      <c r="Q471" s="4"/>
      <c r="R471" s="4"/>
      <c r="S471" s="4"/>
      <c r="U471" s="129" t="str">
        <f>IF(M471="","",
   ROUND(
      (MIN(IF(N471="", 'County Names to hide (2)'!$D$2, N471),
           'County Names to hide (2)'!$D$2)
       - M471) / 365 * 12,
   1)
)</f>
        <v/>
      </c>
      <c r="V471" s="131" t="str">
        <f>IF(C471="","",
   ROUND(('County Names to hide (2)'!$D$2 - C471) / 365 * 12, 1)
)</f>
        <v/>
      </c>
      <c r="W471" s="1"/>
      <c r="X471" s="1"/>
      <c r="Y471" s="1"/>
      <c r="Z471" s="1"/>
      <c r="AA471" s="1"/>
      <c r="AB471" s="1"/>
      <c r="AC471" s="1"/>
      <c r="AD471" s="1"/>
      <c r="AE471" s="1"/>
      <c r="AF47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71" s="1"/>
      <c r="AH471" s="1"/>
      <c r="AI471" s="124" t="str">
        <f t="shared" si="16"/>
        <v/>
      </c>
      <c r="AJ471" s="1"/>
      <c r="AK471" s="1"/>
      <c r="AL471" s="1"/>
    </row>
    <row r="472" spans="1:38" x14ac:dyDescent="0.35">
      <c r="A472" s="77"/>
      <c r="C472" s="87"/>
      <c r="L472" s="114" t="str">
        <f t="shared" si="15"/>
        <v>Yes</v>
      </c>
      <c r="M472" s="87"/>
      <c r="N472" s="87"/>
      <c r="O472" s="127" t="str">
        <f>IF(OR(A472="", M472=""), "",
   IF(AND(
         M472 &lt;= 'County Names to hide (2)'!$D$2,
         OR(N472="", N472 &gt;= 'County Names to hide (2)'!$C$2)
      ),
      "Yes",
      "No"
   )
)</f>
        <v/>
      </c>
      <c r="P472" s="87"/>
      <c r="Q472" s="87"/>
      <c r="R472" s="87"/>
      <c r="S472" s="87"/>
      <c r="T472" s="98"/>
      <c r="U472" s="129" t="str">
        <f>IF(M472="","",
   ROUND(
      (MIN(IF(N472="", 'County Names to hide (2)'!$D$2, N472),
           'County Names to hide (2)'!$D$2)
       - M472) / 365 * 12,
   1)
)</f>
        <v/>
      </c>
      <c r="V472" s="131" t="str">
        <f>IF(C472="","",
   ROUND(('County Names to hide (2)'!$D$2 - C472) / 365 * 12, 1)
)</f>
        <v/>
      </c>
      <c r="AF47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72" s="124" t="str">
        <f t="shared" si="16"/>
        <v/>
      </c>
    </row>
    <row r="473" spans="1:38" x14ac:dyDescent="0.35">
      <c r="A473" s="76"/>
      <c r="B473" s="1"/>
      <c r="D473" s="1"/>
      <c r="E473" s="1"/>
      <c r="F473" s="1"/>
      <c r="G473" s="1"/>
      <c r="H473" s="1"/>
      <c r="I473" s="1"/>
      <c r="J473" s="1"/>
      <c r="K473" s="1"/>
      <c r="L473" s="114" t="str">
        <f t="shared" si="15"/>
        <v>Yes</v>
      </c>
      <c r="M473" s="4"/>
      <c r="N473" s="4"/>
      <c r="O473" s="127" t="str">
        <f>IF(OR(A473="", M473=""), "",
   IF(AND(
         M473 &lt;= 'County Names to hide (2)'!$D$2,
         OR(N473="", N473 &gt;= 'County Names to hide (2)'!$C$2)
      ),
      "Yes",
      "No"
   )
)</f>
        <v/>
      </c>
      <c r="P473" s="4"/>
      <c r="Q473" s="4"/>
      <c r="R473" s="4"/>
      <c r="S473" s="4"/>
      <c r="U473" s="129" t="str">
        <f>IF(M473="","",
   ROUND(
      (MIN(IF(N473="", 'County Names to hide (2)'!$D$2, N473),
           'County Names to hide (2)'!$D$2)
       - M473) / 365 * 12,
   1)
)</f>
        <v/>
      </c>
      <c r="V473" s="131" t="str">
        <f>IF(C473="","",
   ROUND(('County Names to hide (2)'!$D$2 - C473) / 365 * 12, 1)
)</f>
        <v/>
      </c>
      <c r="W473" s="1"/>
      <c r="X473" s="1"/>
      <c r="Y473" s="1"/>
      <c r="Z473" s="1"/>
      <c r="AA473" s="1"/>
      <c r="AB473" s="1"/>
      <c r="AC473" s="1"/>
      <c r="AD473" s="1"/>
      <c r="AE473" s="1"/>
      <c r="AF47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73" s="1"/>
      <c r="AH473" s="1"/>
      <c r="AI473" s="124" t="str">
        <f t="shared" si="16"/>
        <v/>
      </c>
      <c r="AJ473" s="1"/>
      <c r="AK473" s="1"/>
      <c r="AL473" s="1"/>
    </row>
    <row r="474" spans="1:38" x14ac:dyDescent="0.35">
      <c r="A474" s="77"/>
      <c r="C474" s="87"/>
      <c r="L474" s="114" t="str">
        <f t="shared" si="15"/>
        <v>Yes</v>
      </c>
      <c r="M474" s="87"/>
      <c r="N474" s="87"/>
      <c r="O474" s="127" t="str">
        <f>IF(OR(A474="", M474=""), "",
   IF(AND(
         M474 &lt;= 'County Names to hide (2)'!$D$2,
         OR(N474="", N474 &gt;= 'County Names to hide (2)'!$C$2)
      ),
      "Yes",
      "No"
   )
)</f>
        <v/>
      </c>
      <c r="P474" s="87"/>
      <c r="Q474" s="87"/>
      <c r="R474" s="87"/>
      <c r="S474" s="87"/>
      <c r="T474" s="98"/>
      <c r="U474" s="129" t="str">
        <f>IF(M474="","",
   ROUND(
      (MIN(IF(N474="", 'County Names to hide (2)'!$D$2, N474),
           'County Names to hide (2)'!$D$2)
       - M474) / 365 * 12,
   1)
)</f>
        <v/>
      </c>
      <c r="V474" s="131" t="str">
        <f>IF(C474="","",
   ROUND(('County Names to hide (2)'!$D$2 - C474) / 365 * 12, 1)
)</f>
        <v/>
      </c>
      <c r="AF47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74" s="124" t="str">
        <f t="shared" si="16"/>
        <v/>
      </c>
    </row>
    <row r="475" spans="1:38" x14ac:dyDescent="0.35">
      <c r="A475" s="76"/>
      <c r="B475" s="1"/>
      <c r="D475" s="1"/>
      <c r="E475" s="1"/>
      <c r="F475" s="1"/>
      <c r="G475" s="1"/>
      <c r="H475" s="1"/>
      <c r="I475" s="1"/>
      <c r="J475" s="1"/>
      <c r="K475" s="1"/>
      <c r="L475" s="114" t="str">
        <f t="shared" si="15"/>
        <v>Yes</v>
      </c>
      <c r="M475" s="4"/>
      <c r="N475" s="4"/>
      <c r="O475" s="127" t="str">
        <f>IF(OR(A475="", M475=""), "",
   IF(AND(
         M475 &lt;= 'County Names to hide (2)'!$D$2,
         OR(N475="", N475 &gt;= 'County Names to hide (2)'!$C$2)
      ),
      "Yes",
      "No"
   )
)</f>
        <v/>
      </c>
      <c r="P475" s="4"/>
      <c r="Q475" s="4"/>
      <c r="R475" s="4"/>
      <c r="S475" s="4"/>
      <c r="U475" s="129" t="str">
        <f>IF(M475="","",
   ROUND(
      (MIN(IF(N475="", 'County Names to hide (2)'!$D$2, N475),
           'County Names to hide (2)'!$D$2)
       - M475) / 365 * 12,
   1)
)</f>
        <v/>
      </c>
      <c r="V475" s="131" t="str">
        <f>IF(C475="","",
   ROUND(('County Names to hide (2)'!$D$2 - C475) / 365 * 12, 1)
)</f>
        <v/>
      </c>
      <c r="W475" s="1"/>
      <c r="X475" s="1"/>
      <c r="Y475" s="1"/>
      <c r="Z475" s="1"/>
      <c r="AA475" s="1"/>
      <c r="AB475" s="1"/>
      <c r="AC475" s="1"/>
      <c r="AD475" s="1"/>
      <c r="AE475" s="1"/>
      <c r="AF47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75" s="1"/>
      <c r="AH475" s="1"/>
      <c r="AI475" s="124" t="str">
        <f t="shared" si="16"/>
        <v/>
      </c>
      <c r="AJ475" s="1"/>
      <c r="AK475" s="1"/>
      <c r="AL475" s="1"/>
    </row>
    <row r="476" spans="1:38" x14ac:dyDescent="0.35">
      <c r="A476" s="77"/>
      <c r="C476" s="87"/>
      <c r="L476" s="114" t="str">
        <f t="shared" si="15"/>
        <v>Yes</v>
      </c>
      <c r="M476" s="87"/>
      <c r="N476" s="87"/>
      <c r="O476" s="127" t="str">
        <f>IF(OR(A476="", M476=""), "",
   IF(AND(
         M476 &lt;= 'County Names to hide (2)'!$D$2,
         OR(N476="", N476 &gt;= 'County Names to hide (2)'!$C$2)
      ),
      "Yes",
      "No"
   )
)</f>
        <v/>
      </c>
      <c r="P476" s="87"/>
      <c r="Q476" s="87"/>
      <c r="R476" s="87"/>
      <c r="S476" s="87"/>
      <c r="T476" s="98"/>
      <c r="U476" s="129" t="str">
        <f>IF(M476="","",
   ROUND(
      (MIN(IF(N476="", 'County Names to hide (2)'!$D$2, N476),
           'County Names to hide (2)'!$D$2)
       - M476) / 365 * 12,
   1)
)</f>
        <v/>
      </c>
      <c r="V476" s="131" t="str">
        <f>IF(C476="","",
   ROUND(('County Names to hide (2)'!$D$2 - C476) / 365 * 12, 1)
)</f>
        <v/>
      </c>
      <c r="AF47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76" s="124" t="str">
        <f t="shared" si="16"/>
        <v/>
      </c>
    </row>
    <row r="477" spans="1:38" x14ac:dyDescent="0.35">
      <c r="A477" s="76"/>
      <c r="B477" s="1"/>
      <c r="D477" s="1"/>
      <c r="E477" s="1"/>
      <c r="F477" s="1"/>
      <c r="G477" s="1"/>
      <c r="H477" s="1"/>
      <c r="I477" s="1"/>
      <c r="J477" s="1"/>
      <c r="K477" s="1"/>
      <c r="L477" s="114" t="str">
        <f t="shared" si="15"/>
        <v>Yes</v>
      </c>
      <c r="M477" s="4"/>
      <c r="N477" s="4"/>
      <c r="O477" s="127" t="str">
        <f>IF(OR(A477="", M477=""), "",
   IF(AND(
         M477 &lt;= 'County Names to hide (2)'!$D$2,
         OR(N477="", N477 &gt;= 'County Names to hide (2)'!$C$2)
      ),
      "Yes",
      "No"
   )
)</f>
        <v/>
      </c>
      <c r="P477" s="4"/>
      <c r="Q477" s="4"/>
      <c r="R477" s="4"/>
      <c r="S477" s="4"/>
      <c r="U477" s="129" t="str">
        <f>IF(M477="","",
   ROUND(
      (MIN(IF(N477="", 'County Names to hide (2)'!$D$2, N477),
           'County Names to hide (2)'!$D$2)
       - M477) / 365 * 12,
   1)
)</f>
        <v/>
      </c>
      <c r="V477" s="131" t="str">
        <f>IF(C477="","",
   ROUND(('County Names to hide (2)'!$D$2 - C477) / 365 * 12, 1)
)</f>
        <v/>
      </c>
      <c r="W477" s="1"/>
      <c r="X477" s="1"/>
      <c r="Y477" s="1"/>
      <c r="Z477" s="1"/>
      <c r="AA477" s="1"/>
      <c r="AB477" s="1"/>
      <c r="AC477" s="1"/>
      <c r="AD477" s="1"/>
      <c r="AE477" s="1"/>
      <c r="AF47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77" s="1"/>
      <c r="AH477" s="1"/>
      <c r="AI477" s="124" t="str">
        <f t="shared" si="16"/>
        <v/>
      </c>
      <c r="AJ477" s="1"/>
      <c r="AK477" s="1"/>
      <c r="AL477" s="1"/>
    </row>
    <row r="478" spans="1:38" x14ac:dyDescent="0.35">
      <c r="A478" s="77"/>
      <c r="C478" s="87"/>
      <c r="L478" s="114" t="str">
        <f t="shared" si="15"/>
        <v>Yes</v>
      </c>
      <c r="M478" s="87"/>
      <c r="N478" s="87"/>
      <c r="O478" s="127" t="str">
        <f>IF(OR(A478="", M478=""), "",
   IF(AND(
         M478 &lt;= 'County Names to hide (2)'!$D$2,
         OR(N478="", N478 &gt;= 'County Names to hide (2)'!$C$2)
      ),
      "Yes",
      "No"
   )
)</f>
        <v/>
      </c>
      <c r="P478" s="87"/>
      <c r="Q478" s="87"/>
      <c r="R478" s="87"/>
      <c r="S478" s="87"/>
      <c r="T478" s="98"/>
      <c r="U478" s="129" t="str">
        <f>IF(M478="","",
   ROUND(
      (MIN(IF(N478="", 'County Names to hide (2)'!$D$2, N478),
           'County Names to hide (2)'!$D$2)
       - M478) / 365 * 12,
   1)
)</f>
        <v/>
      </c>
      <c r="V478" s="131" t="str">
        <f>IF(C478="","",
   ROUND(('County Names to hide (2)'!$D$2 - C478) / 365 * 12, 1)
)</f>
        <v/>
      </c>
      <c r="AF47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78" s="124" t="str">
        <f t="shared" si="16"/>
        <v/>
      </c>
    </row>
    <row r="479" spans="1:38" x14ac:dyDescent="0.35">
      <c r="A479" s="76"/>
      <c r="B479" s="1"/>
      <c r="D479" s="1"/>
      <c r="E479" s="1"/>
      <c r="F479" s="1"/>
      <c r="G479" s="1"/>
      <c r="H479" s="1"/>
      <c r="I479" s="1"/>
      <c r="J479" s="1"/>
      <c r="K479" s="1"/>
      <c r="L479" s="114" t="str">
        <f t="shared" si="15"/>
        <v>Yes</v>
      </c>
      <c r="M479" s="4"/>
      <c r="N479" s="4"/>
      <c r="O479" s="127" t="str">
        <f>IF(OR(A479="", M479=""), "",
   IF(AND(
         M479 &lt;= 'County Names to hide (2)'!$D$2,
         OR(N479="", N479 &gt;= 'County Names to hide (2)'!$C$2)
      ),
      "Yes",
      "No"
   )
)</f>
        <v/>
      </c>
      <c r="P479" s="4"/>
      <c r="Q479" s="4"/>
      <c r="R479" s="4"/>
      <c r="S479" s="4"/>
      <c r="U479" s="129" t="str">
        <f>IF(M479="","",
   ROUND(
      (MIN(IF(N479="", 'County Names to hide (2)'!$D$2, N479),
           'County Names to hide (2)'!$D$2)
       - M479) / 365 * 12,
   1)
)</f>
        <v/>
      </c>
      <c r="V479" s="131" t="str">
        <f>IF(C479="","",
   ROUND(('County Names to hide (2)'!$D$2 - C479) / 365 * 12, 1)
)</f>
        <v/>
      </c>
      <c r="W479" s="1"/>
      <c r="X479" s="1"/>
      <c r="Y479" s="1"/>
      <c r="Z479" s="1"/>
      <c r="AA479" s="1"/>
      <c r="AB479" s="1"/>
      <c r="AC479" s="1"/>
      <c r="AD479" s="1"/>
      <c r="AE479" s="1"/>
      <c r="AF47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79" s="1"/>
      <c r="AH479" s="1"/>
      <c r="AI479" s="124" t="str">
        <f t="shared" si="16"/>
        <v/>
      </c>
      <c r="AJ479" s="1"/>
      <c r="AK479" s="1"/>
      <c r="AL479" s="1"/>
    </row>
    <row r="480" spans="1:38" x14ac:dyDescent="0.35">
      <c r="A480" s="77"/>
      <c r="C480" s="87"/>
      <c r="L480" s="114" t="str">
        <f t="shared" si="15"/>
        <v>Yes</v>
      </c>
      <c r="M480" s="87"/>
      <c r="N480" s="87"/>
      <c r="O480" s="127" t="str">
        <f>IF(OR(A480="", M480=""), "",
   IF(AND(
         M480 &lt;= 'County Names to hide (2)'!$D$2,
         OR(N480="", N480 &gt;= 'County Names to hide (2)'!$C$2)
      ),
      "Yes",
      "No"
   )
)</f>
        <v/>
      </c>
      <c r="P480" s="87"/>
      <c r="Q480" s="87"/>
      <c r="R480" s="87"/>
      <c r="S480" s="87"/>
      <c r="T480" s="98"/>
      <c r="U480" s="129" t="str">
        <f>IF(M480="","",
   ROUND(
      (MIN(IF(N480="", 'County Names to hide (2)'!$D$2, N480),
           'County Names to hide (2)'!$D$2)
       - M480) / 365 * 12,
   1)
)</f>
        <v/>
      </c>
      <c r="V480" s="131" t="str">
        <f>IF(C480="","",
   ROUND(('County Names to hide (2)'!$D$2 - C480) / 365 * 12, 1)
)</f>
        <v/>
      </c>
      <c r="AF48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80" s="124" t="str">
        <f t="shared" si="16"/>
        <v/>
      </c>
    </row>
    <row r="481" spans="1:38" x14ac:dyDescent="0.35">
      <c r="A481" s="76"/>
      <c r="B481" s="1"/>
      <c r="D481" s="1"/>
      <c r="E481" s="1"/>
      <c r="F481" s="1"/>
      <c r="G481" s="1"/>
      <c r="H481" s="1"/>
      <c r="I481" s="1"/>
      <c r="J481" s="1"/>
      <c r="K481" s="1"/>
      <c r="L481" s="114" t="str">
        <f t="shared" si="15"/>
        <v>Yes</v>
      </c>
      <c r="M481" s="4"/>
      <c r="N481" s="4"/>
      <c r="O481" s="127" t="str">
        <f>IF(OR(A481="", M481=""), "",
   IF(AND(
         M481 &lt;= 'County Names to hide (2)'!$D$2,
         OR(N481="", N481 &gt;= 'County Names to hide (2)'!$C$2)
      ),
      "Yes",
      "No"
   )
)</f>
        <v/>
      </c>
      <c r="P481" s="4"/>
      <c r="Q481" s="4"/>
      <c r="R481" s="4"/>
      <c r="S481" s="4"/>
      <c r="U481" s="129" t="str">
        <f>IF(M481="","",
   ROUND(
      (MIN(IF(N481="", 'County Names to hide (2)'!$D$2, N481),
           'County Names to hide (2)'!$D$2)
       - M481) / 365 * 12,
   1)
)</f>
        <v/>
      </c>
      <c r="V481" s="131" t="str">
        <f>IF(C481="","",
   ROUND(('County Names to hide (2)'!$D$2 - C481) / 365 * 12, 1)
)</f>
        <v/>
      </c>
      <c r="W481" s="1"/>
      <c r="X481" s="1"/>
      <c r="Y481" s="1"/>
      <c r="Z481" s="1"/>
      <c r="AA481" s="1"/>
      <c r="AB481" s="1"/>
      <c r="AC481" s="1"/>
      <c r="AD481" s="1"/>
      <c r="AE481" s="1"/>
      <c r="AF48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81" s="1"/>
      <c r="AH481" s="1"/>
      <c r="AI481" s="124" t="str">
        <f t="shared" si="16"/>
        <v/>
      </c>
      <c r="AJ481" s="1"/>
      <c r="AK481" s="1"/>
      <c r="AL481" s="1"/>
    </row>
    <row r="482" spans="1:38" x14ac:dyDescent="0.35">
      <c r="A482" s="77"/>
      <c r="C482" s="87"/>
      <c r="L482" s="114" t="str">
        <f t="shared" si="15"/>
        <v>Yes</v>
      </c>
      <c r="M482" s="87"/>
      <c r="N482" s="87"/>
      <c r="O482" s="127" t="str">
        <f>IF(OR(A482="", M482=""), "",
   IF(AND(
         M482 &lt;= 'County Names to hide (2)'!$D$2,
         OR(N482="", N482 &gt;= 'County Names to hide (2)'!$C$2)
      ),
      "Yes",
      "No"
   )
)</f>
        <v/>
      </c>
      <c r="P482" s="87"/>
      <c r="Q482" s="87"/>
      <c r="R482" s="87"/>
      <c r="S482" s="87"/>
      <c r="T482" s="98"/>
      <c r="U482" s="129" t="str">
        <f>IF(M482="","",
   ROUND(
      (MIN(IF(N482="", 'County Names to hide (2)'!$D$2, N482),
           'County Names to hide (2)'!$D$2)
       - M482) / 365 * 12,
   1)
)</f>
        <v/>
      </c>
      <c r="V482" s="131" t="str">
        <f>IF(C482="","",
   ROUND(('County Names to hide (2)'!$D$2 - C482) / 365 * 12, 1)
)</f>
        <v/>
      </c>
      <c r="AF48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82" s="124" t="str">
        <f t="shared" si="16"/>
        <v/>
      </c>
    </row>
    <row r="483" spans="1:38" x14ac:dyDescent="0.35">
      <c r="A483" s="76"/>
      <c r="B483" s="1"/>
      <c r="D483" s="1"/>
      <c r="E483" s="1"/>
      <c r="F483" s="1"/>
      <c r="G483" s="1"/>
      <c r="H483" s="1"/>
      <c r="I483" s="1"/>
      <c r="J483" s="1"/>
      <c r="K483" s="1"/>
      <c r="L483" s="114" t="str">
        <f t="shared" si="15"/>
        <v>Yes</v>
      </c>
      <c r="M483" s="4"/>
      <c r="N483" s="4"/>
      <c r="O483" s="127" t="str">
        <f>IF(OR(A483="", M483=""), "",
   IF(AND(
         M483 &lt;= 'County Names to hide (2)'!$D$2,
         OR(N483="", N483 &gt;= 'County Names to hide (2)'!$C$2)
      ),
      "Yes",
      "No"
   )
)</f>
        <v/>
      </c>
      <c r="P483" s="4"/>
      <c r="Q483" s="4"/>
      <c r="R483" s="4"/>
      <c r="S483" s="4"/>
      <c r="U483" s="129" t="str">
        <f>IF(M483="","",
   ROUND(
      (MIN(IF(N483="", 'County Names to hide (2)'!$D$2, N483),
           'County Names to hide (2)'!$D$2)
       - M483) / 365 * 12,
   1)
)</f>
        <v/>
      </c>
      <c r="V483" s="131" t="str">
        <f>IF(C483="","",
   ROUND(('County Names to hide (2)'!$D$2 - C483) / 365 * 12, 1)
)</f>
        <v/>
      </c>
      <c r="W483" s="1"/>
      <c r="X483" s="1"/>
      <c r="Y483" s="1"/>
      <c r="Z483" s="1"/>
      <c r="AA483" s="1"/>
      <c r="AB483" s="1"/>
      <c r="AC483" s="1"/>
      <c r="AD483" s="1"/>
      <c r="AE483" s="1"/>
      <c r="AF48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83" s="1"/>
      <c r="AH483" s="1"/>
      <c r="AI483" s="124" t="str">
        <f t="shared" si="16"/>
        <v/>
      </c>
      <c r="AJ483" s="1"/>
      <c r="AK483" s="1"/>
      <c r="AL483" s="1"/>
    </row>
    <row r="484" spans="1:38" x14ac:dyDescent="0.35">
      <c r="A484" s="77"/>
      <c r="C484" s="87"/>
      <c r="L484" s="114" t="str">
        <f t="shared" si="15"/>
        <v>Yes</v>
      </c>
      <c r="M484" s="87"/>
      <c r="N484" s="87"/>
      <c r="O484" s="127" t="str">
        <f>IF(OR(A484="", M484=""), "",
   IF(AND(
         M484 &lt;= 'County Names to hide (2)'!$D$2,
         OR(N484="", N484 &gt;= 'County Names to hide (2)'!$C$2)
      ),
      "Yes",
      "No"
   )
)</f>
        <v/>
      </c>
      <c r="P484" s="87"/>
      <c r="Q484" s="87"/>
      <c r="R484" s="87"/>
      <c r="S484" s="87"/>
      <c r="T484" s="98"/>
      <c r="U484" s="129" t="str">
        <f>IF(M484="","",
   ROUND(
      (MIN(IF(N484="", 'County Names to hide (2)'!$D$2, N484),
           'County Names to hide (2)'!$D$2)
       - M484) / 365 * 12,
   1)
)</f>
        <v/>
      </c>
      <c r="V484" s="131" t="str">
        <f>IF(C484="","",
   ROUND(('County Names to hide (2)'!$D$2 - C484) / 365 * 12, 1)
)</f>
        <v/>
      </c>
      <c r="AF48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84" s="124" t="str">
        <f t="shared" si="16"/>
        <v/>
      </c>
    </row>
    <row r="485" spans="1:38" x14ac:dyDescent="0.35">
      <c r="A485" s="76"/>
      <c r="B485" s="1"/>
      <c r="D485" s="1"/>
      <c r="E485" s="1"/>
      <c r="F485" s="1"/>
      <c r="G485" s="1"/>
      <c r="H485" s="1"/>
      <c r="I485" s="1"/>
      <c r="J485" s="1"/>
      <c r="K485" s="1"/>
      <c r="L485" s="114" t="str">
        <f t="shared" si="15"/>
        <v>Yes</v>
      </c>
      <c r="M485" s="4"/>
      <c r="N485" s="4"/>
      <c r="O485" s="127" t="str">
        <f>IF(OR(A485="", M485=""), "",
   IF(AND(
         M485 &lt;= 'County Names to hide (2)'!$D$2,
         OR(N485="", N485 &gt;= 'County Names to hide (2)'!$C$2)
      ),
      "Yes",
      "No"
   )
)</f>
        <v/>
      </c>
      <c r="P485" s="4"/>
      <c r="Q485" s="4"/>
      <c r="R485" s="4"/>
      <c r="S485" s="4"/>
      <c r="U485" s="129" t="str">
        <f>IF(M485="","",
   ROUND(
      (MIN(IF(N485="", 'County Names to hide (2)'!$D$2, N485),
           'County Names to hide (2)'!$D$2)
       - M485) / 365 * 12,
   1)
)</f>
        <v/>
      </c>
      <c r="V485" s="131" t="str">
        <f>IF(C485="","",
   ROUND(('County Names to hide (2)'!$D$2 - C485) / 365 * 12, 1)
)</f>
        <v/>
      </c>
      <c r="W485" s="1"/>
      <c r="X485" s="1"/>
      <c r="Y485" s="1"/>
      <c r="Z485" s="1"/>
      <c r="AA485" s="1"/>
      <c r="AB485" s="1"/>
      <c r="AC485" s="1"/>
      <c r="AD485" s="1"/>
      <c r="AE485" s="1"/>
      <c r="AF48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85" s="1"/>
      <c r="AH485" s="1"/>
      <c r="AI485" s="124" t="str">
        <f t="shared" si="16"/>
        <v/>
      </c>
      <c r="AJ485" s="1"/>
      <c r="AK485" s="1"/>
      <c r="AL485" s="1"/>
    </row>
    <row r="486" spans="1:38" x14ac:dyDescent="0.35">
      <c r="A486" s="77"/>
      <c r="C486" s="87"/>
      <c r="L486" s="114" t="str">
        <f t="shared" si="15"/>
        <v>Yes</v>
      </c>
      <c r="M486" s="87"/>
      <c r="N486" s="87"/>
      <c r="O486" s="127" t="str">
        <f>IF(OR(A486="", M486=""), "",
   IF(AND(
         M486 &lt;= 'County Names to hide (2)'!$D$2,
         OR(N486="", N486 &gt;= 'County Names to hide (2)'!$C$2)
      ),
      "Yes",
      "No"
   )
)</f>
        <v/>
      </c>
      <c r="P486" s="87"/>
      <c r="Q486" s="87"/>
      <c r="R486" s="87"/>
      <c r="S486" s="87"/>
      <c r="T486" s="98"/>
      <c r="U486" s="129" t="str">
        <f>IF(M486="","",
   ROUND(
      (MIN(IF(N486="", 'County Names to hide (2)'!$D$2, N486),
           'County Names to hide (2)'!$D$2)
       - M486) / 365 * 12,
   1)
)</f>
        <v/>
      </c>
      <c r="V486" s="131" t="str">
        <f>IF(C486="","",
   ROUND(('County Names to hide (2)'!$D$2 - C486) / 365 * 12, 1)
)</f>
        <v/>
      </c>
      <c r="AF48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86" s="124" t="str">
        <f t="shared" si="16"/>
        <v/>
      </c>
    </row>
    <row r="487" spans="1:38" x14ac:dyDescent="0.35">
      <c r="A487" s="76"/>
      <c r="B487" s="1"/>
      <c r="D487" s="1"/>
      <c r="E487" s="1"/>
      <c r="F487" s="1"/>
      <c r="G487" s="1"/>
      <c r="H487" s="1"/>
      <c r="I487" s="1"/>
      <c r="J487" s="1"/>
      <c r="K487" s="1"/>
      <c r="L487" s="114" t="str">
        <f t="shared" si="15"/>
        <v>Yes</v>
      </c>
      <c r="M487" s="4"/>
      <c r="N487" s="4"/>
      <c r="O487" s="127" t="str">
        <f>IF(OR(A487="", M487=""), "",
   IF(AND(
         M487 &lt;= 'County Names to hide (2)'!$D$2,
         OR(N487="", N487 &gt;= 'County Names to hide (2)'!$C$2)
      ),
      "Yes",
      "No"
   )
)</f>
        <v/>
      </c>
      <c r="P487" s="4"/>
      <c r="Q487" s="4"/>
      <c r="R487" s="4"/>
      <c r="S487" s="4"/>
      <c r="U487" s="129" t="str">
        <f>IF(M487="","",
   ROUND(
      (MIN(IF(N487="", 'County Names to hide (2)'!$D$2, N487),
           'County Names to hide (2)'!$D$2)
       - M487) / 365 * 12,
   1)
)</f>
        <v/>
      </c>
      <c r="V487" s="131" t="str">
        <f>IF(C487="","",
   ROUND(('County Names to hide (2)'!$D$2 - C487) / 365 * 12, 1)
)</f>
        <v/>
      </c>
      <c r="W487" s="1"/>
      <c r="X487" s="1"/>
      <c r="Y487" s="1"/>
      <c r="Z487" s="1"/>
      <c r="AA487" s="1"/>
      <c r="AB487" s="1"/>
      <c r="AC487" s="1"/>
      <c r="AD487" s="1"/>
      <c r="AE487" s="1"/>
      <c r="AF48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87" s="1"/>
      <c r="AH487" s="1"/>
      <c r="AI487" s="124" t="str">
        <f t="shared" si="16"/>
        <v/>
      </c>
      <c r="AJ487" s="1"/>
      <c r="AK487" s="1"/>
      <c r="AL487" s="1"/>
    </row>
    <row r="488" spans="1:38" x14ac:dyDescent="0.35">
      <c r="A488" s="77"/>
      <c r="C488" s="87"/>
      <c r="L488" s="114" t="str">
        <f>IF(COUNTIF(F488:K488, "Yes")&gt;0, "No", "Yes")</f>
        <v>Yes</v>
      </c>
      <c r="M488" s="87"/>
      <c r="N488" s="87"/>
      <c r="O488" s="127" t="str">
        <f>IF(OR(A488="", M488=""), "",
   IF(AND(
         M488 &lt;= 'County Names to hide (2)'!$D$2,
         OR(N488="", N488 &gt;= 'County Names to hide (2)'!$C$2)
      ),
      "Yes",
      "No"
   )
)</f>
        <v/>
      </c>
      <c r="P488" s="87"/>
      <c r="Q488" s="87"/>
      <c r="R488" s="87"/>
      <c r="S488" s="87"/>
      <c r="T488" s="98"/>
      <c r="U488" s="129" t="str">
        <f>IF(M488="","",
   ROUND(
      (MIN(IF(N488="", 'County Names to hide (2)'!$D$2, N488),
           'County Names to hide (2)'!$D$2)
       - M488) / 365 * 12,
   1)
)</f>
        <v/>
      </c>
      <c r="V488" s="131" t="str">
        <f>IF(C488="","",
   ROUND(('County Names to hide (2)'!$D$2 - C488) / 365 * 12, 1)
)</f>
        <v/>
      </c>
      <c r="AF48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88" s="124" t="str">
        <f t="shared" si="16"/>
        <v/>
      </c>
    </row>
    <row r="489" spans="1:38" x14ac:dyDescent="0.35">
      <c r="A489" s="76"/>
      <c r="B489" s="1"/>
      <c r="D489" s="1"/>
      <c r="E489" s="1"/>
      <c r="F489" s="1"/>
      <c r="G489" s="1"/>
      <c r="H489" s="1"/>
      <c r="I489" s="1"/>
      <c r="J489" s="1"/>
      <c r="K489" s="1"/>
      <c r="L489" s="114" t="str">
        <f t="shared" si="15"/>
        <v>Yes</v>
      </c>
      <c r="M489" s="4"/>
      <c r="N489" s="4"/>
      <c r="O489" s="127" t="str">
        <f>IF(OR(A489="", M489=""), "",
   IF(AND(
         M489 &lt;= 'County Names to hide (2)'!$D$2,
         OR(N489="", N489 &gt;= 'County Names to hide (2)'!$C$2)
      ),
      "Yes",
      "No"
   )
)</f>
        <v/>
      </c>
      <c r="P489" s="4"/>
      <c r="Q489" s="4"/>
      <c r="R489" s="4"/>
      <c r="S489" s="4"/>
      <c r="U489" s="129" t="str">
        <f>IF(M489="","",
   ROUND(
      (MIN(IF(N489="", 'County Names to hide (2)'!$D$2, N489),
           'County Names to hide (2)'!$D$2)
       - M489) / 365 * 12,
   1)
)</f>
        <v/>
      </c>
      <c r="V489" s="131" t="str">
        <f>IF(C489="","",
   ROUND(('County Names to hide (2)'!$D$2 - C489) / 365 * 12, 1)
)</f>
        <v/>
      </c>
      <c r="W489" s="1"/>
      <c r="X489" s="1"/>
      <c r="Y489" s="1"/>
      <c r="Z489" s="1"/>
      <c r="AA489" s="1"/>
      <c r="AB489" s="1"/>
      <c r="AC489" s="1"/>
      <c r="AD489" s="1"/>
      <c r="AE489" s="1"/>
      <c r="AF48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89" s="1"/>
      <c r="AH489" s="1"/>
      <c r="AI489" s="124" t="str">
        <f t="shared" si="16"/>
        <v/>
      </c>
      <c r="AJ489" s="1"/>
      <c r="AK489" s="1"/>
      <c r="AL489" s="1"/>
    </row>
    <row r="490" spans="1:38" x14ac:dyDescent="0.35">
      <c r="A490" s="77"/>
      <c r="C490" s="87"/>
      <c r="L490" s="114" t="str">
        <f t="shared" si="15"/>
        <v>Yes</v>
      </c>
      <c r="M490" s="87"/>
      <c r="N490" s="87"/>
      <c r="O490" s="127" t="str">
        <f>IF(OR(A490="", M490=""), "",
   IF(AND(
         M490 &lt;= 'County Names to hide (2)'!$D$2,
         OR(N490="", N490 &gt;= 'County Names to hide (2)'!$C$2)
      ),
      "Yes",
      "No"
   )
)</f>
        <v/>
      </c>
      <c r="P490" s="87"/>
      <c r="Q490" s="87"/>
      <c r="R490" s="87"/>
      <c r="S490" s="87"/>
      <c r="T490" s="98"/>
      <c r="U490" s="129" t="str">
        <f>IF(M490="","",
   ROUND(
      (MIN(IF(N490="", 'County Names to hide (2)'!$D$2, N490),
           'County Names to hide (2)'!$D$2)
       - M490) / 365 * 12,
   1)
)</f>
        <v/>
      </c>
      <c r="V490" s="131" t="str">
        <f>IF(C490="","",
   ROUND(('County Names to hide (2)'!$D$2 - C490) / 365 * 12, 1)
)</f>
        <v/>
      </c>
      <c r="AF49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90" s="124" t="str">
        <f t="shared" si="16"/>
        <v/>
      </c>
    </row>
    <row r="491" spans="1:38" x14ac:dyDescent="0.35">
      <c r="A491" s="76"/>
      <c r="B491" s="1"/>
      <c r="D491" s="1"/>
      <c r="E491" s="1"/>
      <c r="F491" s="1"/>
      <c r="G491" s="1"/>
      <c r="H491" s="1"/>
      <c r="I491" s="1"/>
      <c r="J491" s="1"/>
      <c r="K491" s="1"/>
      <c r="L491" s="114" t="str">
        <f t="shared" si="15"/>
        <v>Yes</v>
      </c>
      <c r="M491" s="4"/>
      <c r="N491" s="4"/>
      <c r="O491" s="127" t="str">
        <f>IF(OR(A491="", M491=""), "",
   IF(AND(
         M491 &lt;= 'County Names to hide (2)'!$D$2,
         OR(N491="", N491 &gt;= 'County Names to hide (2)'!$C$2)
      ),
      "Yes",
      "No"
   )
)</f>
        <v/>
      </c>
      <c r="P491" s="4"/>
      <c r="Q491" s="4"/>
      <c r="R491" s="4"/>
      <c r="S491" s="4"/>
      <c r="U491" s="129" t="str">
        <f>IF(M491="","",
   ROUND(
      (MIN(IF(N491="", 'County Names to hide (2)'!$D$2, N491),
           'County Names to hide (2)'!$D$2)
       - M491) / 365 * 12,
   1)
)</f>
        <v/>
      </c>
      <c r="V491" s="131" t="str">
        <f>IF(C491="","",
   ROUND(('County Names to hide (2)'!$D$2 - C491) / 365 * 12, 1)
)</f>
        <v/>
      </c>
      <c r="W491" s="1"/>
      <c r="X491" s="1"/>
      <c r="Y491" s="1"/>
      <c r="Z491" s="1"/>
      <c r="AA491" s="1"/>
      <c r="AB491" s="1"/>
      <c r="AC491" s="1"/>
      <c r="AD491" s="1"/>
      <c r="AE491" s="1"/>
      <c r="AF491"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91" s="1"/>
      <c r="AH491" s="1"/>
      <c r="AI491" s="124" t="str">
        <f t="shared" si="16"/>
        <v/>
      </c>
      <c r="AJ491" s="1"/>
      <c r="AK491" s="1"/>
      <c r="AL491" s="1"/>
    </row>
    <row r="492" spans="1:38" x14ac:dyDescent="0.35">
      <c r="A492" s="77"/>
      <c r="C492" s="87"/>
      <c r="L492" s="114" t="str">
        <f t="shared" si="15"/>
        <v>Yes</v>
      </c>
      <c r="M492" s="87"/>
      <c r="N492" s="87"/>
      <c r="O492" s="127" t="str">
        <f>IF(OR(A492="", M492=""), "",
   IF(AND(
         M492 &lt;= 'County Names to hide (2)'!$D$2,
         OR(N492="", N492 &gt;= 'County Names to hide (2)'!$C$2)
      ),
      "Yes",
      "No"
   )
)</f>
        <v/>
      </c>
      <c r="P492" s="87"/>
      <c r="Q492" s="87"/>
      <c r="R492" s="87"/>
      <c r="S492" s="87"/>
      <c r="T492" s="98"/>
      <c r="U492" s="129" t="str">
        <f>IF(M492="","",
   ROUND(
      (MIN(IF(N492="", 'County Names to hide (2)'!$D$2, N492),
           'County Names to hide (2)'!$D$2)
       - M492) / 365 * 12,
   1)
)</f>
        <v/>
      </c>
      <c r="V492" s="131" t="str">
        <f>IF(C492="","",
   ROUND(('County Names to hide (2)'!$D$2 - C492) / 365 * 12, 1)
)</f>
        <v/>
      </c>
      <c r="AF492"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92" s="124" t="str">
        <f t="shared" si="16"/>
        <v/>
      </c>
    </row>
    <row r="493" spans="1:38" x14ac:dyDescent="0.35">
      <c r="A493" s="76"/>
      <c r="B493" s="1"/>
      <c r="D493" s="1"/>
      <c r="E493" s="1"/>
      <c r="F493" s="1"/>
      <c r="G493" s="1"/>
      <c r="H493" s="1"/>
      <c r="I493" s="1"/>
      <c r="J493" s="1"/>
      <c r="K493" s="1"/>
      <c r="L493" s="114" t="str">
        <f t="shared" si="15"/>
        <v>Yes</v>
      </c>
      <c r="M493" s="4"/>
      <c r="N493" s="4"/>
      <c r="O493" s="127" t="str">
        <f>IF(OR(A493="", M493=""), "",
   IF(AND(
         M493 &lt;= 'County Names to hide (2)'!$D$2,
         OR(N493="", N493 &gt;= 'County Names to hide (2)'!$C$2)
      ),
      "Yes",
      "No"
   )
)</f>
        <v/>
      </c>
      <c r="P493" s="4"/>
      <c r="Q493" s="4"/>
      <c r="R493" s="4"/>
      <c r="S493" s="4"/>
      <c r="U493" s="129" t="str">
        <f>IF(M493="","",
   ROUND(
      (MIN(IF(N493="", 'County Names to hide (2)'!$D$2, N493),
           'County Names to hide (2)'!$D$2)
       - M493) / 365 * 12,
   1)
)</f>
        <v/>
      </c>
      <c r="V493" s="131" t="str">
        <f>IF(C493="","",
   ROUND(('County Names to hide (2)'!$D$2 - C493) / 365 * 12, 1)
)</f>
        <v/>
      </c>
      <c r="W493" s="1"/>
      <c r="X493" s="1"/>
      <c r="Y493" s="1"/>
      <c r="Z493" s="1"/>
      <c r="AA493" s="1"/>
      <c r="AB493" s="1"/>
      <c r="AC493" s="1"/>
      <c r="AD493" s="1"/>
      <c r="AE493" s="1"/>
      <c r="AF493"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93" s="1"/>
      <c r="AH493" s="1"/>
      <c r="AI493" s="124" t="str">
        <f t="shared" si="16"/>
        <v/>
      </c>
      <c r="AJ493" s="1"/>
      <c r="AK493" s="1"/>
      <c r="AL493" s="1"/>
    </row>
    <row r="494" spans="1:38" x14ac:dyDescent="0.35">
      <c r="A494" s="77"/>
      <c r="C494" s="87"/>
      <c r="L494" s="114" t="str">
        <f t="shared" si="15"/>
        <v>Yes</v>
      </c>
      <c r="M494" s="87"/>
      <c r="N494" s="87"/>
      <c r="O494" s="127" t="str">
        <f>IF(OR(A494="", M494=""), "",
   IF(AND(
         M494 &lt;= 'County Names to hide (2)'!$D$2,
         OR(N494="", N494 &gt;= 'County Names to hide (2)'!$C$2)
      ),
      "Yes",
      "No"
   )
)</f>
        <v/>
      </c>
      <c r="P494" s="87"/>
      <c r="Q494" s="87"/>
      <c r="R494" s="87"/>
      <c r="S494" s="87"/>
      <c r="T494" s="98"/>
      <c r="U494" s="129" t="str">
        <f>IF(M494="","",
   ROUND(
      (MIN(IF(N494="", 'County Names to hide (2)'!$D$2, N494),
           'County Names to hide (2)'!$D$2)
       - M494) / 365 * 12,
   1)
)</f>
        <v/>
      </c>
      <c r="V494" s="131" t="str">
        <f>IF(C494="","",
   ROUND(('County Names to hide (2)'!$D$2 - C494) / 365 * 12, 1)
)</f>
        <v/>
      </c>
      <c r="AF494"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94" s="124" t="str">
        <f t="shared" si="16"/>
        <v/>
      </c>
    </row>
    <row r="495" spans="1:38" x14ac:dyDescent="0.35">
      <c r="A495" s="76"/>
      <c r="B495" s="1"/>
      <c r="D495" s="1"/>
      <c r="E495" s="1"/>
      <c r="F495" s="1"/>
      <c r="G495" s="1"/>
      <c r="H495" s="1"/>
      <c r="I495" s="1"/>
      <c r="J495" s="1"/>
      <c r="K495" s="1"/>
      <c r="L495" s="114" t="str">
        <f t="shared" si="15"/>
        <v>Yes</v>
      </c>
      <c r="M495" s="4"/>
      <c r="N495" s="4"/>
      <c r="O495" s="127" t="str">
        <f>IF(OR(A495="", M495=""), "",
   IF(AND(
         M495 &lt;= 'County Names to hide (2)'!$D$2,
         OR(N495="", N495 &gt;= 'County Names to hide (2)'!$C$2)
      ),
      "Yes",
      "No"
   )
)</f>
        <v/>
      </c>
      <c r="P495" s="4"/>
      <c r="Q495" s="4"/>
      <c r="R495" s="4"/>
      <c r="S495" s="4"/>
      <c r="U495" s="129" t="str">
        <f>IF(M495="","",
   ROUND(
      (MIN(IF(N495="", 'County Names to hide (2)'!$D$2, N495),
           'County Names to hide (2)'!$D$2)
       - M495) / 365 * 12,
   1)
)</f>
        <v/>
      </c>
      <c r="V495" s="131" t="str">
        <f>IF(C495="","",
   ROUND(('County Names to hide (2)'!$D$2 - C495) / 365 * 12, 1)
)</f>
        <v/>
      </c>
      <c r="W495" s="1"/>
      <c r="X495" s="1"/>
      <c r="Y495" s="1"/>
      <c r="Z495" s="1"/>
      <c r="AA495" s="1"/>
      <c r="AB495" s="1"/>
      <c r="AC495" s="1"/>
      <c r="AD495" s="1"/>
      <c r="AE495" s="1"/>
      <c r="AF495"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95" s="1"/>
      <c r="AH495" s="1"/>
      <c r="AI495" s="124" t="str">
        <f t="shared" si="16"/>
        <v/>
      </c>
      <c r="AJ495" s="1"/>
      <c r="AK495" s="1"/>
      <c r="AL495" s="1"/>
    </row>
    <row r="496" spans="1:38" x14ac:dyDescent="0.35">
      <c r="A496" s="77"/>
      <c r="C496" s="87"/>
      <c r="L496" s="114" t="str">
        <f t="shared" si="15"/>
        <v>Yes</v>
      </c>
      <c r="M496" s="87"/>
      <c r="N496" s="87"/>
      <c r="O496" s="127" t="str">
        <f>IF(OR(A496="", M496=""), "",
   IF(AND(
         M496 &lt;= 'County Names to hide (2)'!$D$2,
         OR(N496="", N496 &gt;= 'County Names to hide (2)'!$C$2)
      ),
      "Yes",
      "No"
   )
)</f>
        <v/>
      </c>
      <c r="P496" s="87"/>
      <c r="Q496" s="87"/>
      <c r="R496" s="87"/>
      <c r="S496" s="87"/>
      <c r="T496" s="98"/>
      <c r="U496" s="129" t="str">
        <f>IF(M496="","",
   ROUND(
      (MIN(IF(N496="", 'County Names to hide (2)'!$D$2, N496),
           'County Names to hide (2)'!$D$2)
       - M496) / 365 * 12,
   1)
)</f>
        <v/>
      </c>
      <c r="V496" s="131" t="str">
        <f>IF(C496="","",
   ROUND(('County Names to hide (2)'!$D$2 - C496) / 365 * 12, 1)
)</f>
        <v/>
      </c>
      <c r="AF496"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96" s="124" t="str">
        <f t="shared" si="16"/>
        <v/>
      </c>
    </row>
    <row r="497" spans="1:38" x14ac:dyDescent="0.35">
      <c r="A497" s="76"/>
      <c r="B497" s="1"/>
      <c r="D497" s="1"/>
      <c r="E497" s="1"/>
      <c r="F497" s="1"/>
      <c r="G497" s="1"/>
      <c r="H497" s="1"/>
      <c r="I497" s="1"/>
      <c r="J497" s="1"/>
      <c r="K497" s="1"/>
      <c r="L497" s="114" t="str">
        <f t="shared" si="15"/>
        <v>Yes</v>
      </c>
      <c r="M497" s="4"/>
      <c r="N497" s="4"/>
      <c r="O497" s="127" t="str">
        <f>IF(OR(A497="", M497=""), "",
   IF(AND(
         M497 &lt;= 'County Names to hide (2)'!$D$2,
         OR(N497="", N497 &gt;= 'County Names to hide (2)'!$C$2)
      ),
      "Yes",
      "No"
   )
)</f>
        <v/>
      </c>
      <c r="P497" s="4"/>
      <c r="Q497" s="4"/>
      <c r="R497" s="4"/>
      <c r="S497" s="4"/>
      <c r="U497" s="129" t="str">
        <f>IF(M497="","",
   ROUND(
      (MIN(IF(N497="", 'County Names to hide (2)'!$D$2, N497),
           'County Names to hide (2)'!$D$2)
       - M497) / 365 * 12,
   1)
)</f>
        <v/>
      </c>
      <c r="V497" s="131" t="str">
        <f>IF(C497="","",
   ROUND(('County Names to hide (2)'!$D$2 - C497) / 365 * 12, 1)
)</f>
        <v/>
      </c>
      <c r="W497" s="1"/>
      <c r="X497" s="1"/>
      <c r="Y497" s="1"/>
      <c r="Z497" s="1"/>
      <c r="AA497" s="1"/>
      <c r="AB497" s="1"/>
      <c r="AC497" s="1"/>
      <c r="AD497" s="1"/>
      <c r="AE497" s="1"/>
      <c r="AF497"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97" s="1"/>
      <c r="AH497" s="1"/>
      <c r="AI497" s="124" t="str">
        <f t="shared" si="16"/>
        <v/>
      </c>
      <c r="AJ497" s="1"/>
      <c r="AK497" s="1"/>
      <c r="AL497" s="1"/>
    </row>
    <row r="498" spans="1:38" x14ac:dyDescent="0.35">
      <c r="A498" s="77"/>
      <c r="C498" s="87"/>
      <c r="L498" s="114" t="str">
        <f t="shared" si="15"/>
        <v>Yes</v>
      </c>
      <c r="M498" s="87"/>
      <c r="N498" s="87"/>
      <c r="O498" s="127" t="str">
        <f>IF(OR(A498="", M498=""), "",
   IF(AND(
         M498 &lt;= 'County Names to hide (2)'!$D$2,
         OR(N498="", N498 &gt;= 'County Names to hide (2)'!$C$2)
      ),
      "Yes",
      "No"
   )
)</f>
        <v/>
      </c>
      <c r="P498" s="87"/>
      <c r="Q498" s="87"/>
      <c r="R498" s="87"/>
      <c r="S498" s="87"/>
      <c r="T498" s="98"/>
      <c r="U498" s="129" t="str">
        <f>IF(M498="","",
   ROUND(
      (MIN(IF(N498="", 'County Names to hide (2)'!$D$2, N498),
           'County Names to hide (2)'!$D$2)
       - M498) / 365 * 12,
   1)
)</f>
        <v/>
      </c>
      <c r="V498" s="131" t="str">
        <f>IF(C498="","",
   ROUND(('County Names to hide (2)'!$D$2 - C498) / 365 * 12, 1)
)</f>
        <v/>
      </c>
      <c r="AF498"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498" s="124" t="str">
        <f t="shared" si="16"/>
        <v/>
      </c>
    </row>
    <row r="499" spans="1:38" x14ac:dyDescent="0.35">
      <c r="A499" s="76"/>
      <c r="B499" s="1"/>
      <c r="D499" s="1"/>
      <c r="E499" s="1"/>
      <c r="F499" s="1"/>
      <c r="G499" s="1"/>
      <c r="H499" s="1"/>
      <c r="I499" s="1"/>
      <c r="J499" s="1"/>
      <c r="K499" s="1"/>
      <c r="L499" s="114" t="str">
        <f t="shared" si="15"/>
        <v>Yes</v>
      </c>
      <c r="M499" s="4"/>
      <c r="N499" s="4"/>
      <c r="O499" s="127" t="str">
        <f>IF(OR(A499="", M499=""), "",
   IF(AND(
         M499 &lt;= 'County Names to hide (2)'!$D$2,
         OR(N499="", N499 &gt;= 'County Names to hide (2)'!$C$2)
      ),
      "Yes",
      "No"
   )
)</f>
        <v/>
      </c>
      <c r="P499" s="4"/>
      <c r="Q499" s="4"/>
      <c r="R499" s="4"/>
      <c r="S499" s="4"/>
      <c r="U499" s="129" t="str">
        <f>IF(M499="","",
   ROUND(
      (MIN(IF(N499="", 'County Names to hide (2)'!$D$2, N499),
           'County Names to hide (2)'!$D$2)
       - M499) / 365 * 12,
   1)
)</f>
        <v/>
      </c>
      <c r="V499" s="131" t="str">
        <f>IF(C499="","",
   ROUND(('County Names to hide (2)'!$D$2 - C499) / 365 * 12, 1)
)</f>
        <v/>
      </c>
      <c r="W499" s="1"/>
      <c r="X499" s="1"/>
      <c r="Y499" s="1"/>
      <c r="Z499" s="1"/>
      <c r="AA499" s="1"/>
      <c r="AB499" s="1"/>
      <c r="AC499" s="1"/>
      <c r="AD499" s="1"/>
      <c r="AE499" s="1"/>
      <c r="AF499"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G499" s="1"/>
      <c r="AH499" s="1"/>
      <c r="AI499" s="124" t="str">
        <f t="shared" si="16"/>
        <v/>
      </c>
      <c r="AJ499" s="1"/>
      <c r="AK499" s="1"/>
      <c r="AL499" s="1"/>
    </row>
    <row r="500" spans="1:38" x14ac:dyDescent="0.35">
      <c r="A500" s="77"/>
      <c r="C500" s="87"/>
      <c r="L500" s="114" t="str">
        <f t="shared" si="15"/>
        <v>Yes</v>
      </c>
      <c r="M500" s="87"/>
      <c r="N500" s="87"/>
      <c r="O500" s="127" t="str">
        <f>IF(OR(A500="", M500=""), "",
   IF(AND(
         M500 &lt;= 'County Names to hide (2)'!$D$2,
         OR(N500="", N500 &gt;= 'County Names to hide (2)'!$C$2)
      ),
      "Yes",
      "No"
   )
)</f>
        <v/>
      </c>
      <c r="P500" s="87"/>
      <c r="Q500" s="87"/>
      <c r="R500" s="87"/>
      <c r="S500" s="87"/>
      <c r="T500" s="98"/>
      <c r="U500" s="129" t="str">
        <f>IF(M500="","",
   ROUND(
      (MIN(IF(N500="", 'County Names to hide (2)'!$D$2, N500),
           'County Names to hide (2)'!$D$2)
       - M500) / 365 * 12,
   1)
)</f>
        <v/>
      </c>
      <c r="V500" s="131" t="str">
        <f>IF(C500="","",
   ROUND(('County Names to hide (2)'!$D$2 - C500) / 365 * 12, 1)
)</f>
        <v/>
      </c>
      <c r="AF500" s="132" t="str">
        <f>IF(
   Table1[[#This Row],[Child Age at End of Reporting Period in Months]]="",
   "",
   IF(
      Table1[[#This Row],[Child Age at End of Reporting Period in Months]]&lt;5,
      "NA",
      IF(
         AND(Table1[[#This Row],[Child Age at End of Reporting Period in Months]]&gt;=5,Table1[[#This Row],[Child Age at End of Reporting Period in Months]]&lt;=17,
             Table1[[#This Row],[Did the child have a timely screen for developmental delays using a validated parent-completed tool (ASQ-3, ASQ-SE, DECA, Brigance Early Childhood Screens III, DIAL-4, IDA-2, or PEDS) at 4 months?  ]]="Yes"),
         "Up to date",
         IF(
            AND(Table1[[#This Row],[Child Age at End of Reporting Period in Months]]&gt;=18,
                Table1[[#This Row],[Did the child have a timely screen for developmental delays using a validated parent-completed tool (ASQ-3, ASQ-SE, DECA, Brigance Early Childhood Screens III, DIAL-4, IDA-2, or PEDS) at 4 months?  ]]="Yes",
                Table1[[#This Row],[Did the child have a timely screen for developmental delays using a validated parent-completed tool (ASQ-3, ASQ-SE, DECA, Brigance Early Childhood Screens III, DIAL-4, IDA-2, or PEDS) at least once annually, after the initial screening? ]]="Yes"),
            "Up to date",
            "Not up to date"
         )
      )
   )
)</f>
        <v/>
      </c>
      <c r="AI500" s="124" t="str">
        <f t="shared" si="16"/>
        <v/>
      </c>
    </row>
  </sheetData>
  <sheetProtection algorithmName="SHA-512" hashValue="33hVnvfYTxjOIK9vQBPRGKVZuNWooTq/iTEWLCCHvV7HSgEQ36d+c/UpBzPz9sEUCWWk825C7a4uGErkxasuiA==" saltValue="jdS/3fBK5G78fcaEEVU3Dw==" spinCount="100000" sheet="1" selectLockedCells="1" sort="0"/>
  <mergeCells count="4">
    <mergeCell ref="A2:E2"/>
    <mergeCell ref="A4:L4"/>
    <mergeCell ref="M4:S4"/>
    <mergeCell ref="B3:C3"/>
  </mergeCells>
  <conditionalFormatting sqref="O6:O500">
    <cfRule type="cellIs" dxfId="10" priority="1" operator="equal">
      <formula>"No"</formula>
    </cfRule>
    <cfRule type="cellIs" dxfId="9" priority="2" operator="equal">
      <formula>"Yes"</formula>
    </cfRule>
  </conditionalFormatting>
  <conditionalFormatting sqref="Y6:Y199">
    <cfRule type="expression" dxfId="8" priority="13">
      <formula>$X6="Yes"</formula>
    </cfRule>
  </conditionalFormatting>
  <conditionalFormatting sqref="AB13:AC199">
    <cfRule type="expression" dxfId="7" priority="7">
      <formula>OR(AND($AA13="No", OR($AB13="Yes", $AB13="No")), AND($AA13="Yes", $AB13="N/A"))</formula>
    </cfRule>
    <cfRule type="expression" dxfId="6" priority="12">
      <formula>$AA13="Yes"</formula>
    </cfRule>
  </conditionalFormatting>
  <conditionalFormatting sqref="AJ10:AJ199">
    <cfRule type="expression" dxfId="5" priority="5">
      <formula>OR(AND($AI10="No", OR($AJ10="Yes", $AJ10="No")), AND($AI10="Yes", $AJ10="N/A"))</formula>
    </cfRule>
    <cfRule type="expression" dxfId="4" priority="10">
      <formula>$AI10="Yes"</formula>
    </cfRule>
  </conditionalFormatting>
  <conditionalFormatting sqref="AK7:AK199">
    <cfRule type="expression" dxfId="3" priority="4">
      <formula>OR(AND($AJ7="Yes", $AK7="N/A"), AND(OR($AJ7="No", $AJ7="N/A"), OR($AK7="Yes", $AK7="No")))</formula>
    </cfRule>
    <cfRule type="expression" dxfId="2" priority="9">
      <formula>AND($AI7="Yes",$AJ7="Yes")</formula>
    </cfRule>
  </conditionalFormatting>
  <conditionalFormatting sqref="AL7:AL199">
    <cfRule type="expression" dxfId="1" priority="3">
      <formula>OR(AND($AK7="Yes", $AL7="N/A"), AND(OR($AK7="No", $AK7="N/A"), OR($AL7="Yes", $AL7="No")))</formula>
    </cfRule>
    <cfRule type="expression" dxfId="0" priority="8">
      <formula>AND($AI7="Yes", $AJ7="Yes",$AK7="Yes")</formula>
    </cfRule>
  </conditionalFormatting>
  <dataValidations count="8">
    <dataValidation type="list" allowBlank="1" showInputMessage="1" showErrorMessage="1" sqref="F6:K500" xr:uid="{72D7CA56-A8A6-4D40-B429-272C1A0FAF98}">
      <formula1>"No, Yes"</formula1>
    </dataValidation>
    <dataValidation type="list" allowBlank="1" showInputMessage="1" showErrorMessage="1" sqref="AH6:AH500 AB6:AC500" xr:uid="{7DD6B475-403B-4AD9-AA1F-6252E95BFDE4}">
      <formula1>"Yes, No, NA"</formula1>
    </dataValidation>
    <dataValidation type="list" allowBlank="1" showInputMessage="1" showErrorMessage="1" sqref="Z6:AA500 AI3:AI4 AD6:AE500 AJ6:AL500 AG6:AG500 W6 X6:X500 AI1:AL1 AJ3:AL3" xr:uid="{E4D1365F-76A5-4475-8ACF-C4989817611A}">
      <formula1>"Yes, No"</formula1>
    </dataValidation>
    <dataValidation type="list" allowBlank="1" showInputMessage="1" showErrorMessage="1" sqref="E6:E500" xr:uid="{48716CAB-699F-45F3-9379-2B2FE2B56975}">
      <formula1>"Yes, No, Unknown,Declined"</formula1>
    </dataValidation>
    <dataValidation type="list" allowBlank="1" showInputMessage="1" showErrorMessage="1" sqref="D6:D500" xr:uid="{DB974A1E-F72E-4D37-B7B3-C700ABAF2EF3}">
      <formula1>"Male,Female"</formula1>
    </dataValidation>
    <dataValidation type="custom" allowBlank="1" showInputMessage="1" showErrorMessage="1" error="Prevention Plan start date must be after Child's Birth Date" sqref="R6:R500" xr:uid="{51264238-290F-4259-B9BC-A8CB1B27CA8A}">
      <formula1>R6&gt;=C6</formula1>
    </dataValidation>
    <dataValidation type="custom" allowBlank="1" showInputMessage="1" showErrorMessage="1" error="Prevention Plan start date must be after Child's Birth Date" sqref="P6:P500" xr:uid="{38B4B379-75AA-4C2D-BEA1-03624917B96C}">
      <formula1>P6&gt;=C6</formula1>
    </dataValidation>
    <dataValidation type="list" allowBlank="1" showInputMessage="1" showErrorMessage="1" sqref="Y6:Y500 W7:W500" xr:uid="{B2B8FFBE-9877-4DB6-AEC8-B8B9A5E92D53}">
      <formula1>"Yes,No"</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B1FC8-ECA9-4DD9-8B5D-6E17F160F1F5}">
  <sheetPr codeName="Sheet7">
    <tabColor theme="9"/>
  </sheetPr>
  <dimension ref="A1:J16"/>
  <sheetViews>
    <sheetView workbookViewId="0">
      <selection activeCell="M1" sqref="M1"/>
    </sheetView>
  </sheetViews>
  <sheetFormatPr defaultRowHeight="14.5" x14ac:dyDescent="0.35"/>
  <cols>
    <col min="1" max="1" width="15.7265625" customWidth="1"/>
    <col min="2" max="2" width="33.1796875" bestFit="1" customWidth="1"/>
    <col min="3" max="3" width="5.81640625" bestFit="1" customWidth="1"/>
    <col min="4" max="5" width="7.81640625" bestFit="1" customWidth="1"/>
  </cols>
  <sheetData>
    <row r="1" spans="1:10" ht="164.25" customHeight="1" x14ac:dyDescent="0.35">
      <c r="A1" s="162" t="s">
        <v>201</v>
      </c>
      <c r="B1" s="162"/>
      <c r="C1" s="162"/>
      <c r="D1" s="162"/>
      <c r="E1" s="162"/>
      <c r="F1" s="162"/>
      <c r="G1" s="162"/>
      <c r="H1" s="162"/>
      <c r="I1" s="162"/>
      <c r="J1" s="162"/>
    </row>
    <row r="2" spans="1:10" ht="21.65" customHeight="1" x14ac:dyDescent="0.35">
      <c r="A2" s="164" t="s">
        <v>147</v>
      </c>
      <c r="B2" s="164"/>
      <c r="C2" s="164"/>
      <c r="D2" s="164"/>
      <c r="E2" s="164"/>
    </row>
    <row r="3" spans="1:10" x14ac:dyDescent="0.35">
      <c r="A3" s="13" t="s">
        <v>148</v>
      </c>
      <c r="B3" s="13" t="s">
        <v>149</v>
      </c>
      <c r="C3" s="18" t="s">
        <v>150</v>
      </c>
      <c r="D3" s="18" t="s">
        <v>151</v>
      </c>
      <c r="E3" s="19" t="s">
        <v>152</v>
      </c>
    </row>
    <row r="4" spans="1:10" ht="87" customHeight="1" x14ac:dyDescent="0.35">
      <c r="A4" s="163" t="s">
        <v>153</v>
      </c>
      <c r="B4" s="14" t="s">
        <v>154</v>
      </c>
      <c r="C4" s="16">
        <v>1</v>
      </c>
      <c r="D4" s="17">
        <f>COUNTIFS(Table5[Role of the Home Visiting staff], "Parent Educator", Table5[Was the Home Visiting staff employed by your agency during the reporting period? ], "Yes")</f>
        <v>0</v>
      </c>
      <c r="E4" s="20" t="str">
        <f>IFERROR(COUNTIFS(Table5[Role of the Home Visiting staff],"Parent Educator",
Table5[Was the Home Visiting staff employed by your agency during the reporting period? ],"Yes",
Table5[Has the Parent Educator attended the required PAT trainings before delivering PAT services?], "Yes")/COUNTIFS(Table5[Role of the Home Visiting staff],"Parent Educator",
Table5[Was the Home Visiting staff employed by your agency during the reporting period? ],"Yes"),"NA")</f>
        <v>NA</v>
      </c>
    </row>
    <row r="5" spans="1:10" ht="87" customHeight="1" x14ac:dyDescent="0.35">
      <c r="A5" s="163"/>
      <c r="B5" s="14" t="s">
        <v>155</v>
      </c>
      <c r="C5" s="16">
        <v>1</v>
      </c>
      <c r="D5" s="17">
        <f>COUNTIFS(Table5[Role of the Home Visiting staff], "Supervisor", Table5[Was the Home Visiting staff employed by your agency during the reporting period? ],"Yes")</f>
        <v>0</v>
      </c>
      <c r="E5" s="20" t="str">
        <f>IFERROR(COUNTIFS(Table5[Role of the Home Visiting staff],"Supervisor",
Table5[Was the Home Visiting staff employed by your agency during the reporting period? ],"Yes",
Table5[Has the new supervisor attended the required PAT trainings before delivering PAT services?], "Yes")/COUNTIFS(Table5[Role of the Home Visiting staff],"Supervisor",
Table5[Was the Home Visiting staff employed by your agency during the reporting period? ],"Yes"),"NA")</f>
        <v>NA</v>
      </c>
    </row>
    <row r="6" spans="1:10" ht="43.5" x14ac:dyDescent="0.35">
      <c r="A6" s="163"/>
      <c r="B6" s="14" t="s">
        <v>156</v>
      </c>
      <c r="C6" s="16">
        <v>1</v>
      </c>
      <c r="D6" s="17">
        <f>COUNTIFS(Table5[Role of the Home Visiting staff], "Parent Educator",
Table5[Was the Home Visiting staff employed by your agency during the reporting period? ],"Yes")</f>
        <v>0</v>
      </c>
      <c r="E6" s="20" t="str">
        <f>IFERROR(COUNTIFS(Table5[Role of the Home Visiting staff],"Parent Educator",
Table5[Was the Home Visiting staff employed by your agency during the reporting period? ],"Yes",
Table5[Does the Parent Educator who is delivering the model services for the affiliate have a current Model Certified subscription?], "Yes")/COUNTIFS(Table5[Role of the Home Visiting staff],"Parent Educator",
Table5[Was the Home Visiting staff employed by your agency during the reporting period? ],"Yes"),"NA")</f>
        <v>NA</v>
      </c>
    </row>
    <row r="7" spans="1:10" ht="43.5" x14ac:dyDescent="0.35">
      <c r="A7" s="163"/>
      <c r="B7" s="14" t="s">
        <v>157</v>
      </c>
      <c r="C7" s="16">
        <v>1</v>
      </c>
      <c r="D7" s="17">
        <f>COUNTIFS(Table5[Role of the Home Visiting staff], "Supervisor",
Table5[Was the Home Visiting staff employed by your agency during the reporting period? ],"Yes")</f>
        <v>0</v>
      </c>
      <c r="E7" s="20" t="str">
        <f>IFERROR(COUNTIFS(Table5[Role of the Home Visiting staff],"Supervisor",
Table5[Was the Home Visiting staff employed by your agency during the reporting period? ],"Yes",
Table5[Does the supervisor who is delivering services for the affiliate have a current Model Certified subscription?], "Yes")/COUNTIFS(Table5[Role of the Home Visiting staff],"Supervisor",
Table5[Was the Home Visiting staff employed by your agency during the reporting period? ],"Yes"),"NA")</f>
        <v>NA</v>
      </c>
    </row>
    <row r="8" spans="1:10" ht="58" customHeight="1" x14ac:dyDescent="0.35">
      <c r="A8" s="21" t="s">
        <v>158</v>
      </c>
      <c r="B8" s="14" t="s">
        <v>159</v>
      </c>
      <c r="C8" s="17" t="s">
        <v>160</v>
      </c>
      <c r="D8" s="17" t="s">
        <v>161</v>
      </c>
      <c r="E8" s="134" t="str">
        <f>IFERROR(
    COUNTIFS(
        Table5[Role of the Home Visiting staff], "Parent Educator",
        Table5[Was the Home Visiting staff employed by your agency during the reporting period? ], "Yes"
    ) / 'County Names to hide'!$G$2,
"NA")</f>
        <v>NA</v>
      </c>
    </row>
    <row r="9" spans="1:10" ht="87" customHeight="1" x14ac:dyDescent="0.35">
      <c r="A9" s="163" t="s">
        <v>162</v>
      </c>
      <c r="B9" s="14" t="s">
        <v>163</v>
      </c>
      <c r="C9" s="16">
        <v>1</v>
      </c>
      <c r="D9" s="17">
        <f>COUNTIFS(Table1[Did the family have one or fewer stressors during the report period?],"Yes",
Table1[Was this child engaged in services during the report period?],"Yes")</f>
        <v>0</v>
      </c>
      <c r="E9" s="16" t="str">
        <f>IFERROR(COUNTIFS(Table1[Did the family have one or fewer stressors during the report period?],"Yes",
Table1[Did the family receive at least 75% of the required number of visits per month?], "Yes",
Table1[Was this child engaged in services during the report period?],"Yes")/COUNTIFS(Table1[Did the family have one or fewer stressors during the report period?],"Yes",
Table1[Was this child engaged in services during the report period?],"Yes"),"NA")</f>
        <v>NA</v>
      </c>
    </row>
    <row r="10" spans="1:10" ht="43.5" x14ac:dyDescent="0.35">
      <c r="A10" s="163"/>
      <c r="B10" s="14" t="s">
        <v>164</v>
      </c>
      <c r="C10" s="16">
        <v>1</v>
      </c>
      <c r="D10" s="17">
        <f>COUNTIFS(Table1[Did the family have two or more stressors during the report period?],"Yes",
Table1[Was this child engaged in services during the report period?],"Yes")</f>
        <v>0</v>
      </c>
      <c r="E10" s="16" t="str">
        <f>IFERROR(COUNTIFS(Table1[Did the family have two or more stressors during the report period?],"Yes",
Table1[Did the family receive at least 75% of the required number of visits per month?], "Yes",
Table1[Was this child engaged in services during the report period?],"Yes")/COUNTIFS(Table1[Did the family have two or more stressors during the report period?],"Yes",
Table1[Was this child engaged in services during the report period?],"Yes"),"NA")</f>
        <v>NA</v>
      </c>
    </row>
    <row r="11" spans="1:10" ht="58" x14ac:dyDescent="0.35">
      <c r="A11" s="163" t="s">
        <v>165</v>
      </c>
      <c r="B11" s="14" t="s">
        <v>166</v>
      </c>
      <c r="C11" s="16">
        <v>1</v>
      </c>
      <c r="D11" s="17">
        <f>COUNTIFS(Outcomes!M6:M500, "&gt;=" &amp; 'County Names to hide'!$C$2)</f>
        <v>0</v>
      </c>
      <c r="E11" s="16" t="str">
        <f>IFERROR(COUNTIFS(Outcomes!M6:M500, "&gt;=" &amp; 'County Names to hide'!$C$2, Table1[Did the child receive a complete, initial child developmental screening within 90 days of enrollment or birth? ], "Yes")/COUNTIF(Outcomes!M6:M500, "&gt;=" &amp; 'County Names to hide'!$C$2), "NA")</f>
        <v>NA</v>
      </c>
    </row>
    <row r="12" spans="1:10" ht="145" x14ac:dyDescent="0.35">
      <c r="A12" s="163"/>
      <c r="B12" s="14" t="s">
        <v>167</v>
      </c>
      <c r="C12" s="16">
        <v>1</v>
      </c>
      <c r="D12" s="17" t="s">
        <v>168</v>
      </c>
      <c r="E12" s="16" t="s">
        <v>168</v>
      </c>
    </row>
    <row r="13" spans="1:10" ht="29" x14ac:dyDescent="0.35">
      <c r="A13" s="163"/>
      <c r="B13" s="14" t="s">
        <v>169</v>
      </c>
      <c r="C13" s="17" t="s">
        <v>170</v>
      </c>
      <c r="D13" s="17" t="s">
        <v>168</v>
      </c>
      <c r="E13" s="17">
        <f>Cover_Sheet2!M3</f>
        <v>0</v>
      </c>
    </row>
    <row r="14" spans="1:10" ht="116" x14ac:dyDescent="0.35">
      <c r="A14" s="163" t="s">
        <v>171</v>
      </c>
      <c r="B14" s="14" t="s">
        <v>172</v>
      </c>
      <c r="C14" s="17" t="s">
        <v>173</v>
      </c>
      <c r="D14" s="17" t="s">
        <v>168</v>
      </c>
      <c r="E14" s="17">
        <f>Cover_Sheet2!K3</f>
        <v>0</v>
      </c>
    </row>
    <row r="15" spans="1:10" ht="134.5" customHeight="1" x14ac:dyDescent="0.35">
      <c r="A15" s="163"/>
      <c r="B15" s="14" t="s">
        <v>174</v>
      </c>
      <c r="C15" s="17" t="s">
        <v>170</v>
      </c>
      <c r="D15" s="17" t="s">
        <v>168</v>
      </c>
      <c r="E15" s="17">
        <f>Cover_Sheet2!L3</f>
        <v>0</v>
      </c>
    </row>
    <row r="16" spans="1:10" x14ac:dyDescent="0.35">
      <c r="B16" s="14"/>
    </row>
  </sheetData>
  <sheetProtection algorithmName="SHA-512" hashValue="BFsbPHlWDK0GvNY+jZsRWgeA1Dxh4SGYwxHJJXvcfwNZbYEp/ngiiPEF8YNUA9+a+jiV1ChJkVC5pRc+dnHGWw==" saltValue="KikBhwarWfmNNJDSSIC+5g==" spinCount="100000" sheet="1" selectLockedCells="1" selectUnlockedCells="1"/>
  <mergeCells count="6">
    <mergeCell ref="A1:J1"/>
    <mergeCell ref="A14:A15"/>
    <mergeCell ref="A9:A10"/>
    <mergeCell ref="A11:A13"/>
    <mergeCell ref="A2:E2"/>
    <mergeCell ref="A4:A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73F3B-C20B-4E1C-9851-0EA98C5584BF}">
  <sheetPr codeName="Sheet6">
    <tabColor theme="9"/>
  </sheetPr>
  <dimension ref="A1:Q10"/>
  <sheetViews>
    <sheetView zoomScale="90" zoomScaleNormal="90" workbookViewId="0">
      <selection activeCell="B3" sqref="B3:B4"/>
    </sheetView>
  </sheetViews>
  <sheetFormatPr defaultRowHeight="14.5" x14ac:dyDescent="0.35"/>
  <cols>
    <col min="1" max="1" width="16.1796875" customWidth="1"/>
    <col min="2" max="2" width="37.7265625" customWidth="1"/>
    <col min="3" max="5" width="11" customWidth="1"/>
    <col min="11" max="11" width="24.26953125" customWidth="1"/>
    <col min="14" max="14" width="21.1796875" customWidth="1"/>
    <col min="15" max="15" width="16.453125" customWidth="1"/>
    <col min="17" max="17" width="21.26953125" customWidth="1"/>
  </cols>
  <sheetData>
    <row r="1" spans="1:17" ht="135" customHeight="1" x14ac:dyDescent="0.35">
      <c r="A1" s="162" t="s">
        <v>202</v>
      </c>
      <c r="B1" s="162"/>
      <c r="C1" s="162"/>
      <c r="D1" s="162"/>
      <c r="E1" s="162"/>
      <c r="F1" s="162"/>
      <c r="G1" s="162"/>
      <c r="H1" s="162"/>
      <c r="I1" s="162"/>
      <c r="J1" s="162"/>
      <c r="K1" s="162"/>
      <c r="L1" s="162"/>
      <c r="M1" s="15"/>
      <c r="O1" s="15"/>
      <c r="Q1" s="15"/>
    </row>
    <row r="2" spans="1:17" ht="16.5" customHeight="1" x14ac:dyDescent="0.35">
      <c r="A2" s="164" t="s">
        <v>175</v>
      </c>
      <c r="B2" s="164"/>
      <c r="C2" s="164"/>
      <c r="D2" s="164"/>
      <c r="E2" s="164"/>
      <c r="F2" s="164"/>
      <c r="G2" s="164"/>
      <c r="H2" s="164"/>
      <c r="I2" s="164"/>
      <c r="J2" s="164"/>
      <c r="K2" s="164"/>
      <c r="L2" s="164"/>
      <c r="M2" s="164"/>
      <c r="N2" s="164"/>
      <c r="O2" s="164"/>
      <c r="P2" s="164"/>
      <c r="Q2" s="164"/>
    </row>
    <row r="3" spans="1:17" ht="32.5" customHeight="1" x14ac:dyDescent="0.35">
      <c r="A3" s="166" t="s">
        <v>148</v>
      </c>
      <c r="B3" s="166" t="s">
        <v>149</v>
      </c>
      <c r="C3" s="166" t="s">
        <v>150</v>
      </c>
      <c r="D3" s="166" t="s">
        <v>176</v>
      </c>
      <c r="E3" s="166"/>
      <c r="F3" s="171" t="s">
        <v>177</v>
      </c>
      <c r="G3" s="171"/>
      <c r="H3" s="172" t="s">
        <v>178</v>
      </c>
      <c r="I3" s="172"/>
      <c r="J3" s="167" t="s">
        <v>179</v>
      </c>
      <c r="K3" s="167"/>
      <c r="L3" s="168" t="s">
        <v>180</v>
      </c>
      <c r="M3" s="168"/>
      <c r="N3" s="169" t="s">
        <v>181</v>
      </c>
      <c r="O3" s="169"/>
      <c r="P3" s="170" t="s">
        <v>182</v>
      </c>
      <c r="Q3" s="170"/>
    </row>
    <row r="4" spans="1:17" ht="30.65" customHeight="1" x14ac:dyDescent="0.35">
      <c r="A4" s="166"/>
      <c r="B4" s="166"/>
      <c r="C4" s="166"/>
      <c r="D4" s="22" t="s">
        <v>151</v>
      </c>
      <c r="E4" s="26" t="s">
        <v>183</v>
      </c>
      <c r="F4" s="23" t="s">
        <v>151</v>
      </c>
      <c r="G4" s="27" t="s">
        <v>183</v>
      </c>
      <c r="H4" s="24" t="s">
        <v>151</v>
      </c>
      <c r="I4" s="28" t="s">
        <v>183</v>
      </c>
      <c r="J4" s="29" t="s">
        <v>151</v>
      </c>
      <c r="K4" s="30" t="s">
        <v>183</v>
      </c>
      <c r="L4" s="25" t="s">
        <v>151</v>
      </c>
      <c r="M4" s="31" t="s">
        <v>183</v>
      </c>
      <c r="N4" s="32" t="s">
        <v>151</v>
      </c>
      <c r="O4" s="33" t="s">
        <v>183</v>
      </c>
      <c r="P4" s="34" t="s">
        <v>151</v>
      </c>
      <c r="Q4" s="35" t="s">
        <v>183</v>
      </c>
    </row>
    <row r="5" spans="1:17" ht="58" x14ac:dyDescent="0.35">
      <c r="A5" s="53" t="s">
        <v>184</v>
      </c>
      <c r="B5" s="36" t="s">
        <v>185</v>
      </c>
      <c r="C5" s="37">
        <v>0.6</v>
      </c>
      <c r="D5" s="38">
        <f>COUNTIFS(
Table1[Was this child engaged in services during the report period?], "Yes")</f>
        <v>0</v>
      </c>
      <c r="E5" s="37" t="str">
        <f>IFERROR(COUNTIFS(
Table1[Was this child engaged in services during the report period?], "Yes",
Table1[Was the caregiver-child interaction assessed using a validated tool (AAPI-2, HFPI, HOME, KIPS, PICCOLO, PSI-4, PSS, PAPF, or PFS-2)?], "Yes")
/COUNTIF(Table1[Was this child engaged in services during the report period?], "Yes"), "NA")</f>
        <v>NA</v>
      </c>
      <c r="F5" s="39">
        <f>COUNTIFS(
Table1[Was this child engaged in services during the report period?], "Yes",
Table1[Child Hispanic or Latino Ethnicity], "Yes")</f>
        <v>0</v>
      </c>
      <c r="G5" s="40" t="str">
        <f>IFERROR(COUNTIFS(
Table1[Was this child engaged in services during the report period?], "Yes",
Table1[Child Hispanic or Latino Ethnicity], "Yes",
Table1[Was the caregiver-child interaction assessed using a validated tool (AAPI-2, HFPI, HOME, KIPS, PICCOLO, PSI-4, PSS, PAPF, or PFS-2)?], "Yes")
/COUNTIFS(Table1[Was this child engaged in services during the report period?], "Yes",
Table1[Child Hispanic or Latino Ethnicity], "Yes"), "NA")</f>
        <v>NA</v>
      </c>
      <c r="H5" s="41">
        <f>COUNTIFS(
Table1[Was this child engaged in services during the report period?], "Yes",
Table1[Child Race: White], "Yes")</f>
        <v>0</v>
      </c>
      <c r="I5" s="42" t="str">
        <f>IFERROR(COUNTIFS(
Table1[Was this child engaged in services during the report period?], "Yes",
Table1[Child Race: White], "Yes",
Table1[Was the caregiver-child interaction assessed using a validated tool (AAPI-2, HFPI, HOME, KIPS, PICCOLO, PSI-4, PSS, PAPF, or PFS-2)?], "Yes")
/COUNTIFS(Table1[Was this child engaged in services during the report period?], "Yes",
Table1[Child Race: White], "Yes"), "NA")</f>
        <v>NA</v>
      </c>
      <c r="J5" s="43">
        <f>COUNTIFS(
Table1[Was this child engaged in services during the report period?], "Yes",
Table1[Child Race: Black or African American], "Yes")</f>
        <v>0</v>
      </c>
      <c r="K5" s="44" t="str">
        <f>IFERROR(COUNTIFS(
Table1[Was this child engaged in services during the report period?], "Yes",
Table1[Child Race: Black or African American], "Yes",
Table1[Was the caregiver-child interaction assessed using a validated tool (AAPI-2, HFPI, HOME, KIPS, PICCOLO, PSI-4, PSS, PAPF, or PFS-2)?], "Yes")
/COUNTIFS(Table1[Was this child engaged in services during the report period?], "Yes",
Table1[Child Race: Black or African American], "Yes"), "NA")</f>
        <v>NA</v>
      </c>
      <c r="L5" s="45">
        <f>COUNTIFS(
Table1[Was this child engaged in services during the report period?], "Yes",
Table1[Child Race: Asian], "Yes")</f>
        <v>0</v>
      </c>
      <c r="M5" s="46" t="str">
        <f>IFERROR(COUNTIFS(
Table1[Was this child engaged in services during the report period?], "Yes",
Table1[Child Race: Asian], "Yes",
Table1[Was the caregiver-child interaction assessed using a validated tool (AAPI-2, HFPI, HOME, KIPS, PICCOLO, PSI-4, PSS, PAPF, or PFS-2)?], "Yes")
/COUNTIFS(Table1[Was this child engaged in services during the report period?], "Yes",
Table1[Child Race: Asian], "Yes"), "NA")</f>
        <v>NA</v>
      </c>
      <c r="N5" s="47">
        <f>COUNTIFS(
Table1[Was this child engaged in services during the report period?], "Yes",
Table1[Child Race: Native Hawaiian or Other Pacific Islander], "Yes")</f>
        <v>0</v>
      </c>
      <c r="O5" s="48" t="str">
        <f>IFERROR(COUNTIFS(
Table1[Was this child engaged in services during the report period?], "Yes",
Table1[Child Race: Native Hawaiian or Other Pacific Islander], "Yes",
Table1[Was the caregiver-child interaction assessed using a validated tool (AAPI-2, HFPI, HOME, KIPS, PICCOLO, PSI-4, PSS, PAPF, or PFS-2)?], "Yes")
/COUNTIFS(Table1[Was this child engaged in services during the report period?], "Yes",
Table1[Child Race: Native Hawaiian or Other Pacific Islander], "Yes"), "NA")</f>
        <v>NA</v>
      </c>
      <c r="P5" s="49">
        <f>COUNTIFS(
Table1[Was this child engaged in services during the report period?], "Yes",
Table1[Child Race: American Indian or Alaska Native], "Yes")</f>
        <v>0</v>
      </c>
      <c r="Q5" s="50" t="str">
        <f>IFERROR(COUNTIFS(
Table1[Was this child engaged in services during the report period?], "Yes",
Table1[Child Race: American Indian or Alaska Native], "Yes",
Table1[Was the caregiver-child interaction assessed using a validated tool (AAPI-2, HFPI, HOME, KIPS, PICCOLO, PSI-4, PSS, PAPF, or PFS-2)?], "Yes")
/COUNTIFS(Table1[Was this child engaged in services during the report period?], "Yes",
Table1[Child Race: American Indian or Alaska Native], "Yes"), "NA")</f>
        <v>NA</v>
      </c>
    </row>
    <row r="6" spans="1:17" ht="58" x14ac:dyDescent="0.35">
      <c r="A6" s="53" t="s">
        <v>186</v>
      </c>
      <c r="B6" s="51" t="s">
        <v>187</v>
      </c>
      <c r="C6" s="38" t="s">
        <v>188</v>
      </c>
      <c r="D6" s="38">
        <f>COUNTIFS(
Table1[Was this child engaged in services during the report period?], "Yes",
Table1[Was the child''s mother enrolled in the home visiting program prenatally before 37 weeks?], "Yes")</f>
        <v>0</v>
      </c>
      <c r="E6" s="37" t="str">
        <f>IFERROR(COUNTIFS(
Table1[Was this child engaged in services during the report period?],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Table1[Was the child''s mother enrolled in the home visiting program prenatally before 37 weeks?], "Yes"), "NA")</f>
        <v>NA</v>
      </c>
      <c r="F6" s="39">
        <f>COUNTIFS(
Table1[Was this child engaged in services during the report period?], "Yes",
Table1[Child Hispanic or Latino Ethnicity], "Yes",
Table1[Was the child''s mother enrolled in the home visiting program prenatally before 37 weeks?], "Yes")</f>
        <v>0</v>
      </c>
      <c r="G6" s="40" t="str">
        <f>IFERROR(COUNTIFS(
Table1[Was this child engaged in services during the report period?], "Yes",
Table1[Child Hispanic or Latino Ethnicity],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Table1[Child Hispanic or Latino Ethnicity], "Yes",
Table1[Was the child''s mother enrolled in the home visiting program prenatally before 37 weeks?], "Yes"), "NA")</f>
        <v>NA</v>
      </c>
      <c r="H6" s="41">
        <f>COUNTIFS(
Table1[Was this child engaged in services during the report period?], "Yes",
Table1[Child Race: White], "Yes",
Table1[Was the child''s mother enrolled in the home visiting program prenatally before 37 weeks?], "Yes")</f>
        <v>0</v>
      </c>
      <c r="I6" s="42" t="str">
        <f>IFERROR(COUNTIFS(
Table1[Was this child engaged in services during the report period?], "Yes",
Table1[Child Race: White],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Table1[Child Race: White], "Yes",
Table1[Was the child''s mother enrolled in the home visiting program prenatally before 37 weeks?], "Yes"), "NA")</f>
        <v>NA</v>
      </c>
      <c r="J6" s="43">
        <f>COUNTIFS(
Table1[Was this child engaged in services during the report period?], "Yes",
Table1[Child Race: Black or African American], "Yes",
Table1[Was the child''s mother enrolled in the home visiting program prenatally before 37 weeks?], "Yes")</f>
        <v>0</v>
      </c>
      <c r="K6" s="44" t="str">
        <f>IFERROR(COUNTIFS(
Table1[Was this child engaged in services during the report period?], "Yes",
Table1[Child Race: Black or African American],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Table1[Child Race: Black or African American], "Yes",
Table1[Was the child''s mother enrolled in the home visiting program prenatally before 37 weeks?], "Yes"), "NA")</f>
        <v>NA</v>
      </c>
      <c r="L6" s="45">
        <f>COUNTIFS(
Table1[Was this child engaged in services during the report period?], "Yes",
Table1[Child Race: Asian], "Yes",
Table1[Was the child''s mother enrolled in the home visiting program prenatally before 37 weeks?], "Yes")</f>
        <v>0</v>
      </c>
      <c r="M6" s="46" t="str">
        <f>IFERROR(COUNTIFS(
Table1[Was this child engaged in services during the report period?], "Yes",
Table1[Child Race: Asian],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Table1[Child Race: Asian], "Yes",
Table1[Was the child''s mother enrolled in the home visiting program prenatally before 37 weeks?], "Yes"), "NA")</f>
        <v>NA</v>
      </c>
      <c r="N6" s="47">
        <f>COUNTIFS(
Table1[Was this child engaged in services during the report period?], "Yes",
Table1[Child Race: Native Hawaiian or Other Pacific Islander], "Yes",
Table1[Was the child''s mother enrolled in the home visiting program prenatally before 37 weeks?], "Yes")</f>
        <v>0</v>
      </c>
      <c r="O6" s="48" t="str">
        <f>IFERROR(COUNTIFS(
Table1[Was this child engaged in services during the report period?], "Yes",
Table1[Child Race: Native Hawaiian or Other Pacific Islander],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Table1[Child Race: Native Hawaiian or Other Pacific Islander], "Yes",
Table1[Was the child''s mother enrolled in the home visiting program prenatally before 37 weeks?], "Yes"), "NA")</f>
        <v>NA</v>
      </c>
      <c r="P6" s="52">
        <f>COUNTIFS(
Table1[Was this child engaged in services during the report period?], "Yes",
Table1[Child Race: American Indian or Alaska Native], "Yes",
Table1[Was the child''s mother enrolled in the home visiting program prenatally before 37 weeks?], "Yes")</f>
        <v>0</v>
      </c>
      <c r="Q6" s="50" t="str">
        <f>IFERROR(COUNTIFS(
Table1[Was this child engaged in services during the report period?], "Yes",
Table1[Child Race: American Indian or Alaska Native], "Yes",
Table1[Was the child''s mother enrolled in the home visiting program prenatally before 37 weeks?], "Yes",
Table1[If "Yes", was the child born preterm and with very low birth weight following enrollment in the home visiting program?], "Yes")
/
COUNTIFS(
Table1[Was this child engaged in services during the report period?],"Yes",
Table1[Child Race: American Indian or Alaska Native], "Yes",
Table1[Was the child''s mother enrolled in the home visiting program prenatally before 37 weeks?], "Yes"), "NA")</f>
        <v>NA</v>
      </c>
    </row>
    <row r="7" spans="1:17" ht="43.5" x14ac:dyDescent="0.35">
      <c r="A7" s="165" t="s">
        <v>189</v>
      </c>
      <c r="B7" s="51" t="s">
        <v>190</v>
      </c>
      <c r="C7" s="37">
        <v>0.6</v>
      </c>
      <c r="D7" s="38">
        <f>COUNTIFS(Table1[Was this child engaged in services during the report period?], "Yes",
Table1[Child Age at End of Reporting Period in Months], "&gt;=5")</f>
        <v>0</v>
      </c>
      <c r="E7" s="37" t="str">
        <f>IFERROR(COUNTIFS(Table1[Was this child engaged in services during the report period?], "Yes",
Table1[Child Age at End of Reporting Period in Months], "&gt;=5",
Table1[Is the child''s screening for developmental delays up-to-date based on the child''s age (for children ages 5 months and older)?], "Up to date")/COUNTIFS(Table1[Was this child engaged in services during the report period?], "Yes",
Table1[Child Age at End of Reporting Period in Months], "&gt;=5"),"NA")</f>
        <v>NA</v>
      </c>
      <c r="F7" s="39">
        <f>COUNTIFS(Table1[Child Hispanic or Latino Ethnicity], "Yes",
Table1[Was this child engaged in services during the report period?], "Yes",
Table1[Child Age at End of Reporting Period in Months], "&gt;=5")</f>
        <v>0</v>
      </c>
      <c r="G7" s="40" t="str">
        <f>IFERROR(COUNTIFS(Table1[Child Hispanic or Latino Ethnicity], "Yes",
Table1[Was this child engaged in services during the report period?], "Yes",
Table1[Child Age at End of Reporting Period in Months], "&gt;=5",
Table1[Is the child''s screening for developmental delays up-to-date based on the child''s age (for children ages 5 months and older)?], "Up to date")/COUNTIFS(Table1[Child Hispanic or Latino Ethnicity], "Yes",
Table1[Was this child engaged in services during the report period?], "Yes",
Table1[Child Age at End of Reporting Period in Months], "&gt;=5"),"NA")</f>
        <v>NA</v>
      </c>
      <c r="H7" s="41">
        <f>COUNTIFS(Table1[Child Race: White], "Yes",
Table1[Was this child engaged in services during the report period?], "Yes",
Table1[Child Age at End of Reporting Period in Months], "&gt;=5")</f>
        <v>0</v>
      </c>
      <c r="I7" s="42" t="str">
        <f>IFERROR(COUNTIFS(Table1[Child Race: White], "Yes",
Table1[Was this child engaged in services during the report period?], "Yes",
Table1[Child Age at End of Reporting Period in Months], "&gt;=5",
Table1[Is the child''s screening for developmental delays up-to-date based on the child''s age (for children ages 5 months and older)?], "Up to date")/COUNTIFS(Table1[Child Race: White], "Yes",
Table1[Was this child engaged in services during the report period?], "Yes",
Table1[Child Age at End of Reporting Period in Months], "&gt;=5"),"NA")</f>
        <v>NA</v>
      </c>
      <c r="J7" s="43">
        <f>COUNTIFS(Table1[Child Race: Black or African American], "Yes",
Table1[Was this child engaged in services during the report period?], "Yes",
Table1[Child Age at End of Reporting Period in Months], "&gt;=5")</f>
        <v>0</v>
      </c>
      <c r="K7" s="44" t="str">
        <f>IFERROR(COUNTIFS(Table1[Child Race: Black or African American], "Yes",
Table1[Was this child engaged in services during the report period?], "Yes",
Table1[Child Age at End of Reporting Period in Months], "&gt;=5",
Table1[Is the child''s screening for developmental delays up-to-date based on the child''s age (for children ages 5 months and older)?], "Up to date")/COUNTIFS(Table1[Child Race: Black or African American], "Yes",
Table1[Was this child engaged in services during the report period?], "Yes",
Table1[Child Age at End of Reporting Period in Months], "&gt;=5"),"NA")</f>
        <v>NA</v>
      </c>
      <c r="L7" s="45">
        <f>COUNTIFS(Table1[Child Race: Asian], "Yes",
Table1[Was this child engaged in services during the report period?], "Yes",
Table1[Child Age at End of Reporting Period in Months], "&gt;=5")</f>
        <v>0</v>
      </c>
      <c r="M7" s="46" t="str">
        <f>IFERROR(COUNTIFS(Table1[Child Race: Asian], "Yes",
Table1[Was this child engaged in services during the report period?], "Yes",
Table1[Child Age at End of Reporting Period in Months], "&gt;=5",
Table1[Is the child''s screening for developmental delays up-to-date based on the child''s age (for children ages 5 months and older)?], "Up to date")/COUNTIFS(Table1[Child Race: Asian], "Yes",
Table1[Was this child engaged in services during the report period?], "Yes",
Table1[Child Age at End of Reporting Period in Months], "&gt;=5"),"NA")</f>
        <v>NA</v>
      </c>
      <c r="N7" s="47">
        <f>COUNTIFS(Table1[Child Race: Native Hawaiian or Other Pacific Islander], "Yes",
Table1[Was this child engaged in services during the report period?], "Yes",
Table1[Child Age at End of Reporting Period in Months], "&gt;=5")</f>
        <v>0</v>
      </c>
      <c r="O7" s="48" t="str">
        <f>IFERROR(COUNTIFS(Table1[Child Race: Native Hawaiian or Other Pacific Islander], "Yes",
Table1[Was this child engaged in services during the report period?], "Yes",
Table1[Child Age at End of Reporting Period in Months], "&gt;=5",
Table1[Is the child''s screening for developmental delays up-to-date based on the child''s age (for children ages 5 months and older)?], "Up to date")/COUNTIFS(Table1[Child Race: Native Hawaiian or Other Pacific Islander], "Yes",
Table1[Was this child engaged in services during the report period?], "Yes",
Table1[Child Age at End of Reporting Period in Months], "&gt;=5"),"NA")</f>
        <v>NA</v>
      </c>
      <c r="P7" s="49">
        <f>COUNTIFS(Table1[Child Race: American Indian or Alaska Native], "Yes",
Table1[Was this child engaged in services during the report period?], "Yes",
Table1[Child Age at End of Reporting Period in Months], "&gt;=5")</f>
        <v>0</v>
      </c>
      <c r="Q7" s="57" t="str">
        <f>IFERROR(COUNTIFS(Table1[Child Race: American Indian or Alaska Native], "Yes",
Table1[Was this child engaged in services during the report period?], "Yes",
Table1[Child Age at End of Reporting Period in Months], "&gt;=5",
Table1[Is the child''s screening for developmental delays up-to-date based on the child''s age (for children ages 5 months and older)?], "Up to date")/COUNTIFS(Table1[Child Race: American Indian or Alaska Native], "Yes",
Table1[Was this child engaged in services during the report period?], "Yes",
Table1[Child Age at End of Reporting Period in Months], "&gt;=5"),"NA")</f>
        <v>NA</v>
      </c>
    </row>
    <row r="8" spans="1:17" ht="72.5" x14ac:dyDescent="0.35">
      <c r="A8" s="165"/>
      <c r="B8" s="51" t="s">
        <v>191</v>
      </c>
      <c r="C8" s="56">
        <v>0.56799999999999995</v>
      </c>
      <c r="D8" s="38">
        <f>COUNTIFS(
Table1[Was this child engaged in services during the report period?], "Yes",
Table1[Did the child have a positive screen for developmental delays using a validated tool (PAT Forms or the site''s Data Management System)?  ], "Yes")</f>
        <v>0</v>
      </c>
      <c r="E8" s="37" t="str">
        <f>IFERROR(COUNTIFS(
Table1[Was this child engaged in services during the report period?],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Table1[Did the child have a positive screen for developmental delays using a validated tool (PAT Forms or the site''s Data Management System)?  ], "Yes"), "NA")</f>
        <v>NA</v>
      </c>
      <c r="F8" s="39">
        <f>COUNTIFS(
Table1[Was this child engaged in services during the report period?], "Yes",
Table1[Child Hispanic or Latino Ethnicity], "Yes",
Table1[Did the child have a positive screen for developmental delays using a validated tool (PAT Forms or the site''s Data Management System)?  ], "Yes")</f>
        <v>0</v>
      </c>
      <c r="G8" s="40" t="str">
        <f>IFERROR(COUNTIFS(
Table1[Was this child engaged in services during the report period?], "Yes",
Table1[Child Hispanic or Latino Ethnicity],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Table1[Child Hispanic or Latino Ethnicity], "Yes",
Table1[Did the child have a positive screen for developmental delays using a validated tool (PAT Forms or the site''s Data Management System)?  ], "Yes"), "NA")</f>
        <v>NA</v>
      </c>
      <c r="H8" s="41">
        <f>COUNTIFS(
Table1[Was this child engaged in services during the report period?], "Yes",
Table1[Child Race: White], "Yes",
Table1[Did the child have a positive screen for developmental delays using a validated tool (PAT Forms or the site''s Data Management System)?  ], "Yes")</f>
        <v>0</v>
      </c>
      <c r="I8" s="42" t="str">
        <f>IFERROR(COUNTIFS(
Table1[Was this child engaged in services during the report period?], "Yes",
Table1[Child Race: White],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Table1[Child Race: White], "Yes",
Table1[Did the child have a positive screen for developmental delays using a validated tool (PAT Forms or the site''s Data Management System)?  ], "Yes"), "NA")</f>
        <v>NA</v>
      </c>
      <c r="J8" s="43">
        <f>COUNTIFS(
Table1[Was this child engaged in services during the report period?], "Yes",
Table1[Child Race: Black or African American], "Yes",
Table1[Did the child have a positive screen for developmental delays using a validated tool (PAT Forms or the site''s Data Management System)?  ], "Yes")</f>
        <v>0</v>
      </c>
      <c r="K8" s="44" t="str">
        <f>IFERROR(COUNTIFS(
Table1[Was this child engaged in services during the report period?], "Yes",
Table1[Child Race: Black or African American],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Table1[Child Race: Black or African American], "Yes",
Table1[Did the child have a positive screen for developmental delays using a validated tool (PAT Forms or the site''s Data Management System)?  ], "Yes"), "NA")</f>
        <v>NA</v>
      </c>
      <c r="L8" s="45">
        <f>COUNTIFS(
Table1[Was this child engaged in services during the report period?], "Yes",
Table1[Child Race: Asian], "Yes",
Table1[Did the child have a positive screen for developmental delays using a validated tool (PAT Forms or the site''s Data Management System)?  ], "Yes")</f>
        <v>0</v>
      </c>
      <c r="M8" s="46" t="str">
        <f>IFERROR(COUNTIFS(
Table1[Was this child engaged in services during the report period?], "Yes",
Table1[Child Race: Asian],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Table1[Child Race: Asian], "Yes",
Table1[Did the child have a positive screen for developmental delays using a validated tool (PAT Forms or the site''s Data Management System)?  ], "Yes"), "NA")</f>
        <v>NA</v>
      </c>
      <c r="N8" s="47">
        <f>COUNTIFS(
Table1[Was this child engaged in services during the report period?], "Yes",
Table1[Child Race: Native Hawaiian or Other Pacific Islander], "Yes",
Table1[Did the child have a positive screen for developmental delays using a validated tool (PAT Forms or the site''s Data Management System)?  ], "Yes")</f>
        <v>0</v>
      </c>
      <c r="O8" s="48" t="str">
        <f>IFERROR(COUNTIFS(
Table1[Was this child engaged in services during the report period?], "Yes",
Table1[Child Race: Native Hawaiian or Other Pacific Islander],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Table1[Child Race: Native Hawaiian or Other Pacific Islander], "Yes",
Table1[Did the child have a positive screen for developmental delays using a validated tool (PAT Forms or the site''s Data Management System)?  ], "Yes"), "NA")</f>
        <v>NA</v>
      </c>
      <c r="P8" s="49">
        <f>COUNTIFS(
Table1[Was this child engaged in services during the report period?], "Yes",
Table1[Child Race: American Indian or Alaska Native], "Yes",
Table1[Did the child have a positive screen for developmental delays using a validated tool (PAT Forms or the site''s Data Management System)?  ], "Yes")</f>
        <v>0</v>
      </c>
      <c r="Q8" s="50" t="str">
        <f>IFERROR(COUNTIFS(
Table1[Was this child engaged in services during the report period?], "Yes",
Table1[Child Race: American Indian or Alaska Native], "Yes",
Table1[Did the child have a positive screen for developmental delays using a validated tool (PAT Forms or the site''s Data Management System)?  ], "Yes",
Table1[If "Yes", did the child receive services in a timely manner following the positive screen? ], "Yes")
/
COUNTIFS(
Table1[Was this child engaged in services during the report period?], "Yes",
Table1[Child Race: American Indian or Alaska Native], "Yes",
Table1[Did the child have a positive screen for developmental delays using a validated tool (PAT Forms or the site''s Data Management System)?  ], "Yes"), "NA")</f>
        <v>NA</v>
      </c>
    </row>
    <row r="9" spans="1:17" ht="72.5" x14ac:dyDescent="0.35">
      <c r="A9" s="165" t="s">
        <v>192</v>
      </c>
      <c r="B9" s="51" t="s">
        <v>193</v>
      </c>
      <c r="C9" s="37">
        <v>0.8</v>
      </c>
      <c r="D9" s="38">
        <f>COUNTIFS(
Table1[Was this child engaged in services during the report period?], "Yes",
Table1[Has the child been enrolled in home visiting for at least 3 months? ], "Yes",
Table1[Child Age at End of Reporting Period in Months], "&gt;=4")</f>
        <v>0</v>
      </c>
      <c r="E9" s="37" t="str">
        <f>IFERROR(COUNTIFS(
Table1[Was this child engaged in services during the report period?],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Table1[Has the child been enrolled in home visiting for at least 3 months? ], "Yes",
Table1[Child Age at End of Reporting Period in Months], "&gt;=4"),"NA")</f>
        <v>NA</v>
      </c>
      <c r="F9" s="39">
        <f>COUNTIFS(
Table1[Was this child engaged in services during the report period?], "Yes",
Table1[Child Hispanic or Latino Ethnicity], "Yes",
Table1[Has the child been enrolled in home visiting for at least 3 months? ], "Yes",
Table1[Child Age at End of Reporting Period in Months], "&gt;=4")</f>
        <v>0</v>
      </c>
      <c r="G9" s="40" t="str">
        <f>IFERROR(COUNTIFS(
Table1[Was this child engaged in services during the report period?], "Yes",
Table1[Child Hispanic or Latino Ethnicity],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Table1[Child Hispanic or Latino Ethnicity], "Yes",
Table1[Has the child been enrolled in home visiting for at least 3 months? ], "Yes",
Table1[Child Age at End of Reporting Period in Months], "&gt;=4"),"NA")</f>
        <v>NA</v>
      </c>
      <c r="H9" s="41">
        <f>COUNTIFS(
Table1[Was this child engaged in services during the report period?], "Yes",
Table1[Child Race: White], "Yes",
Table1[Has the child been enrolled in home visiting for at least 3 months? ], "Yes",
Table1[Child Age at End of Reporting Period in Months], "&gt;=4")</f>
        <v>0</v>
      </c>
      <c r="I9" s="42" t="str">
        <f>IFERROR(COUNTIFS(
Table1[Was this child engaged in services during the report period?], "Yes",
Table1[Child Race: White],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Table1[Child Race: White], "Yes",
Table1[Has the child been enrolled in home visiting for at least 3 months? ], "Yes",
Table1[Child Age at End of Reporting Period in Months], "&gt;=4"),"NA")</f>
        <v>NA</v>
      </c>
      <c r="J9" s="43">
        <f>COUNTIFS(
Table1[Was this child engaged in services during the report period?], "Yes",
Table1[Child Race: Black or African American], "Yes",
Table1[Has the child been enrolled in home visiting for at least 3 months? ], "Yes",
Table1[Child Age at End of Reporting Period in Months], "&gt;=4")</f>
        <v>0</v>
      </c>
      <c r="K9" s="44" t="str">
        <f>IFERROR(COUNTIFS(
Table1[Was this child engaged in services during the report period?],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Table1[Child Race: Black or African American], "Yes",
Table1[Has the child been enrolled in home visiting for at least 3 months? ], "Yes",
Table1[Child Age at End of Reporting Period in Months], "&gt;=4"),"NA")</f>
        <v>NA</v>
      </c>
      <c r="L9" s="45">
        <f>COUNTIFS(
Table1[Was this child engaged in services during the report period?], "Yes",
Table1[Child Race: Asian], "Yes",
Table1[Has the child been enrolled in home visiting for at least 3 months? ], "Yes",
Table1[Child Age at End of Reporting Period in Months], "&gt;=4")</f>
        <v>0</v>
      </c>
      <c r="M9" s="46" t="str">
        <f>IFERROR(COUNTIFS(
Table1[Was this child engaged in services during the report period?], "Yes",
Table1[Child Race: Asian],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Table1[Child Race: Asian], "Yes",
Table1[Has the child been enrolled in home visiting for at least 3 months? ], "Yes",
Table1[Child Age at End of Reporting Period in Months], "&gt;=4"),"NA")</f>
        <v>NA</v>
      </c>
      <c r="N9" s="47">
        <f>COUNTIFS(
Table1[Was this child engaged in services during the report period?], "Yes",
Table1[Child Race: Native Hawaiian or Other Pacific Islander], "Yes",
Table1[Has the child been enrolled in home visiting for at least 3 months? ], "Yes",
Table1[Child Age at End of Reporting Period in Months], "&gt;=4")</f>
        <v>0</v>
      </c>
      <c r="O9" s="48" t="str">
        <f>IFERROR(COUNTIFS(
Table1[Was this child engaged in services during the report period?],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Table1[Child Race: Native Hawaiian or Other Pacific Islander], "Yes",
Table1[Has the child been enrolled in home visiting for at least 3 months? ], "Yes",
Table1[Child Age at End of Reporting Period in Months], "&gt;=4"),"NA")</f>
        <v>NA</v>
      </c>
      <c r="P9" s="49">
        <f>COUNTIFS(
Table1[Was this child engaged in services during the report period?], "Yes",
Table1[Child Race: American Indian or Alaska Native], "Yes",
Table1[Has the child been enrolled in home visiting for at least 3 months? ], "Yes",
Table1[Child Age at End of Reporting Period in Months], "&gt;=4")</f>
        <v>0</v>
      </c>
      <c r="Q9" s="50" t="str">
        <f>IFERROR(COUNTIFS(
Table1[Was this child engaged in services during the report period?],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Table1[Child Age at End of Reporting Period in Months], "&gt;=4")/
COUNTIFS(
Table1[Was this child engaged in services during the report period?], "Yes",
Table1[Child Race: American Indian or Alaska Native], "Yes",
Table1[Has the child been enrolled in home visiting for at least 3 months? ], "Yes",
Table1[Child Age at End of Reporting Period in Months], "&gt;=4"),"NA")</f>
        <v>NA</v>
      </c>
    </row>
    <row r="10" spans="1:17" ht="43.5" x14ac:dyDescent="0.35">
      <c r="A10" s="165"/>
      <c r="B10" s="51" t="s">
        <v>194</v>
      </c>
      <c r="C10" s="56">
        <v>0.41399999999999998</v>
      </c>
      <c r="D10" s="38">
        <f>COUNTIFS(
Table1[Was this child engaged in services during the report period?],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E10" s="37" t="str">
        <f>IFERROR(COUNTIFS(
Table1[Was this child engaged in services during the report period?],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c r="F10" s="39">
        <f>COUNTIFS(
Table1[Was this child engaged in services during the report period?], "Yes",
Table1[Child Hispanic or Latino Ethnicity],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G10" s="40" t="str">
        <f>IFERROR(COUNTIFS(
Table1[Was this child engaged in services during the report period?], "Yes",
Table1[Child Hispanic or Latino Ethnicity],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Table1[Child Hispanic or Latino Ethnicity],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c r="H10" s="41">
        <f>COUNTIFS(
Table1[Was this child engaged in services during the report period?], "Yes",
Table1[Child Race: White],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I10" s="42" t="str">
        <f>IFERROR(COUNTIFS(
Table1[Was this child engaged in services during the report period?], "Yes",
Table1[Child Race: White],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Table1[Child Race: White],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c r="J10" s="43">
        <f>COUNTIFS(
Table1[Was this child engaged in services during the report period?],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K10" s="44" t="str">
        <f>IFERROR(COUNTIFS(
Table1[Was this child engaged in services during the report period?],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c r="L10" s="45">
        <f>COUNTIFS(
Table1[Was this child engaged in services during the report period?], "Yes",
Table1[Child Race: Asian],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M10" s="46" t="str">
        <f>IFERROR(COUNTIFS(
Table1[Was this child engaged in services during the report period?], "Yes",
Table1[Child Race: Asian],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Table1[Child Race: Asian],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c r="N10" s="47">
        <f>COUNTIFS(
Table1[Was this child engaged in services during the report period?],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O10" s="48" t="str">
        <f>IFERROR(COUNTIFS(
Table1[Was this child engaged in services during the report period?],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c r="P10" s="49">
        <f>COUNTIFS(
Table1[Was this child engaged in services during the report period?],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f>
        <v>0</v>
      </c>
      <c r="Q10" s="50" t="str">
        <f>IFERROR(COUNTIFS(
Table1[Was this child engaged in services during the report period?],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Table1[If "Yes," did the primary caregiver receive one or more service contacts? ], "Yes")/COUNTIFS(
Table1[Was this child engaged in services during the report period?],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if their child is 4 months or older?], "Yes",
Table1[If "Yes," did the child''s primary caregiver have a positive screen for depression? ], "Yes"), "NA")</f>
        <v>NA</v>
      </c>
    </row>
  </sheetData>
  <sheetProtection algorithmName="SHA-512" hashValue="iJQKS6xpCXEn/nsCRvnMS5ulecVUUfzXcAi4HoPcQzmaH5SC5l9L5hvGYA//mhtLc30/VvUdiuZ8Gvs2Q7tobA==" saltValue="O/aRsYAra5GQ0LPmSQnQkw==" spinCount="100000" sheet="1" selectLockedCells="1" selectUnlockedCells="1"/>
  <mergeCells count="14">
    <mergeCell ref="A1:L1"/>
    <mergeCell ref="A2:Q2"/>
    <mergeCell ref="J3:K3"/>
    <mergeCell ref="L3:M3"/>
    <mergeCell ref="N3:O3"/>
    <mergeCell ref="P3:Q3"/>
    <mergeCell ref="D3:E3"/>
    <mergeCell ref="F3:G3"/>
    <mergeCell ref="H3:I3"/>
    <mergeCell ref="A9:A10"/>
    <mergeCell ref="A7:A8"/>
    <mergeCell ref="A3:A4"/>
    <mergeCell ref="B3:B4"/>
    <mergeCell ref="C3:C4"/>
  </mergeCell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DFDA2-7271-4C46-8E5C-999DB0E47110}">
  <sheetPr codeName="Sheet8"/>
  <dimension ref="A1:G59"/>
  <sheetViews>
    <sheetView topLeftCell="D1" workbookViewId="0">
      <selection activeCell="G11" sqref="G11"/>
    </sheetView>
  </sheetViews>
  <sheetFormatPr defaultRowHeight="14.5" x14ac:dyDescent="0.35"/>
  <cols>
    <col min="1" max="1" width="16.453125" customWidth="1"/>
    <col min="2" max="2" width="32" customWidth="1"/>
    <col min="3" max="3" width="57.81640625" customWidth="1"/>
    <col min="4" max="4" width="38.81640625" customWidth="1"/>
    <col min="5" max="5" width="25" customWidth="1"/>
    <col min="6" max="6" width="21.81640625" customWidth="1"/>
    <col min="7" max="7" width="19.453125" customWidth="1"/>
  </cols>
  <sheetData>
    <row r="1" spans="1:7" x14ac:dyDescent="0.35">
      <c r="A1" s="3" t="s">
        <v>19</v>
      </c>
      <c r="B1" s="3" t="s">
        <v>20</v>
      </c>
      <c r="C1" s="3" t="s">
        <v>195</v>
      </c>
      <c r="D1" s="3" t="s">
        <v>196</v>
      </c>
      <c r="E1" s="3" t="s">
        <v>197</v>
      </c>
      <c r="F1" s="3" t="s">
        <v>198</v>
      </c>
      <c r="G1" s="3" t="s">
        <v>199</v>
      </c>
    </row>
    <row r="2" spans="1:7" x14ac:dyDescent="0.35">
      <c r="A2" s="1" t="s">
        <v>15</v>
      </c>
      <c r="B2" s="4">
        <f ca="1">TODAY()</f>
        <v>46153</v>
      </c>
      <c r="C2" s="5" t="e">
        <f>DATE(#REF!, CHOOSE(MATCH(#REF!, {"January-March","April-June","July-September","October-December"}, 0), 1, 4, 7, 10), 1)</f>
        <v>#REF!</v>
      </c>
      <c r="D2" s="5" t="e">
        <f>EOMONTH(DATE(#REF!, CHOOSE(MATCH(#REF!, {"January-March","April-June","July-September","October-December"}, 0), 3, 6, 9, 12), 1), 0)</f>
        <v>#REF!</v>
      </c>
      <c r="E2" s="133">
        <f>COUNTIFS(Table5[Role of the Home Visiting staff], "Supervisor", Table5[Indicate if the Home Visiting staff member is Full-Time (FT) or Part-Time (PT)], "Part-Time",
Table5[Was the Home Visiting staff employed by your agency during the reporting period? ],"Yes")/2</f>
        <v>0</v>
      </c>
      <c r="F2" s="133">
        <f>COUNTIFS(Table5[Role of the Home Visiting staff], "Supervisor", Table5[Indicate if the Home Visiting staff member is Full-Time (FT) or Part-Time (PT)], "Full-Time",
Table5[Was the Home Visiting staff employed by your agency during the reporting period? ],"Yes")</f>
        <v>0</v>
      </c>
      <c r="G2">
        <f>E2+F2</f>
        <v>0</v>
      </c>
    </row>
    <row r="3" spans="1:7" x14ac:dyDescent="0.35">
      <c r="A3" s="1" t="s">
        <v>23</v>
      </c>
      <c r="B3" s="1"/>
      <c r="C3" s="1"/>
      <c r="D3" s="1"/>
    </row>
    <row r="4" spans="1:7" x14ac:dyDescent="0.35">
      <c r="A4" s="1" t="s">
        <v>24</v>
      </c>
      <c r="B4" s="1"/>
      <c r="C4" s="1"/>
      <c r="D4" s="1"/>
    </row>
    <row r="5" spans="1:7" x14ac:dyDescent="0.35">
      <c r="A5" s="1" t="s">
        <v>25</v>
      </c>
      <c r="B5" s="1"/>
      <c r="C5" s="1"/>
      <c r="D5" s="1"/>
    </row>
    <row r="6" spans="1:7" x14ac:dyDescent="0.35">
      <c r="A6" s="1" t="s">
        <v>26</v>
      </c>
      <c r="B6" s="1"/>
      <c r="C6" s="1"/>
      <c r="D6" s="1"/>
    </row>
    <row r="7" spans="1:7" x14ac:dyDescent="0.35">
      <c r="A7" s="1" t="s">
        <v>27</v>
      </c>
      <c r="B7" s="1"/>
      <c r="C7" s="1"/>
      <c r="D7" s="1"/>
    </row>
    <row r="8" spans="1:7" x14ac:dyDescent="0.35">
      <c r="A8" s="1" t="s">
        <v>28</v>
      </c>
      <c r="B8" s="1"/>
      <c r="C8" s="1"/>
      <c r="D8" s="1"/>
    </row>
    <row r="9" spans="1:7" x14ac:dyDescent="0.35">
      <c r="A9" s="1" t="s">
        <v>29</v>
      </c>
      <c r="B9" s="1"/>
      <c r="C9" s="1"/>
      <c r="D9" s="1"/>
    </row>
    <row r="10" spans="1:7" x14ac:dyDescent="0.35">
      <c r="A10" s="1" t="s">
        <v>30</v>
      </c>
      <c r="B10" s="1"/>
      <c r="C10" s="1"/>
      <c r="D10" s="1"/>
    </row>
    <row r="11" spans="1:7" x14ac:dyDescent="0.35">
      <c r="A11" s="1" t="s">
        <v>31</v>
      </c>
      <c r="B11" s="1"/>
      <c r="C11" s="1"/>
      <c r="D11" s="1"/>
    </row>
    <row r="12" spans="1:7" x14ac:dyDescent="0.35">
      <c r="A12" s="1" t="s">
        <v>32</v>
      </c>
      <c r="B12" s="1"/>
      <c r="C12" s="1"/>
      <c r="D12" s="1"/>
    </row>
    <row r="13" spans="1:7" x14ac:dyDescent="0.35">
      <c r="A13" s="1" t="s">
        <v>33</v>
      </c>
      <c r="B13" s="1"/>
      <c r="C13" s="1"/>
      <c r="D13" s="1"/>
    </row>
    <row r="14" spans="1:7" x14ac:dyDescent="0.35">
      <c r="A14" s="1" t="s">
        <v>34</v>
      </c>
      <c r="B14" s="1"/>
      <c r="C14" s="1"/>
      <c r="D14" s="1"/>
    </row>
    <row r="15" spans="1:7" x14ac:dyDescent="0.35">
      <c r="A15" s="1" t="s">
        <v>35</v>
      </c>
      <c r="B15" s="1"/>
      <c r="C15" s="1"/>
      <c r="D15" s="1"/>
    </row>
    <row r="16" spans="1:7" x14ac:dyDescent="0.35">
      <c r="A16" s="1" t="s">
        <v>37</v>
      </c>
      <c r="B16" s="1"/>
      <c r="C16" s="1"/>
      <c r="D16" s="1"/>
    </row>
    <row r="17" spans="1:4" x14ac:dyDescent="0.35">
      <c r="A17" s="1" t="s">
        <v>38</v>
      </c>
      <c r="B17" s="1"/>
      <c r="C17" s="1"/>
      <c r="D17" s="1"/>
    </row>
    <row r="18" spans="1:4" x14ac:dyDescent="0.35">
      <c r="A18" s="1" t="s">
        <v>39</v>
      </c>
      <c r="B18" s="1"/>
      <c r="C18" s="1"/>
      <c r="D18" s="1"/>
    </row>
    <row r="19" spans="1:4" x14ac:dyDescent="0.35">
      <c r="A19" s="1" t="s">
        <v>40</v>
      </c>
      <c r="B19" s="1"/>
      <c r="C19" s="1"/>
      <c r="D19" s="1"/>
    </row>
    <row r="20" spans="1:4" x14ac:dyDescent="0.35">
      <c r="A20" s="1" t="s">
        <v>41</v>
      </c>
      <c r="B20" s="1"/>
      <c r="C20" s="1"/>
      <c r="D20" s="1"/>
    </row>
    <row r="21" spans="1:4" x14ac:dyDescent="0.35">
      <c r="A21" s="1" t="s">
        <v>42</v>
      </c>
      <c r="B21" s="1"/>
      <c r="C21" s="1"/>
      <c r="D21" s="1"/>
    </row>
    <row r="22" spans="1:4" x14ac:dyDescent="0.35">
      <c r="A22" s="1" t="s">
        <v>43</v>
      </c>
      <c r="B22" s="1"/>
      <c r="C22" s="1"/>
      <c r="D22" s="1"/>
    </row>
    <row r="23" spans="1:4" x14ac:dyDescent="0.35">
      <c r="A23" s="1" t="s">
        <v>44</v>
      </c>
      <c r="B23" s="1"/>
      <c r="C23" s="1"/>
      <c r="D23" s="1"/>
    </row>
    <row r="24" spans="1:4" x14ac:dyDescent="0.35">
      <c r="A24" s="1" t="s">
        <v>45</v>
      </c>
      <c r="B24" s="1"/>
      <c r="C24" s="1"/>
      <c r="D24" s="1"/>
    </row>
    <row r="25" spans="1:4" x14ac:dyDescent="0.35">
      <c r="A25" s="1" t="s">
        <v>46</v>
      </c>
      <c r="B25" s="1"/>
      <c r="C25" s="1"/>
      <c r="D25" s="1"/>
    </row>
    <row r="26" spans="1:4" x14ac:dyDescent="0.35">
      <c r="A26" s="1" t="s">
        <v>47</v>
      </c>
      <c r="B26" s="1"/>
      <c r="C26" s="1"/>
      <c r="D26" s="1"/>
    </row>
    <row r="27" spans="1:4" x14ac:dyDescent="0.35">
      <c r="A27" s="1" t="s">
        <v>48</v>
      </c>
      <c r="B27" s="1"/>
      <c r="C27" s="1"/>
      <c r="D27" s="1"/>
    </row>
    <row r="28" spans="1:4" x14ac:dyDescent="0.35">
      <c r="A28" s="1" t="s">
        <v>49</v>
      </c>
      <c r="B28" s="1"/>
      <c r="C28" s="1"/>
      <c r="D28" s="1"/>
    </row>
    <row r="29" spans="1:4" x14ac:dyDescent="0.35">
      <c r="A29" s="1" t="s">
        <v>50</v>
      </c>
      <c r="B29" s="1"/>
      <c r="C29" s="1"/>
      <c r="D29" s="1"/>
    </row>
    <row r="30" spans="1:4" x14ac:dyDescent="0.35">
      <c r="A30" s="1" t="s">
        <v>51</v>
      </c>
      <c r="B30" s="1"/>
      <c r="C30" s="1"/>
      <c r="D30" s="1"/>
    </row>
    <row r="31" spans="1:4" x14ac:dyDescent="0.35">
      <c r="A31" s="1" t="s">
        <v>52</v>
      </c>
      <c r="B31" s="1"/>
      <c r="C31" s="1"/>
      <c r="D31" s="1"/>
    </row>
    <row r="32" spans="1:4" x14ac:dyDescent="0.35">
      <c r="A32" s="1" t="s">
        <v>53</v>
      </c>
      <c r="B32" s="1"/>
      <c r="C32" s="1"/>
      <c r="D32" s="1"/>
    </row>
    <row r="33" spans="1:4" x14ac:dyDescent="0.35">
      <c r="A33" s="1" t="s">
        <v>54</v>
      </c>
      <c r="B33" s="1"/>
      <c r="C33" s="1"/>
      <c r="D33" s="1"/>
    </row>
    <row r="34" spans="1:4" x14ac:dyDescent="0.35">
      <c r="A34" s="1" t="s">
        <v>55</v>
      </c>
      <c r="B34" s="1"/>
      <c r="C34" s="1"/>
      <c r="D34" s="1"/>
    </row>
    <row r="35" spans="1:4" x14ac:dyDescent="0.35">
      <c r="A35" s="1" t="s">
        <v>56</v>
      </c>
      <c r="B35" s="1"/>
      <c r="C35" s="1"/>
      <c r="D35" s="1"/>
    </row>
    <row r="36" spans="1:4" x14ac:dyDescent="0.35">
      <c r="A36" s="1" t="s">
        <v>57</v>
      </c>
      <c r="B36" s="1"/>
      <c r="C36" s="1"/>
      <c r="D36" s="1"/>
    </row>
    <row r="37" spans="1:4" x14ac:dyDescent="0.35">
      <c r="A37" s="1" t="s">
        <v>58</v>
      </c>
      <c r="B37" s="1"/>
      <c r="C37" s="1"/>
      <c r="D37" s="1"/>
    </row>
    <row r="38" spans="1:4" x14ac:dyDescent="0.35">
      <c r="A38" s="1" t="s">
        <v>59</v>
      </c>
      <c r="B38" s="1"/>
      <c r="C38" s="1"/>
      <c r="D38" s="1"/>
    </row>
    <row r="39" spans="1:4" x14ac:dyDescent="0.35">
      <c r="A39" s="1" t="s">
        <v>60</v>
      </c>
      <c r="B39" s="1"/>
      <c r="C39" s="1"/>
      <c r="D39" s="1"/>
    </row>
    <row r="40" spans="1:4" x14ac:dyDescent="0.35">
      <c r="A40" s="1" t="s">
        <v>61</v>
      </c>
      <c r="B40" s="1"/>
      <c r="C40" s="1"/>
      <c r="D40" s="1"/>
    </row>
    <row r="41" spans="1:4" x14ac:dyDescent="0.35">
      <c r="A41" s="1" t="s">
        <v>62</v>
      </c>
      <c r="B41" s="1"/>
      <c r="C41" s="1"/>
      <c r="D41" s="1"/>
    </row>
    <row r="42" spans="1:4" x14ac:dyDescent="0.35">
      <c r="A42" s="1" t="s">
        <v>63</v>
      </c>
      <c r="B42" s="1"/>
      <c r="C42" s="1"/>
      <c r="D42" s="1"/>
    </row>
    <row r="43" spans="1:4" x14ac:dyDescent="0.35">
      <c r="A43" s="1" t="s">
        <v>64</v>
      </c>
      <c r="B43" s="1"/>
      <c r="C43" s="1"/>
      <c r="D43" s="1"/>
    </row>
    <row r="44" spans="1:4" x14ac:dyDescent="0.35">
      <c r="A44" s="1" t="s">
        <v>65</v>
      </c>
      <c r="B44" s="1"/>
      <c r="C44" s="1"/>
      <c r="D44" s="1"/>
    </row>
    <row r="45" spans="1:4" x14ac:dyDescent="0.35">
      <c r="A45" s="1" t="s">
        <v>66</v>
      </c>
      <c r="B45" s="1"/>
      <c r="C45" s="1"/>
      <c r="D45" s="1"/>
    </row>
    <row r="46" spans="1:4" x14ac:dyDescent="0.35">
      <c r="A46" s="1" t="s">
        <v>67</v>
      </c>
      <c r="B46" s="1"/>
      <c r="C46" s="1"/>
      <c r="D46" s="1"/>
    </row>
    <row r="47" spans="1:4" x14ac:dyDescent="0.35">
      <c r="A47" s="1" t="s">
        <v>68</v>
      </c>
      <c r="B47" s="1"/>
      <c r="C47" s="1"/>
      <c r="D47" s="1"/>
    </row>
    <row r="48" spans="1:4" x14ac:dyDescent="0.35">
      <c r="A48" s="1" t="s">
        <v>69</v>
      </c>
      <c r="B48" s="1"/>
      <c r="C48" s="1"/>
      <c r="D48" s="1"/>
    </row>
    <row r="49" spans="1:4" x14ac:dyDescent="0.35">
      <c r="A49" s="1" t="s">
        <v>70</v>
      </c>
      <c r="B49" s="1"/>
      <c r="C49" s="1"/>
      <c r="D49" s="1"/>
    </row>
    <row r="50" spans="1:4" x14ac:dyDescent="0.35">
      <c r="A50" s="1" t="s">
        <v>71</v>
      </c>
      <c r="B50" s="1"/>
      <c r="C50" s="1"/>
      <c r="D50" s="1"/>
    </row>
    <row r="51" spans="1:4" x14ac:dyDescent="0.35">
      <c r="A51" s="1" t="s">
        <v>72</v>
      </c>
      <c r="B51" s="1"/>
      <c r="C51" s="1"/>
      <c r="D51" s="1"/>
    </row>
    <row r="52" spans="1:4" x14ac:dyDescent="0.35">
      <c r="A52" s="1" t="s">
        <v>73</v>
      </c>
      <c r="B52" s="1"/>
      <c r="C52" s="1"/>
      <c r="D52" s="1"/>
    </row>
    <row r="53" spans="1:4" x14ac:dyDescent="0.35">
      <c r="A53" s="1" t="s">
        <v>74</v>
      </c>
      <c r="B53" s="1"/>
      <c r="C53" s="1"/>
      <c r="D53" s="1"/>
    </row>
    <row r="54" spans="1:4" x14ac:dyDescent="0.35">
      <c r="A54" s="1" t="s">
        <v>75</v>
      </c>
      <c r="B54" s="1"/>
      <c r="C54" s="1"/>
      <c r="D54" s="1"/>
    </row>
    <row r="55" spans="1:4" x14ac:dyDescent="0.35">
      <c r="A55" s="1" t="s">
        <v>76</v>
      </c>
      <c r="B55" s="1"/>
      <c r="C55" s="1"/>
      <c r="D55" s="1"/>
    </row>
    <row r="56" spans="1:4" x14ac:dyDescent="0.35">
      <c r="A56" s="1" t="s">
        <v>77</v>
      </c>
      <c r="B56" s="1"/>
      <c r="C56" s="1"/>
      <c r="D56" s="1"/>
    </row>
    <row r="57" spans="1:4" x14ac:dyDescent="0.35">
      <c r="A57" s="1" t="s">
        <v>78</v>
      </c>
      <c r="B57" s="1"/>
      <c r="C57" s="1"/>
      <c r="D57" s="1"/>
    </row>
    <row r="58" spans="1:4" x14ac:dyDescent="0.35">
      <c r="A58" s="1" t="s">
        <v>79</v>
      </c>
      <c r="B58" s="1"/>
      <c r="C58" s="1"/>
      <c r="D58" s="1"/>
    </row>
    <row r="59" spans="1:4" x14ac:dyDescent="0.35">
      <c r="A59" s="1" t="s">
        <v>80</v>
      </c>
      <c r="B59" s="1"/>
      <c r="C59" s="1"/>
      <c r="D59" s="1"/>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Props1.xml><?xml version="1.0" encoding="utf-8"?>
<ds:datastoreItem xmlns:ds="http://schemas.openxmlformats.org/officeDocument/2006/customXml" ds:itemID="{A5451A3F-93A5-4C66-9AFD-3338A0E14761}">
  <ds:schemaRefs>
    <ds:schemaRef ds:uri="http://schemas.microsoft.com/sharepoint/v3/contenttype/forms"/>
  </ds:schemaRefs>
</ds:datastoreItem>
</file>

<file path=customXml/itemProps2.xml><?xml version="1.0" encoding="utf-8"?>
<ds:datastoreItem xmlns:ds="http://schemas.openxmlformats.org/officeDocument/2006/customXml" ds:itemID="{A61F61BF-9B32-4925-BA6A-9B870F7A9DB4}"/>
</file>

<file path=customXml/itemProps3.xml><?xml version="1.0" encoding="utf-8"?>
<ds:datastoreItem xmlns:ds="http://schemas.openxmlformats.org/officeDocument/2006/customXml" ds:itemID="{A547AB6D-5814-4284-AB10-6FA41DE17B71}">
  <ds:schemaRefs>
    <ds:schemaRef ds:uri="http://schemas.microsoft.com/office/2006/documentManagement/types"/>
    <ds:schemaRef ds:uri="http://purl.org/dc/elements/1.1/"/>
    <ds:schemaRef ds:uri="96e73e70-8da9-4cdf-ad3d-bb5a5b31f7e2"/>
    <ds:schemaRef ds:uri="http://schemas.microsoft.com/office/2006/metadata/properties"/>
    <ds:schemaRef ds:uri="http://schemas.microsoft.com/office/infopath/2007/PartnerControls"/>
    <ds:schemaRef ds:uri="http://schemas.openxmlformats.org/package/2006/metadata/core-properties"/>
    <ds:schemaRef ds:uri="http://purl.org/dc/terms/"/>
    <ds:schemaRef ds:uri="ac21467a-2607-45ec-8261-55e851c78946"/>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Cover_Sheet2</vt:lpstr>
      <vt:lpstr>County Names to hide (2)</vt:lpstr>
      <vt:lpstr>Fidelity</vt:lpstr>
      <vt:lpstr>Outcomes</vt:lpstr>
      <vt:lpstr>Fidelity Aggregate</vt:lpstr>
      <vt:lpstr>Outcomes 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Barr, Alana</cp:lastModifiedBy>
  <cp:revision/>
  <dcterms:created xsi:type="dcterms:W3CDTF">2025-08-07T23:05:09Z</dcterms:created>
  <dcterms:modified xsi:type="dcterms:W3CDTF">2026-05-11T16:00:25Z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