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chapinhall.sharepoint.com/sites/casey/ca/Shared Documents/CA CDSS/CA CQI Project (10_2023 - 9_2025)/CARES_DataInput Information/Provider Individual-Level Templates/V2/"/>
    </mc:Choice>
  </mc:AlternateContent>
  <xr:revisionPtr revIDLastSave="292" documentId="8_{D80D969F-4C04-4CE8-94B3-03AB88932D8B}" xr6:coauthVersionLast="47" xr6:coauthVersionMax="47" xr10:uidLastSave="{5C2482BD-383D-47F7-90B4-BA1B9E5479AB}"/>
  <bookViews>
    <workbookView xWindow="-110" yWindow="-110" windowWidth="19420" windowHeight="10420" firstSheet="1" activeTab="1" xr2:uid="{434D952B-EF35-4200-97C9-9A70966D302E}"/>
  </bookViews>
  <sheets>
    <sheet name="County Names to hide (2)" sheetId="11" state="hidden" r:id="rId1"/>
    <sheet name="Cover_Sheet2" sheetId="10" r:id="rId2"/>
    <sheet name="Fidelity-Therapist Info" sheetId="5" r:id="rId3"/>
    <sheet name="Fidelity-Supervisor Info" sheetId="6" r:id="rId4"/>
    <sheet name="Outcomes" sheetId="4" r:id="rId5"/>
    <sheet name="Fidelity_Aggregate" sheetId="8" r:id="rId6"/>
    <sheet name="Outcomes_Aggregate" sheetId="9" r:id="rId7"/>
    <sheet name="County Names to hide" sheetId="3" state="hidden" r:id="rId8"/>
  </sheets>
  <definedNames>
    <definedName name="HomeVisitorsFilteredList" localSheetId="0">'County Names to hide (2)'!$C$2</definedName>
    <definedName name="HomeVisitorsFilteredList" localSheetId="1">#REF!</definedName>
    <definedName name="HomeVisitorsFilteredList">'County Names to hide'!$C$2</definedName>
    <definedName name="HV_FilteredList" localSheetId="0">'County Names to hide (2)'!$C$2:$C$1001</definedName>
    <definedName name="HV_FilteredList" localSheetId="1">#REF!</definedName>
    <definedName name="HV_FilteredList">'County Names to hide'!$C$2:$C$100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6" i="4" l="1"/>
  <c r="O7" i="4"/>
  <c r="O8" i="4"/>
  <c r="O9" i="4"/>
  <c r="O10" i="4"/>
  <c r="O11" i="4"/>
  <c r="O12" i="4"/>
  <c r="O13" i="4"/>
  <c r="O14" i="4"/>
  <c r="O15" i="4"/>
  <c r="O16" i="4"/>
  <c r="O17" i="4"/>
  <c r="O18" i="4"/>
  <c r="O19" i="4"/>
  <c r="O20" i="4"/>
  <c r="O21" i="4"/>
  <c r="O22" i="4"/>
  <c r="O23" i="4"/>
  <c r="O24" i="4"/>
  <c r="O25" i="4"/>
  <c r="O26" i="4"/>
  <c r="O27" i="4"/>
  <c r="O28" i="4"/>
  <c r="O29" i="4"/>
  <c r="O30" i="4"/>
  <c r="O31" i="4"/>
  <c r="O32" i="4"/>
  <c r="O33" i="4"/>
  <c r="O34" i="4"/>
  <c r="O35" i="4"/>
  <c r="O36" i="4"/>
  <c r="O37" i="4"/>
  <c r="O38" i="4"/>
  <c r="O39" i="4"/>
  <c r="O40" i="4"/>
  <c r="O41" i="4"/>
  <c r="O42" i="4"/>
  <c r="O43" i="4"/>
  <c r="O44" i="4"/>
  <c r="O45" i="4"/>
  <c r="O46" i="4"/>
  <c r="O47" i="4"/>
  <c r="O48" i="4"/>
  <c r="O49" i="4"/>
  <c r="O50" i="4"/>
  <c r="O51" i="4"/>
  <c r="O52" i="4"/>
  <c r="O53" i="4"/>
  <c r="O54" i="4"/>
  <c r="O55" i="4"/>
  <c r="O56" i="4"/>
  <c r="O57" i="4"/>
  <c r="O58" i="4"/>
  <c r="O59" i="4"/>
  <c r="O60" i="4"/>
  <c r="O61" i="4"/>
  <c r="O62" i="4"/>
  <c r="O63" i="4"/>
  <c r="O64" i="4"/>
  <c r="O65" i="4"/>
  <c r="O66" i="4"/>
  <c r="O67" i="4"/>
  <c r="O68" i="4"/>
  <c r="O69" i="4"/>
  <c r="O70" i="4"/>
  <c r="O71" i="4"/>
  <c r="O72" i="4"/>
  <c r="O73" i="4"/>
  <c r="O74" i="4"/>
  <c r="O75" i="4"/>
  <c r="O76" i="4"/>
  <c r="O77" i="4"/>
  <c r="O78" i="4"/>
  <c r="O79" i="4"/>
  <c r="O80" i="4"/>
  <c r="O81" i="4"/>
  <c r="O82" i="4"/>
  <c r="O83" i="4"/>
  <c r="O84" i="4"/>
  <c r="O85" i="4"/>
  <c r="O86" i="4"/>
  <c r="O87" i="4"/>
  <c r="O88" i="4"/>
  <c r="O89" i="4"/>
  <c r="O90" i="4"/>
  <c r="O91" i="4"/>
  <c r="O92" i="4"/>
  <c r="O93" i="4"/>
  <c r="O94" i="4"/>
  <c r="O95" i="4"/>
  <c r="O96" i="4"/>
  <c r="O97" i="4"/>
  <c r="O98" i="4"/>
  <c r="O99" i="4"/>
  <c r="O100" i="4"/>
  <c r="O101" i="4"/>
  <c r="O102" i="4"/>
  <c r="O103" i="4"/>
  <c r="O104" i="4"/>
  <c r="O105" i="4"/>
  <c r="O106" i="4"/>
  <c r="O107" i="4"/>
  <c r="O108" i="4"/>
  <c r="O109" i="4"/>
  <c r="O110" i="4"/>
  <c r="O111" i="4"/>
  <c r="O112" i="4"/>
  <c r="O113" i="4"/>
  <c r="O114" i="4"/>
  <c r="O115" i="4"/>
  <c r="O116" i="4"/>
  <c r="O117" i="4"/>
  <c r="O118" i="4"/>
  <c r="O119" i="4"/>
  <c r="O120" i="4"/>
  <c r="O121" i="4"/>
  <c r="O122" i="4"/>
  <c r="O123" i="4"/>
  <c r="O124" i="4"/>
  <c r="O125" i="4"/>
  <c r="O126" i="4"/>
  <c r="O127" i="4"/>
  <c r="O128" i="4"/>
  <c r="O129" i="4"/>
  <c r="O130" i="4"/>
  <c r="O131" i="4"/>
  <c r="O132" i="4"/>
  <c r="O133" i="4"/>
  <c r="O134" i="4"/>
  <c r="O135" i="4"/>
  <c r="O136" i="4"/>
  <c r="O137" i="4"/>
  <c r="O138" i="4"/>
  <c r="O139" i="4"/>
  <c r="O140" i="4"/>
  <c r="O141" i="4"/>
  <c r="O142" i="4"/>
  <c r="O143" i="4"/>
  <c r="O144" i="4"/>
  <c r="O145" i="4"/>
  <c r="O146" i="4"/>
  <c r="O147" i="4"/>
  <c r="O148" i="4"/>
  <c r="O149" i="4"/>
  <c r="O150" i="4"/>
  <c r="O151" i="4"/>
  <c r="O152" i="4"/>
  <c r="O153" i="4"/>
  <c r="O154" i="4"/>
  <c r="O155" i="4"/>
  <c r="O156" i="4"/>
  <c r="O157" i="4"/>
  <c r="O158" i="4"/>
  <c r="O159" i="4"/>
  <c r="O160" i="4"/>
  <c r="O161" i="4"/>
  <c r="O162" i="4"/>
  <c r="O163" i="4"/>
  <c r="O164" i="4"/>
  <c r="O165" i="4"/>
  <c r="O166" i="4"/>
  <c r="O167" i="4"/>
  <c r="O168" i="4"/>
  <c r="O169" i="4"/>
  <c r="O170" i="4"/>
  <c r="O171" i="4"/>
  <c r="O172" i="4"/>
  <c r="O173" i="4"/>
  <c r="O174" i="4"/>
  <c r="O175" i="4"/>
  <c r="O176" i="4"/>
  <c r="O177" i="4"/>
  <c r="O178" i="4"/>
  <c r="O179" i="4"/>
  <c r="O180" i="4"/>
  <c r="O181" i="4"/>
  <c r="O182" i="4"/>
  <c r="O183" i="4"/>
  <c r="O184" i="4"/>
  <c r="O185" i="4"/>
  <c r="O186" i="4"/>
  <c r="O187" i="4"/>
  <c r="O188" i="4"/>
  <c r="O189" i="4"/>
  <c r="O190" i="4"/>
  <c r="O191" i="4"/>
  <c r="O192" i="4"/>
  <c r="O193" i="4"/>
  <c r="O194" i="4"/>
  <c r="O195" i="4"/>
  <c r="O196" i="4"/>
  <c r="O197" i="4"/>
  <c r="O198" i="4"/>
  <c r="O199" i="4"/>
  <c r="O200" i="4"/>
  <c r="O201" i="4"/>
  <c r="O202" i="4"/>
  <c r="O203" i="4"/>
  <c r="O204" i="4"/>
  <c r="O205" i="4"/>
  <c r="O206" i="4"/>
  <c r="O207" i="4"/>
  <c r="O208" i="4"/>
  <c r="O209" i="4"/>
  <c r="O210" i="4"/>
  <c r="O211" i="4"/>
  <c r="O212" i="4"/>
  <c r="O213" i="4"/>
  <c r="O214" i="4"/>
  <c r="O215" i="4"/>
  <c r="O216" i="4"/>
  <c r="O217" i="4"/>
  <c r="O218" i="4"/>
  <c r="O219" i="4"/>
  <c r="O220" i="4"/>
  <c r="O221" i="4"/>
  <c r="O222" i="4"/>
  <c r="O223" i="4"/>
  <c r="O224" i="4"/>
  <c r="O225" i="4"/>
  <c r="O226" i="4"/>
  <c r="O227" i="4"/>
  <c r="O228" i="4"/>
  <c r="O229" i="4"/>
  <c r="O230" i="4"/>
  <c r="O231" i="4"/>
  <c r="O232" i="4"/>
  <c r="O233" i="4"/>
  <c r="O234" i="4"/>
  <c r="O235" i="4"/>
  <c r="O236" i="4"/>
  <c r="O237" i="4"/>
  <c r="O238" i="4"/>
  <c r="O239" i="4"/>
  <c r="O240" i="4"/>
  <c r="O241" i="4"/>
  <c r="O242" i="4"/>
  <c r="O243" i="4"/>
  <c r="O244" i="4"/>
  <c r="O245" i="4"/>
  <c r="O246" i="4"/>
  <c r="O247" i="4"/>
  <c r="O248" i="4"/>
  <c r="O249" i="4"/>
  <c r="O250" i="4"/>
  <c r="O251" i="4"/>
  <c r="O252" i="4"/>
  <c r="O253" i="4"/>
  <c r="O254" i="4"/>
  <c r="O255" i="4"/>
  <c r="O256" i="4"/>
  <c r="O257" i="4"/>
  <c r="O258" i="4"/>
  <c r="O259" i="4"/>
  <c r="O260" i="4"/>
  <c r="O261" i="4"/>
  <c r="O262" i="4"/>
  <c r="O263" i="4"/>
  <c r="O264" i="4"/>
  <c r="O265" i="4"/>
  <c r="O266" i="4"/>
  <c r="O267" i="4"/>
  <c r="O268" i="4"/>
  <c r="O269" i="4"/>
  <c r="O270" i="4"/>
  <c r="O271" i="4"/>
  <c r="O272" i="4"/>
  <c r="O273" i="4"/>
  <c r="O274" i="4"/>
  <c r="O275" i="4"/>
  <c r="O276" i="4"/>
  <c r="O277" i="4"/>
  <c r="O278" i="4"/>
  <c r="O279" i="4"/>
  <c r="O280" i="4"/>
  <c r="O281" i="4"/>
  <c r="O282" i="4"/>
  <c r="O283" i="4"/>
  <c r="O284" i="4"/>
  <c r="O285" i="4"/>
  <c r="O286" i="4"/>
  <c r="O287" i="4"/>
  <c r="O288" i="4"/>
  <c r="O289" i="4"/>
  <c r="O290" i="4"/>
  <c r="O291" i="4"/>
  <c r="O292" i="4"/>
  <c r="O293" i="4"/>
  <c r="O294" i="4"/>
  <c r="O295" i="4"/>
  <c r="O296" i="4"/>
  <c r="O297" i="4"/>
  <c r="O298" i="4"/>
  <c r="O299" i="4"/>
  <c r="O300" i="4"/>
  <c r="O301" i="4"/>
  <c r="O302" i="4"/>
  <c r="O303" i="4"/>
  <c r="O304" i="4"/>
  <c r="O305" i="4"/>
  <c r="O306" i="4"/>
  <c r="O307" i="4"/>
  <c r="O308" i="4"/>
  <c r="O309" i="4"/>
  <c r="O310" i="4"/>
  <c r="O311" i="4"/>
  <c r="O312" i="4"/>
  <c r="O313" i="4"/>
  <c r="O314" i="4"/>
  <c r="O315" i="4"/>
  <c r="O316" i="4"/>
  <c r="O317" i="4"/>
  <c r="O318" i="4"/>
  <c r="O319" i="4"/>
  <c r="O320" i="4"/>
  <c r="O321" i="4"/>
  <c r="O322" i="4"/>
  <c r="O323" i="4"/>
  <c r="O324" i="4"/>
  <c r="O325" i="4"/>
  <c r="O326" i="4"/>
  <c r="O327" i="4"/>
  <c r="O328" i="4"/>
  <c r="O329" i="4"/>
  <c r="O330" i="4"/>
  <c r="O331" i="4"/>
  <c r="O332" i="4"/>
  <c r="O333" i="4"/>
  <c r="O334" i="4"/>
  <c r="O335" i="4"/>
  <c r="O336" i="4"/>
  <c r="O337" i="4"/>
  <c r="O338" i="4"/>
  <c r="O339" i="4"/>
  <c r="O340" i="4"/>
  <c r="O341" i="4"/>
  <c r="O342" i="4"/>
  <c r="O343" i="4"/>
  <c r="O344" i="4"/>
  <c r="O345" i="4"/>
  <c r="O346" i="4"/>
  <c r="O347" i="4"/>
  <c r="O348" i="4"/>
  <c r="O349" i="4"/>
  <c r="O350" i="4"/>
  <c r="O351" i="4"/>
  <c r="O352" i="4"/>
  <c r="O353" i="4"/>
  <c r="O354" i="4"/>
  <c r="O355" i="4"/>
  <c r="O356" i="4"/>
  <c r="O357" i="4"/>
  <c r="O358" i="4"/>
  <c r="O359" i="4"/>
  <c r="O360" i="4"/>
  <c r="O361" i="4"/>
  <c r="O362" i="4"/>
  <c r="O363" i="4"/>
  <c r="O364" i="4"/>
  <c r="O365" i="4"/>
  <c r="O366" i="4"/>
  <c r="O367" i="4"/>
  <c r="O368" i="4"/>
  <c r="O369" i="4"/>
  <c r="O370" i="4"/>
  <c r="O371" i="4"/>
  <c r="O372" i="4"/>
  <c r="O373" i="4"/>
  <c r="O374" i="4"/>
  <c r="O375" i="4"/>
  <c r="O376" i="4"/>
  <c r="O377" i="4"/>
  <c r="O378" i="4"/>
  <c r="O379" i="4"/>
  <c r="O380" i="4"/>
  <c r="O381" i="4"/>
  <c r="O382" i="4"/>
  <c r="O383" i="4"/>
  <c r="O384" i="4"/>
  <c r="O385" i="4"/>
  <c r="O386" i="4"/>
  <c r="O387" i="4"/>
  <c r="O388" i="4"/>
  <c r="O389" i="4"/>
  <c r="O390" i="4"/>
  <c r="O391" i="4"/>
  <c r="O392" i="4"/>
  <c r="O393" i="4"/>
  <c r="O394" i="4"/>
  <c r="O395" i="4"/>
  <c r="O396" i="4"/>
  <c r="O397" i="4"/>
  <c r="O398" i="4"/>
  <c r="O399" i="4"/>
  <c r="O400" i="4"/>
  <c r="O401" i="4"/>
  <c r="O402" i="4"/>
  <c r="O403" i="4"/>
  <c r="O404" i="4"/>
  <c r="O405" i="4"/>
  <c r="O406" i="4"/>
  <c r="O407" i="4"/>
  <c r="O408" i="4"/>
  <c r="O409" i="4"/>
  <c r="O410" i="4"/>
  <c r="O411" i="4"/>
  <c r="O412" i="4"/>
  <c r="O413" i="4"/>
  <c r="O414" i="4"/>
  <c r="O415" i="4"/>
  <c r="O416" i="4"/>
  <c r="O417" i="4"/>
  <c r="O418" i="4"/>
  <c r="O419" i="4"/>
  <c r="O420" i="4"/>
  <c r="O421" i="4"/>
  <c r="O422" i="4"/>
  <c r="O423" i="4"/>
  <c r="O424" i="4"/>
  <c r="O425" i="4"/>
  <c r="O426" i="4"/>
  <c r="O427" i="4"/>
  <c r="O428" i="4"/>
  <c r="O429" i="4"/>
  <c r="O430" i="4"/>
  <c r="O431" i="4"/>
  <c r="O432" i="4"/>
  <c r="O433" i="4"/>
  <c r="O434" i="4"/>
  <c r="O435" i="4"/>
  <c r="O436" i="4"/>
  <c r="O437" i="4"/>
  <c r="O438" i="4"/>
  <c r="O439" i="4"/>
  <c r="O440" i="4"/>
  <c r="O441" i="4"/>
  <c r="O442" i="4"/>
  <c r="O443" i="4"/>
  <c r="O444" i="4"/>
  <c r="O445" i="4"/>
  <c r="O446" i="4"/>
  <c r="O447" i="4"/>
  <c r="O448" i="4"/>
  <c r="O449" i="4"/>
  <c r="O450" i="4"/>
  <c r="O451" i="4"/>
  <c r="O452" i="4"/>
  <c r="O453" i="4"/>
  <c r="O454" i="4"/>
  <c r="O455" i="4"/>
  <c r="O456" i="4"/>
  <c r="O457" i="4"/>
  <c r="O458" i="4"/>
  <c r="O459" i="4"/>
  <c r="O460" i="4"/>
  <c r="O461" i="4"/>
  <c r="O462" i="4"/>
  <c r="O463" i="4"/>
  <c r="O464" i="4"/>
  <c r="O465" i="4"/>
  <c r="O466" i="4"/>
  <c r="O467" i="4"/>
  <c r="O468" i="4"/>
  <c r="O469" i="4"/>
  <c r="O470" i="4"/>
  <c r="O471" i="4"/>
  <c r="O472" i="4"/>
  <c r="O473" i="4"/>
  <c r="O474" i="4"/>
  <c r="O475" i="4"/>
  <c r="O476" i="4"/>
  <c r="O477" i="4"/>
  <c r="O478" i="4"/>
  <c r="O479" i="4"/>
  <c r="O480" i="4"/>
  <c r="O481" i="4"/>
  <c r="O482" i="4"/>
  <c r="O483" i="4"/>
  <c r="O484" i="4"/>
  <c r="O485" i="4"/>
  <c r="O486" i="4"/>
  <c r="O487" i="4"/>
  <c r="O488" i="4"/>
  <c r="O489" i="4"/>
  <c r="O490" i="4"/>
  <c r="O491" i="4"/>
  <c r="O492" i="4"/>
  <c r="O493" i="4"/>
  <c r="O494" i="4"/>
  <c r="O495" i="4"/>
  <c r="O496" i="4"/>
  <c r="O497" i="4"/>
  <c r="O498" i="4"/>
  <c r="O499" i="4"/>
  <c r="O500" i="4"/>
  <c r="E4" i="5"/>
  <c r="E5" i="5"/>
  <c r="E6" i="5"/>
  <c r="E7" i="5"/>
  <c r="E8" i="5"/>
  <c r="E9" i="5"/>
  <c r="E10" i="5"/>
  <c r="E11" i="5"/>
  <c r="E12" i="5"/>
  <c r="E13" i="5"/>
  <c r="E14" i="5"/>
  <c r="E15" i="5"/>
  <c r="E16" i="5"/>
  <c r="E17" i="5"/>
  <c r="E18" i="5"/>
  <c r="E19" i="5"/>
  <c r="E20" i="5"/>
  <c r="E21" i="5"/>
  <c r="E22" i="5"/>
  <c r="E23" i="5"/>
  <c r="E24" i="5"/>
  <c r="E25" i="5"/>
  <c r="E26" i="5"/>
  <c r="E27" i="5"/>
  <c r="E28" i="5"/>
  <c r="E29" i="5"/>
  <c r="E30" i="5"/>
  <c r="E31" i="5"/>
  <c r="E32" i="5"/>
  <c r="E33" i="5"/>
  <c r="E34" i="5"/>
  <c r="E35" i="5"/>
  <c r="E36" i="5"/>
  <c r="E37" i="5"/>
  <c r="E38" i="5"/>
  <c r="E39" i="5"/>
  <c r="E40" i="5"/>
  <c r="E41" i="5"/>
  <c r="E42" i="5"/>
  <c r="E43" i="5"/>
  <c r="E44" i="5"/>
  <c r="E45" i="5"/>
  <c r="E46" i="5"/>
  <c r="E47" i="5"/>
  <c r="E48" i="5"/>
  <c r="E49" i="5"/>
  <c r="E50" i="5"/>
  <c r="E51" i="5"/>
  <c r="E52" i="5"/>
  <c r="E53" i="5"/>
  <c r="E54" i="5"/>
  <c r="E55" i="5"/>
  <c r="E56" i="5"/>
  <c r="E57" i="5"/>
  <c r="E58" i="5"/>
  <c r="E59" i="5"/>
  <c r="E60" i="5"/>
  <c r="E61" i="5"/>
  <c r="E62" i="5"/>
  <c r="E63" i="5"/>
  <c r="E64" i="5"/>
  <c r="E65" i="5"/>
  <c r="E66" i="5"/>
  <c r="E67" i="5"/>
  <c r="E68" i="5"/>
  <c r="E69" i="5"/>
  <c r="E70" i="5"/>
  <c r="E71" i="5"/>
  <c r="E72" i="5"/>
  <c r="E73" i="5"/>
  <c r="E74" i="5"/>
  <c r="E75" i="5"/>
  <c r="E76" i="5"/>
  <c r="E77" i="5"/>
  <c r="E78" i="5"/>
  <c r="E79" i="5"/>
  <c r="E80" i="5"/>
  <c r="E81" i="5"/>
  <c r="E82" i="5"/>
  <c r="E83" i="5"/>
  <c r="E84" i="5"/>
  <c r="E85" i="5"/>
  <c r="E86" i="5"/>
  <c r="E87" i="5"/>
  <c r="E88" i="5"/>
  <c r="E89" i="5"/>
  <c r="E90" i="5"/>
  <c r="E91" i="5"/>
  <c r="E92" i="5"/>
  <c r="E93" i="5"/>
  <c r="E94" i="5"/>
  <c r="E95" i="5"/>
  <c r="E96" i="5"/>
  <c r="E97" i="5"/>
  <c r="E98" i="5"/>
  <c r="E99" i="5"/>
  <c r="E100" i="5"/>
  <c r="E4" i="6"/>
  <c r="E5" i="6"/>
  <c r="E6" i="6"/>
  <c r="E7" i="6"/>
  <c r="E8" i="6"/>
  <c r="E9" i="6"/>
  <c r="E10" i="6"/>
  <c r="E11" i="6"/>
  <c r="E12" i="6"/>
  <c r="E13" i="6"/>
  <c r="E14" i="6"/>
  <c r="E15" i="6"/>
  <c r="E16" i="6"/>
  <c r="E17" i="6"/>
  <c r="E18" i="6"/>
  <c r="E19" i="6"/>
  <c r="E20" i="6"/>
  <c r="E21" i="6"/>
  <c r="E22" i="6"/>
  <c r="E23" i="6"/>
  <c r="E24" i="6"/>
  <c r="E25" i="6"/>
  <c r="E26" i="6"/>
  <c r="E27" i="6"/>
  <c r="E28" i="6"/>
  <c r="E29" i="6"/>
  <c r="E30" i="6"/>
  <c r="E31" i="6"/>
  <c r="E32" i="6"/>
  <c r="E33" i="6"/>
  <c r="E34" i="6"/>
  <c r="E35" i="6"/>
  <c r="E36" i="6"/>
  <c r="E37" i="6"/>
  <c r="E38" i="6"/>
  <c r="E39" i="6"/>
  <c r="E40" i="6"/>
  <c r="E41" i="6"/>
  <c r="E42" i="6"/>
  <c r="E43" i="6"/>
  <c r="E44" i="6"/>
  <c r="E45" i="6"/>
  <c r="E46" i="6"/>
  <c r="E47" i="6"/>
  <c r="E48" i="6"/>
  <c r="E49" i="6"/>
  <c r="E50" i="6"/>
  <c r="E51" i="6"/>
  <c r="E52" i="6"/>
  <c r="E53" i="6"/>
  <c r="E54" i="6"/>
  <c r="E55" i="6"/>
  <c r="E56" i="6"/>
  <c r="E57" i="6"/>
  <c r="E58" i="6"/>
  <c r="E59" i="6"/>
  <c r="E60" i="6"/>
  <c r="E61" i="6"/>
  <c r="E62" i="6"/>
  <c r="E63" i="6"/>
  <c r="E64" i="6"/>
  <c r="E65" i="6"/>
  <c r="E66" i="6"/>
  <c r="E67" i="6"/>
  <c r="E68" i="6"/>
  <c r="E69" i="6"/>
  <c r="E70" i="6"/>
  <c r="E71" i="6"/>
  <c r="E72" i="6"/>
  <c r="E73" i="6"/>
  <c r="E74" i="6"/>
  <c r="E75" i="6"/>
  <c r="E76" i="6"/>
  <c r="E77" i="6"/>
  <c r="E78" i="6"/>
  <c r="E79" i="6"/>
  <c r="E80" i="6"/>
  <c r="E81" i="6"/>
  <c r="E82" i="6"/>
  <c r="E83" i="6"/>
  <c r="E84" i="6"/>
  <c r="E85" i="6"/>
  <c r="E86" i="6"/>
  <c r="E87" i="6"/>
  <c r="E88" i="6"/>
  <c r="E89" i="6"/>
  <c r="E90" i="6"/>
  <c r="E91" i="6"/>
  <c r="E92" i="6"/>
  <c r="E93" i="6"/>
  <c r="E94" i="6"/>
  <c r="E95" i="6"/>
  <c r="E96" i="6"/>
  <c r="E97" i="6"/>
  <c r="E98" i="6"/>
  <c r="E99" i="6"/>
  <c r="E100" i="6"/>
  <c r="T6" i="4"/>
  <c r="T7" i="4"/>
  <c r="T8" i="4"/>
  <c r="T9" i="4"/>
  <c r="T10" i="4"/>
  <c r="T11" i="4"/>
  <c r="T12"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54" i="4"/>
  <c r="T55" i="4"/>
  <c r="T56" i="4"/>
  <c r="T57" i="4"/>
  <c r="T58" i="4"/>
  <c r="T59" i="4"/>
  <c r="T60" i="4"/>
  <c r="T61" i="4"/>
  <c r="T62" i="4"/>
  <c r="T63" i="4"/>
  <c r="T64" i="4"/>
  <c r="T65" i="4"/>
  <c r="T66" i="4"/>
  <c r="T67" i="4"/>
  <c r="T68" i="4"/>
  <c r="T69" i="4"/>
  <c r="T70" i="4"/>
  <c r="T71" i="4"/>
  <c r="T72" i="4"/>
  <c r="T73" i="4"/>
  <c r="T74" i="4"/>
  <c r="T75" i="4"/>
  <c r="T76" i="4"/>
  <c r="T77" i="4"/>
  <c r="T78" i="4"/>
  <c r="T79" i="4"/>
  <c r="T80" i="4"/>
  <c r="T81" i="4"/>
  <c r="T82" i="4"/>
  <c r="T83" i="4"/>
  <c r="T84" i="4"/>
  <c r="T85" i="4"/>
  <c r="T86" i="4"/>
  <c r="T87" i="4"/>
  <c r="T88" i="4"/>
  <c r="T89" i="4"/>
  <c r="T90" i="4"/>
  <c r="T91" i="4"/>
  <c r="T92" i="4"/>
  <c r="T93" i="4"/>
  <c r="T94" i="4"/>
  <c r="T95" i="4"/>
  <c r="T96" i="4"/>
  <c r="T97" i="4"/>
  <c r="T98" i="4"/>
  <c r="T99" i="4"/>
  <c r="T100" i="4"/>
  <c r="T101" i="4"/>
  <c r="T102" i="4"/>
  <c r="T103" i="4"/>
  <c r="T104" i="4"/>
  <c r="T105" i="4"/>
  <c r="T106" i="4"/>
  <c r="T107" i="4"/>
  <c r="T108" i="4"/>
  <c r="T109" i="4"/>
  <c r="T110" i="4"/>
  <c r="T111" i="4"/>
  <c r="T112" i="4"/>
  <c r="T113" i="4"/>
  <c r="T114" i="4"/>
  <c r="T115" i="4"/>
  <c r="T116" i="4"/>
  <c r="T117" i="4"/>
  <c r="T118" i="4"/>
  <c r="T119" i="4"/>
  <c r="T120" i="4"/>
  <c r="T121" i="4"/>
  <c r="T122" i="4"/>
  <c r="T123" i="4"/>
  <c r="T124" i="4"/>
  <c r="T125" i="4"/>
  <c r="T126" i="4"/>
  <c r="T127" i="4"/>
  <c r="T128" i="4"/>
  <c r="T129" i="4"/>
  <c r="T130" i="4"/>
  <c r="T131" i="4"/>
  <c r="T132" i="4"/>
  <c r="T133" i="4"/>
  <c r="T134" i="4"/>
  <c r="T135" i="4"/>
  <c r="T136" i="4"/>
  <c r="T137" i="4"/>
  <c r="T138" i="4"/>
  <c r="T139" i="4"/>
  <c r="T140" i="4"/>
  <c r="T141" i="4"/>
  <c r="T142" i="4"/>
  <c r="T143" i="4"/>
  <c r="T144" i="4"/>
  <c r="T145" i="4"/>
  <c r="T146" i="4"/>
  <c r="T147" i="4"/>
  <c r="T148" i="4"/>
  <c r="T149" i="4"/>
  <c r="T150" i="4"/>
  <c r="T151" i="4"/>
  <c r="T152" i="4"/>
  <c r="T153" i="4"/>
  <c r="T154" i="4"/>
  <c r="T155" i="4"/>
  <c r="T156" i="4"/>
  <c r="T157" i="4"/>
  <c r="T158" i="4"/>
  <c r="T159" i="4"/>
  <c r="T160" i="4"/>
  <c r="T161" i="4"/>
  <c r="T162" i="4"/>
  <c r="T163" i="4"/>
  <c r="T164" i="4"/>
  <c r="T165" i="4"/>
  <c r="T166" i="4"/>
  <c r="T167" i="4"/>
  <c r="T168" i="4"/>
  <c r="T169" i="4"/>
  <c r="T170" i="4"/>
  <c r="T171" i="4"/>
  <c r="T172" i="4"/>
  <c r="T173" i="4"/>
  <c r="T174" i="4"/>
  <c r="T175" i="4"/>
  <c r="T176" i="4"/>
  <c r="T177" i="4"/>
  <c r="T178" i="4"/>
  <c r="T179" i="4"/>
  <c r="T180" i="4"/>
  <c r="T181" i="4"/>
  <c r="T182" i="4"/>
  <c r="T183" i="4"/>
  <c r="T184" i="4"/>
  <c r="T185" i="4"/>
  <c r="T186" i="4"/>
  <c r="T187" i="4"/>
  <c r="T188" i="4"/>
  <c r="T189" i="4"/>
  <c r="T190" i="4"/>
  <c r="T191" i="4"/>
  <c r="T192" i="4"/>
  <c r="T193" i="4"/>
  <c r="T194" i="4"/>
  <c r="T195" i="4"/>
  <c r="T196" i="4"/>
  <c r="T197" i="4"/>
  <c r="T198" i="4"/>
  <c r="T199" i="4"/>
  <c r="T200" i="4"/>
  <c r="T201" i="4"/>
  <c r="T202" i="4"/>
  <c r="T203" i="4"/>
  <c r="T204" i="4"/>
  <c r="T205" i="4"/>
  <c r="T206" i="4"/>
  <c r="T207" i="4"/>
  <c r="T208" i="4"/>
  <c r="T209" i="4"/>
  <c r="T210" i="4"/>
  <c r="T211" i="4"/>
  <c r="T212" i="4"/>
  <c r="T213" i="4"/>
  <c r="T214" i="4"/>
  <c r="T215" i="4"/>
  <c r="T216" i="4"/>
  <c r="T217" i="4"/>
  <c r="T218" i="4"/>
  <c r="T219" i="4"/>
  <c r="T220" i="4"/>
  <c r="T221" i="4"/>
  <c r="T222" i="4"/>
  <c r="T223" i="4"/>
  <c r="T224" i="4"/>
  <c r="T225" i="4"/>
  <c r="T226" i="4"/>
  <c r="T227" i="4"/>
  <c r="T228" i="4"/>
  <c r="T229" i="4"/>
  <c r="T230" i="4"/>
  <c r="T231" i="4"/>
  <c r="T232" i="4"/>
  <c r="T233" i="4"/>
  <c r="T234" i="4"/>
  <c r="T235" i="4"/>
  <c r="T236" i="4"/>
  <c r="T237" i="4"/>
  <c r="T238" i="4"/>
  <c r="T239" i="4"/>
  <c r="T240" i="4"/>
  <c r="T241" i="4"/>
  <c r="T242" i="4"/>
  <c r="T243" i="4"/>
  <c r="T244" i="4"/>
  <c r="T245" i="4"/>
  <c r="T246" i="4"/>
  <c r="T247" i="4"/>
  <c r="T248" i="4"/>
  <c r="T249" i="4"/>
  <c r="T250" i="4"/>
  <c r="T251" i="4"/>
  <c r="T252" i="4"/>
  <c r="T253" i="4"/>
  <c r="T254" i="4"/>
  <c r="T255" i="4"/>
  <c r="T256" i="4"/>
  <c r="T257" i="4"/>
  <c r="T258" i="4"/>
  <c r="T259" i="4"/>
  <c r="T260" i="4"/>
  <c r="T261" i="4"/>
  <c r="T262" i="4"/>
  <c r="T263" i="4"/>
  <c r="T264" i="4"/>
  <c r="T265" i="4"/>
  <c r="T266" i="4"/>
  <c r="T267" i="4"/>
  <c r="T268" i="4"/>
  <c r="T269" i="4"/>
  <c r="T270" i="4"/>
  <c r="T271" i="4"/>
  <c r="T272" i="4"/>
  <c r="T273" i="4"/>
  <c r="T274" i="4"/>
  <c r="T275" i="4"/>
  <c r="T276" i="4"/>
  <c r="T277" i="4"/>
  <c r="T278" i="4"/>
  <c r="T279" i="4"/>
  <c r="T280" i="4"/>
  <c r="T281" i="4"/>
  <c r="T282" i="4"/>
  <c r="T283" i="4"/>
  <c r="T284" i="4"/>
  <c r="T285" i="4"/>
  <c r="T286" i="4"/>
  <c r="T287" i="4"/>
  <c r="T288" i="4"/>
  <c r="T289" i="4"/>
  <c r="T290" i="4"/>
  <c r="T291" i="4"/>
  <c r="T292" i="4"/>
  <c r="T293" i="4"/>
  <c r="T294" i="4"/>
  <c r="T295" i="4"/>
  <c r="T296" i="4"/>
  <c r="T297" i="4"/>
  <c r="T298" i="4"/>
  <c r="T299" i="4"/>
  <c r="T300" i="4"/>
  <c r="T301" i="4"/>
  <c r="T302" i="4"/>
  <c r="T303" i="4"/>
  <c r="T304" i="4"/>
  <c r="T305" i="4"/>
  <c r="T306" i="4"/>
  <c r="T307" i="4"/>
  <c r="T308" i="4"/>
  <c r="T309" i="4"/>
  <c r="T310" i="4"/>
  <c r="T311" i="4"/>
  <c r="T312" i="4"/>
  <c r="T313" i="4"/>
  <c r="T314" i="4"/>
  <c r="T315" i="4"/>
  <c r="T316" i="4"/>
  <c r="T317" i="4"/>
  <c r="T318" i="4"/>
  <c r="T319" i="4"/>
  <c r="T320" i="4"/>
  <c r="T321" i="4"/>
  <c r="T322" i="4"/>
  <c r="T323" i="4"/>
  <c r="T324" i="4"/>
  <c r="T325" i="4"/>
  <c r="T326" i="4"/>
  <c r="T327" i="4"/>
  <c r="T328" i="4"/>
  <c r="T329" i="4"/>
  <c r="T330" i="4"/>
  <c r="T331" i="4"/>
  <c r="T332" i="4"/>
  <c r="T333" i="4"/>
  <c r="T334" i="4"/>
  <c r="T335" i="4"/>
  <c r="T336" i="4"/>
  <c r="T337" i="4"/>
  <c r="T338" i="4"/>
  <c r="T339" i="4"/>
  <c r="T340" i="4"/>
  <c r="T341" i="4"/>
  <c r="T342" i="4"/>
  <c r="T343" i="4"/>
  <c r="T344" i="4"/>
  <c r="T345" i="4"/>
  <c r="T346" i="4"/>
  <c r="T347" i="4"/>
  <c r="T348" i="4"/>
  <c r="T349" i="4"/>
  <c r="T350" i="4"/>
  <c r="T351" i="4"/>
  <c r="T352" i="4"/>
  <c r="T353" i="4"/>
  <c r="T354" i="4"/>
  <c r="T355" i="4"/>
  <c r="T356" i="4"/>
  <c r="T357" i="4"/>
  <c r="T358" i="4"/>
  <c r="T359" i="4"/>
  <c r="T360" i="4"/>
  <c r="T361" i="4"/>
  <c r="T362" i="4"/>
  <c r="T363" i="4"/>
  <c r="T364" i="4"/>
  <c r="T365" i="4"/>
  <c r="T366" i="4"/>
  <c r="T367" i="4"/>
  <c r="T368" i="4"/>
  <c r="T369" i="4"/>
  <c r="T370" i="4"/>
  <c r="T371" i="4"/>
  <c r="T372" i="4"/>
  <c r="T373" i="4"/>
  <c r="T374" i="4"/>
  <c r="T375" i="4"/>
  <c r="T376" i="4"/>
  <c r="T377" i="4"/>
  <c r="T378" i="4"/>
  <c r="T379" i="4"/>
  <c r="T380" i="4"/>
  <c r="T381" i="4"/>
  <c r="T382" i="4"/>
  <c r="T383" i="4"/>
  <c r="T384" i="4"/>
  <c r="T385" i="4"/>
  <c r="T386" i="4"/>
  <c r="T387" i="4"/>
  <c r="T388" i="4"/>
  <c r="T389" i="4"/>
  <c r="T390" i="4"/>
  <c r="T391" i="4"/>
  <c r="T392" i="4"/>
  <c r="T393" i="4"/>
  <c r="T394" i="4"/>
  <c r="T395" i="4"/>
  <c r="T396" i="4"/>
  <c r="T397" i="4"/>
  <c r="T398" i="4"/>
  <c r="T399" i="4"/>
  <c r="T400" i="4"/>
  <c r="T401" i="4"/>
  <c r="T402" i="4"/>
  <c r="T403" i="4"/>
  <c r="T404" i="4"/>
  <c r="T405" i="4"/>
  <c r="T406" i="4"/>
  <c r="T407" i="4"/>
  <c r="T408" i="4"/>
  <c r="T409" i="4"/>
  <c r="T410" i="4"/>
  <c r="T411" i="4"/>
  <c r="T412" i="4"/>
  <c r="T413" i="4"/>
  <c r="T414" i="4"/>
  <c r="T415" i="4"/>
  <c r="T416" i="4"/>
  <c r="T417" i="4"/>
  <c r="T418" i="4"/>
  <c r="T419" i="4"/>
  <c r="T420" i="4"/>
  <c r="T421" i="4"/>
  <c r="T422" i="4"/>
  <c r="T423" i="4"/>
  <c r="T424" i="4"/>
  <c r="T425" i="4"/>
  <c r="T426" i="4"/>
  <c r="T427" i="4"/>
  <c r="T428" i="4"/>
  <c r="T429" i="4"/>
  <c r="T430" i="4"/>
  <c r="T431" i="4"/>
  <c r="T432" i="4"/>
  <c r="T433" i="4"/>
  <c r="T434" i="4"/>
  <c r="T435" i="4"/>
  <c r="T436" i="4"/>
  <c r="T437" i="4"/>
  <c r="T438" i="4"/>
  <c r="T439" i="4"/>
  <c r="T440" i="4"/>
  <c r="T441" i="4"/>
  <c r="T442" i="4"/>
  <c r="T443" i="4"/>
  <c r="T444" i="4"/>
  <c r="T445" i="4"/>
  <c r="T446" i="4"/>
  <c r="T447" i="4"/>
  <c r="T448" i="4"/>
  <c r="T449" i="4"/>
  <c r="T450" i="4"/>
  <c r="T451" i="4"/>
  <c r="T452" i="4"/>
  <c r="T453" i="4"/>
  <c r="T454" i="4"/>
  <c r="T455" i="4"/>
  <c r="T456" i="4"/>
  <c r="T457" i="4"/>
  <c r="T458" i="4"/>
  <c r="T459" i="4"/>
  <c r="T460" i="4"/>
  <c r="T461" i="4"/>
  <c r="T462" i="4"/>
  <c r="T463" i="4"/>
  <c r="T464" i="4"/>
  <c r="T465" i="4"/>
  <c r="T466" i="4"/>
  <c r="T467" i="4"/>
  <c r="T468" i="4"/>
  <c r="T469" i="4"/>
  <c r="T470" i="4"/>
  <c r="T471" i="4"/>
  <c r="T472" i="4"/>
  <c r="T473" i="4"/>
  <c r="T474" i="4"/>
  <c r="T475" i="4"/>
  <c r="T476" i="4"/>
  <c r="T477" i="4"/>
  <c r="T478" i="4"/>
  <c r="T479" i="4"/>
  <c r="T480" i="4"/>
  <c r="T481" i="4"/>
  <c r="T482" i="4"/>
  <c r="T483" i="4"/>
  <c r="T484" i="4"/>
  <c r="T485" i="4"/>
  <c r="T486" i="4"/>
  <c r="T487" i="4"/>
  <c r="T488" i="4"/>
  <c r="T489" i="4"/>
  <c r="T490" i="4"/>
  <c r="T491" i="4"/>
  <c r="T492" i="4"/>
  <c r="T493" i="4"/>
  <c r="T494" i="4"/>
  <c r="T495" i="4"/>
  <c r="T496" i="4"/>
  <c r="T497" i="4"/>
  <c r="T498" i="4"/>
  <c r="T499" i="4"/>
  <c r="T500" i="4"/>
  <c r="B2" i="11"/>
  <c r="H3" i="10"/>
  <c r="I3" i="10" s="1" a="1"/>
  <c r="I3" i="10" s="1"/>
  <c r="D2" i="11" s="1"/>
  <c r="G7" i="9"/>
  <c r="G6" i="9"/>
  <c r="G5" i="9"/>
  <c r="O5" i="4" l="1"/>
  <c r="E7" i="8"/>
  <c r="U6" i="4"/>
  <c r="D7" i="8"/>
  <c r="C2" i="11"/>
  <c r="U5" i="4" s="1"/>
  <c r="P6" i="9"/>
  <c r="P7" i="9"/>
  <c r="P8" i="9"/>
  <c r="P9" i="9"/>
  <c r="P10" i="9"/>
  <c r="P11" i="9"/>
  <c r="P12" i="9"/>
  <c r="P5" i="9"/>
  <c r="N6" i="9"/>
  <c r="N7" i="9"/>
  <c r="N8" i="9"/>
  <c r="N9" i="9"/>
  <c r="N10" i="9"/>
  <c r="N11" i="9"/>
  <c r="N12" i="9"/>
  <c r="N5" i="9"/>
  <c r="L6" i="9"/>
  <c r="L7" i="9"/>
  <c r="L8" i="9"/>
  <c r="L9" i="9"/>
  <c r="L10" i="9"/>
  <c r="L11" i="9"/>
  <c r="L12" i="9"/>
  <c r="L5" i="9"/>
  <c r="J6" i="9"/>
  <c r="J7" i="9"/>
  <c r="J8" i="9"/>
  <c r="J9" i="9"/>
  <c r="J10" i="9"/>
  <c r="J11" i="9"/>
  <c r="J12" i="9"/>
  <c r="J5" i="9"/>
  <c r="H6" i="9"/>
  <c r="H7" i="9"/>
  <c r="H8" i="9"/>
  <c r="H9" i="9"/>
  <c r="H10" i="9"/>
  <c r="H11" i="9"/>
  <c r="H12" i="9"/>
  <c r="H5" i="9"/>
  <c r="F6" i="9"/>
  <c r="F7" i="9"/>
  <c r="F8" i="9"/>
  <c r="F9" i="9"/>
  <c r="F10" i="9"/>
  <c r="F11" i="9"/>
  <c r="F12" i="9"/>
  <c r="F5" i="9"/>
  <c r="Q12" i="9"/>
  <c r="O12" i="9"/>
  <c r="M12" i="9"/>
  <c r="K12" i="9"/>
  <c r="I12" i="9"/>
  <c r="Q11" i="9"/>
  <c r="O11" i="9"/>
  <c r="M11" i="9"/>
  <c r="K11" i="9"/>
  <c r="I11" i="9"/>
  <c r="Q10" i="9"/>
  <c r="O10" i="9"/>
  <c r="M10" i="9"/>
  <c r="K10" i="9"/>
  <c r="I10" i="9"/>
  <c r="Q9" i="9"/>
  <c r="O9" i="9"/>
  <c r="M9" i="9"/>
  <c r="K9" i="9"/>
  <c r="I9" i="9"/>
  <c r="Q8" i="9"/>
  <c r="O8" i="9"/>
  <c r="M8" i="9"/>
  <c r="K8" i="9"/>
  <c r="I8" i="9"/>
  <c r="Q7" i="9"/>
  <c r="O7" i="9"/>
  <c r="M7" i="9"/>
  <c r="K7" i="9"/>
  <c r="I7" i="9"/>
  <c r="Q6" i="9"/>
  <c r="O6" i="9"/>
  <c r="M6" i="9"/>
  <c r="K6" i="9"/>
  <c r="I6" i="9"/>
  <c r="Q5" i="9"/>
  <c r="O5" i="9"/>
  <c r="M5" i="9"/>
  <c r="K5" i="9"/>
  <c r="I5" i="9"/>
  <c r="G12" i="9"/>
  <c r="G11" i="9"/>
  <c r="G10" i="9"/>
  <c r="G9" i="9"/>
  <c r="G8" i="9"/>
  <c r="L5" i="4"/>
  <c r="E4" i="8"/>
  <c r="D6" i="8"/>
  <c r="L101" i="4"/>
  <c r="L102" i="4"/>
  <c r="L103" i="4"/>
  <c r="L104" i="4"/>
  <c r="L105" i="4"/>
  <c r="L106" i="4"/>
  <c r="L107" i="4"/>
  <c r="L108" i="4"/>
  <c r="L109" i="4"/>
  <c r="L110" i="4"/>
  <c r="L111" i="4"/>
  <c r="L112" i="4"/>
  <c r="L113" i="4"/>
  <c r="L114" i="4"/>
  <c r="L115" i="4"/>
  <c r="L116" i="4"/>
  <c r="L117" i="4"/>
  <c r="L118" i="4"/>
  <c r="L119" i="4"/>
  <c r="L120" i="4"/>
  <c r="L121" i="4"/>
  <c r="L122" i="4"/>
  <c r="L123" i="4"/>
  <c r="L124" i="4"/>
  <c r="L125" i="4"/>
  <c r="L126" i="4"/>
  <c r="L127" i="4"/>
  <c r="L128" i="4"/>
  <c r="L129" i="4"/>
  <c r="L130" i="4"/>
  <c r="L131" i="4"/>
  <c r="L132" i="4"/>
  <c r="L133" i="4"/>
  <c r="L134" i="4"/>
  <c r="L135" i="4"/>
  <c r="L136" i="4"/>
  <c r="L137" i="4"/>
  <c r="L138" i="4"/>
  <c r="L139" i="4"/>
  <c r="L140" i="4"/>
  <c r="L141" i="4"/>
  <c r="L142" i="4"/>
  <c r="L143" i="4"/>
  <c r="L144" i="4"/>
  <c r="L145" i="4"/>
  <c r="L146" i="4"/>
  <c r="L147" i="4"/>
  <c r="L148" i="4"/>
  <c r="L149" i="4"/>
  <c r="L150" i="4"/>
  <c r="L151" i="4"/>
  <c r="L152" i="4"/>
  <c r="L153" i="4"/>
  <c r="L154" i="4"/>
  <c r="L155" i="4"/>
  <c r="L156" i="4"/>
  <c r="L157" i="4"/>
  <c r="L158" i="4"/>
  <c r="L159" i="4"/>
  <c r="L160" i="4"/>
  <c r="L161" i="4"/>
  <c r="L162" i="4"/>
  <c r="L163" i="4"/>
  <c r="L164" i="4"/>
  <c r="L165" i="4"/>
  <c r="L166" i="4"/>
  <c r="L167" i="4"/>
  <c r="L168" i="4"/>
  <c r="L169" i="4"/>
  <c r="L170" i="4"/>
  <c r="L171" i="4"/>
  <c r="L172" i="4"/>
  <c r="L173" i="4"/>
  <c r="L174" i="4"/>
  <c r="L175" i="4"/>
  <c r="L176" i="4"/>
  <c r="L177" i="4"/>
  <c r="L178" i="4"/>
  <c r="L179" i="4"/>
  <c r="L180" i="4"/>
  <c r="L181" i="4"/>
  <c r="L182" i="4"/>
  <c r="L183" i="4"/>
  <c r="L184" i="4"/>
  <c r="L185" i="4"/>
  <c r="L186" i="4"/>
  <c r="L187" i="4"/>
  <c r="L188" i="4"/>
  <c r="L189" i="4"/>
  <c r="L190" i="4"/>
  <c r="L191" i="4"/>
  <c r="L192" i="4"/>
  <c r="L193" i="4"/>
  <c r="L194" i="4"/>
  <c r="L195" i="4"/>
  <c r="L196" i="4"/>
  <c r="L197" i="4"/>
  <c r="L198" i="4"/>
  <c r="L199" i="4"/>
  <c r="L200" i="4"/>
  <c r="L201" i="4"/>
  <c r="L202" i="4"/>
  <c r="L203" i="4"/>
  <c r="L204" i="4"/>
  <c r="L205" i="4"/>
  <c r="L206" i="4"/>
  <c r="L207" i="4"/>
  <c r="L208" i="4"/>
  <c r="L209" i="4"/>
  <c r="L210" i="4"/>
  <c r="L211" i="4"/>
  <c r="L212" i="4"/>
  <c r="L213" i="4"/>
  <c r="L214" i="4"/>
  <c r="L215" i="4"/>
  <c r="L216" i="4"/>
  <c r="L217" i="4"/>
  <c r="L218" i="4"/>
  <c r="L219" i="4"/>
  <c r="L220" i="4"/>
  <c r="L221" i="4"/>
  <c r="L222" i="4"/>
  <c r="L223" i="4"/>
  <c r="L224" i="4"/>
  <c r="L225" i="4"/>
  <c r="L226" i="4"/>
  <c r="L227" i="4"/>
  <c r="L228" i="4"/>
  <c r="L229" i="4"/>
  <c r="L230" i="4"/>
  <c r="L231" i="4"/>
  <c r="L232" i="4"/>
  <c r="L233" i="4"/>
  <c r="L234" i="4"/>
  <c r="L235" i="4"/>
  <c r="L236" i="4"/>
  <c r="L237" i="4"/>
  <c r="L238" i="4"/>
  <c r="L239" i="4"/>
  <c r="L240" i="4"/>
  <c r="L241" i="4"/>
  <c r="L242" i="4"/>
  <c r="L243" i="4"/>
  <c r="L244" i="4"/>
  <c r="L245" i="4"/>
  <c r="L246" i="4"/>
  <c r="L247" i="4"/>
  <c r="L248" i="4"/>
  <c r="L249" i="4"/>
  <c r="L250" i="4"/>
  <c r="L251" i="4"/>
  <c r="L252" i="4"/>
  <c r="L253" i="4"/>
  <c r="L254" i="4"/>
  <c r="L255" i="4"/>
  <c r="L256" i="4"/>
  <c r="L257" i="4"/>
  <c r="L258" i="4"/>
  <c r="L259" i="4"/>
  <c r="L260" i="4"/>
  <c r="L261" i="4"/>
  <c r="L262" i="4"/>
  <c r="L263" i="4"/>
  <c r="L264" i="4"/>
  <c r="L265" i="4"/>
  <c r="L266" i="4"/>
  <c r="L267" i="4"/>
  <c r="L268" i="4"/>
  <c r="L269" i="4"/>
  <c r="L270" i="4"/>
  <c r="L271" i="4"/>
  <c r="L272" i="4"/>
  <c r="L273" i="4"/>
  <c r="L274" i="4"/>
  <c r="L275" i="4"/>
  <c r="L276" i="4"/>
  <c r="L277" i="4"/>
  <c r="L278" i="4"/>
  <c r="L279" i="4"/>
  <c r="L280" i="4"/>
  <c r="L281" i="4"/>
  <c r="L282" i="4"/>
  <c r="L283" i="4"/>
  <c r="L284" i="4"/>
  <c r="L285" i="4"/>
  <c r="L286" i="4"/>
  <c r="L287" i="4"/>
  <c r="L288" i="4"/>
  <c r="L289" i="4"/>
  <c r="L290" i="4"/>
  <c r="L291" i="4"/>
  <c r="L292" i="4"/>
  <c r="L293" i="4"/>
  <c r="L294" i="4"/>
  <c r="L295" i="4"/>
  <c r="L296" i="4"/>
  <c r="L297" i="4"/>
  <c r="L298" i="4"/>
  <c r="L299" i="4"/>
  <c r="L300" i="4"/>
  <c r="L301" i="4"/>
  <c r="L302" i="4"/>
  <c r="L303" i="4"/>
  <c r="L304" i="4"/>
  <c r="L305" i="4"/>
  <c r="L306" i="4"/>
  <c r="L307" i="4"/>
  <c r="L308" i="4"/>
  <c r="L309" i="4"/>
  <c r="L310" i="4"/>
  <c r="L311" i="4"/>
  <c r="L312" i="4"/>
  <c r="L313" i="4"/>
  <c r="L314" i="4"/>
  <c r="L315" i="4"/>
  <c r="L316" i="4"/>
  <c r="L317" i="4"/>
  <c r="L318" i="4"/>
  <c r="L319" i="4"/>
  <c r="L320" i="4"/>
  <c r="L321" i="4"/>
  <c r="L322" i="4"/>
  <c r="L323" i="4"/>
  <c r="L324" i="4"/>
  <c r="L325" i="4"/>
  <c r="L326" i="4"/>
  <c r="L327" i="4"/>
  <c r="L328" i="4"/>
  <c r="L329" i="4"/>
  <c r="L330" i="4"/>
  <c r="L331" i="4"/>
  <c r="L332" i="4"/>
  <c r="L333" i="4"/>
  <c r="L334" i="4"/>
  <c r="L335" i="4"/>
  <c r="L336" i="4"/>
  <c r="L337" i="4"/>
  <c r="L338" i="4"/>
  <c r="L339" i="4"/>
  <c r="L340" i="4"/>
  <c r="L341" i="4"/>
  <c r="L342" i="4"/>
  <c r="L343" i="4"/>
  <c r="L344" i="4"/>
  <c r="L345" i="4"/>
  <c r="L346" i="4"/>
  <c r="L347" i="4"/>
  <c r="L348" i="4"/>
  <c r="L349" i="4"/>
  <c r="L350" i="4"/>
  <c r="L351" i="4"/>
  <c r="L352" i="4"/>
  <c r="L353" i="4"/>
  <c r="L354" i="4"/>
  <c r="L355" i="4"/>
  <c r="L356" i="4"/>
  <c r="L357" i="4"/>
  <c r="L358" i="4"/>
  <c r="L359" i="4"/>
  <c r="L360" i="4"/>
  <c r="L361" i="4"/>
  <c r="L362" i="4"/>
  <c r="L363" i="4"/>
  <c r="L364" i="4"/>
  <c r="L365" i="4"/>
  <c r="L366" i="4"/>
  <c r="L367" i="4"/>
  <c r="L368" i="4"/>
  <c r="L369" i="4"/>
  <c r="L370" i="4"/>
  <c r="L371" i="4"/>
  <c r="L372" i="4"/>
  <c r="L373" i="4"/>
  <c r="L374" i="4"/>
  <c r="L375" i="4"/>
  <c r="L376" i="4"/>
  <c r="L377" i="4"/>
  <c r="L378" i="4"/>
  <c r="L379" i="4"/>
  <c r="L380" i="4"/>
  <c r="L381" i="4"/>
  <c r="L382" i="4"/>
  <c r="L383" i="4"/>
  <c r="L384" i="4"/>
  <c r="L385" i="4"/>
  <c r="L386" i="4"/>
  <c r="L387" i="4"/>
  <c r="L388" i="4"/>
  <c r="L389" i="4"/>
  <c r="L390" i="4"/>
  <c r="L391" i="4"/>
  <c r="L392" i="4"/>
  <c r="L393" i="4"/>
  <c r="L394" i="4"/>
  <c r="L395" i="4"/>
  <c r="L396" i="4"/>
  <c r="L397" i="4"/>
  <c r="L398" i="4"/>
  <c r="L399" i="4"/>
  <c r="L400" i="4"/>
  <c r="L401" i="4"/>
  <c r="L402" i="4"/>
  <c r="L403" i="4"/>
  <c r="L404" i="4"/>
  <c r="L405" i="4"/>
  <c r="L406" i="4"/>
  <c r="L407" i="4"/>
  <c r="L408" i="4"/>
  <c r="L409" i="4"/>
  <c r="L410" i="4"/>
  <c r="L411" i="4"/>
  <c r="L412" i="4"/>
  <c r="L413" i="4"/>
  <c r="L414" i="4"/>
  <c r="L415" i="4"/>
  <c r="L416" i="4"/>
  <c r="L417" i="4"/>
  <c r="L418" i="4"/>
  <c r="L419" i="4"/>
  <c r="L420" i="4"/>
  <c r="L421" i="4"/>
  <c r="L422" i="4"/>
  <c r="L423" i="4"/>
  <c r="L424" i="4"/>
  <c r="L425" i="4"/>
  <c r="L426" i="4"/>
  <c r="L427" i="4"/>
  <c r="L428" i="4"/>
  <c r="L429" i="4"/>
  <c r="L430" i="4"/>
  <c r="L431" i="4"/>
  <c r="L432" i="4"/>
  <c r="L433" i="4"/>
  <c r="L434" i="4"/>
  <c r="L435" i="4"/>
  <c r="L436" i="4"/>
  <c r="L437" i="4"/>
  <c r="L438" i="4"/>
  <c r="L439" i="4"/>
  <c r="L440" i="4"/>
  <c r="L441" i="4"/>
  <c r="L442" i="4"/>
  <c r="L443" i="4"/>
  <c r="L444" i="4"/>
  <c r="L445" i="4"/>
  <c r="L446" i="4"/>
  <c r="L447" i="4"/>
  <c r="L448" i="4"/>
  <c r="L449" i="4"/>
  <c r="L450" i="4"/>
  <c r="L451" i="4"/>
  <c r="L452" i="4"/>
  <c r="L453" i="4"/>
  <c r="L454" i="4"/>
  <c r="L455" i="4"/>
  <c r="L456" i="4"/>
  <c r="L457" i="4"/>
  <c r="L458" i="4"/>
  <c r="L459" i="4"/>
  <c r="L460" i="4"/>
  <c r="L461" i="4"/>
  <c r="L462" i="4"/>
  <c r="L463" i="4"/>
  <c r="L464" i="4"/>
  <c r="L465" i="4"/>
  <c r="L466" i="4"/>
  <c r="L467" i="4"/>
  <c r="L468" i="4"/>
  <c r="L469" i="4"/>
  <c r="L470" i="4"/>
  <c r="L471" i="4"/>
  <c r="L472" i="4"/>
  <c r="L473" i="4"/>
  <c r="L474" i="4"/>
  <c r="L475" i="4"/>
  <c r="L476" i="4"/>
  <c r="L477" i="4"/>
  <c r="L478" i="4"/>
  <c r="L479" i="4"/>
  <c r="L480" i="4"/>
  <c r="L481" i="4"/>
  <c r="L482" i="4"/>
  <c r="L483" i="4"/>
  <c r="L484" i="4"/>
  <c r="L485" i="4"/>
  <c r="L486" i="4"/>
  <c r="L487" i="4"/>
  <c r="L488" i="4"/>
  <c r="L489" i="4"/>
  <c r="L490" i="4"/>
  <c r="L491" i="4"/>
  <c r="L492" i="4"/>
  <c r="L493" i="4"/>
  <c r="L494" i="4"/>
  <c r="L495" i="4"/>
  <c r="L496" i="4"/>
  <c r="L497" i="4"/>
  <c r="L498" i="4"/>
  <c r="L499" i="4"/>
  <c r="L500" i="4"/>
  <c r="L6" i="4"/>
  <c r="L7" i="4"/>
  <c r="L8" i="4"/>
  <c r="L9" i="4"/>
  <c r="L10" i="4"/>
  <c r="L11" i="4"/>
  <c r="L12" i="4"/>
  <c r="L13" i="4"/>
  <c r="L14" i="4"/>
  <c r="L15" i="4"/>
  <c r="L16" i="4"/>
  <c r="L17" i="4"/>
  <c r="L18" i="4"/>
  <c r="L19" i="4"/>
  <c r="L20" i="4"/>
  <c r="L21" i="4"/>
  <c r="L22" i="4"/>
  <c r="L23" i="4"/>
  <c r="L24" i="4"/>
  <c r="L25" i="4"/>
  <c r="L26" i="4"/>
  <c r="L27" i="4"/>
  <c r="L28" i="4"/>
  <c r="L29" i="4"/>
  <c r="L30" i="4"/>
  <c r="L31" i="4"/>
  <c r="L32" i="4"/>
  <c r="L33" i="4"/>
  <c r="L34" i="4"/>
  <c r="L35" i="4"/>
  <c r="L36" i="4"/>
  <c r="L37" i="4"/>
  <c r="L38" i="4"/>
  <c r="L39" i="4"/>
  <c r="L40" i="4"/>
  <c r="L41" i="4"/>
  <c r="L42" i="4"/>
  <c r="L43" i="4"/>
  <c r="L44" i="4"/>
  <c r="L45" i="4"/>
  <c r="L46" i="4"/>
  <c r="L47" i="4"/>
  <c r="L48" i="4"/>
  <c r="L49" i="4"/>
  <c r="L50" i="4"/>
  <c r="L51" i="4"/>
  <c r="L52" i="4"/>
  <c r="L53" i="4"/>
  <c r="L54" i="4"/>
  <c r="L55" i="4"/>
  <c r="L56" i="4"/>
  <c r="L57" i="4"/>
  <c r="L58" i="4"/>
  <c r="L59" i="4"/>
  <c r="L60" i="4"/>
  <c r="L61" i="4"/>
  <c r="L62" i="4"/>
  <c r="L63" i="4"/>
  <c r="L64" i="4"/>
  <c r="L65" i="4"/>
  <c r="L66" i="4"/>
  <c r="L67" i="4"/>
  <c r="L68" i="4"/>
  <c r="L69" i="4"/>
  <c r="L70" i="4"/>
  <c r="L71" i="4"/>
  <c r="L72" i="4"/>
  <c r="L73" i="4"/>
  <c r="L74" i="4"/>
  <c r="L75" i="4"/>
  <c r="L76" i="4"/>
  <c r="L77" i="4"/>
  <c r="L78" i="4"/>
  <c r="L79" i="4"/>
  <c r="L80" i="4"/>
  <c r="L81" i="4"/>
  <c r="L82" i="4"/>
  <c r="L83" i="4"/>
  <c r="L84" i="4"/>
  <c r="L85" i="4"/>
  <c r="L86" i="4"/>
  <c r="L87" i="4"/>
  <c r="L88" i="4"/>
  <c r="L89" i="4"/>
  <c r="L90" i="4"/>
  <c r="L91" i="4"/>
  <c r="L92" i="4"/>
  <c r="L93" i="4"/>
  <c r="L94" i="4"/>
  <c r="L95" i="4"/>
  <c r="L96" i="4"/>
  <c r="L97" i="4"/>
  <c r="L98" i="4"/>
  <c r="L99" i="4"/>
  <c r="L100" i="4"/>
  <c r="E2" i="11" l="1"/>
  <c r="T5" i="4"/>
  <c r="D9" i="9"/>
  <c r="D5" i="9"/>
  <c r="D11" i="9"/>
  <c r="D10" i="9"/>
  <c r="D8" i="9"/>
  <c r="D7" i="9"/>
  <c r="D6" i="9"/>
  <c r="E12" i="9"/>
  <c r="E6" i="9"/>
  <c r="E11" i="9"/>
  <c r="E10" i="9"/>
  <c r="E8" i="9"/>
  <c r="E9" i="9"/>
  <c r="E7" i="9"/>
  <c r="E5" i="9"/>
  <c r="D12" i="9"/>
  <c r="D12" i="8"/>
  <c r="D11" i="8"/>
  <c r="E12" i="8"/>
  <c r="E11" i="8"/>
  <c r="E10" i="8"/>
  <c r="D10" i="8"/>
  <c r="D8" i="8"/>
  <c r="E6" i="8"/>
  <c r="E5" i="8"/>
  <c r="E9" i="8"/>
  <c r="E8" i="8" l="1"/>
  <c r="D4" i="8"/>
  <c r="D5" i="8"/>
  <c r="D9" i="8"/>
  <c r="C2" i="3"/>
  <c r="D2" i="3"/>
  <c r="B2"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Kya Barounis</author>
  </authors>
  <commentList>
    <comment ref="D4" authorId="0" shapeId="0" xr:uid="{2CC63077-9A54-4CA4-B7F3-56E44182D88F}">
      <text>
        <r>
          <rPr>
            <sz val="9"/>
            <color indexed="81"/>
            <rFont val="Tahoma"/>
            <family val="2"/>
          </rPr>
          <t xml:space="preserve">“N” = number of eligible participants for that metric within the demographic group. Eligibility depends on criteria like age, time in program, or screening completion.
</t>
        </r>
      </text>
    </comment>
    <comment ref="F4" authorId="0" shapeId="0" xr:uid="{044B882F-900F-4D83-B692-E42C95329CCD}">
      <text>
        <r>
          <rPr>
            <sz val="9"/>
            <color indexed="81"/>
            <rFont val="Tahoma"/>
            <family val="2"/>
          </rPr>
          <t>“N” = number of eligible participants for that metric within the demographic group. Eligibility depends on criteria like age, time in program, or screening completion.</t>
        </r>
      </text>
    </comment>
    <comment ref="H4" authorId="0" shapeId="0" xr:uid="{FBCA66F4-D500-4257-8BC4-1AAFB5E1827A}">
      <text>
        <r>
          <rPr>
            <sz val="9"/>
            <color indexed="81"/>
            <rFont val="Tahoma"/>
            <family val="2"/>
          </rPr>
          <t>“N” = number of eligible participants for that metric within the demographic group. Eligibility depends on criteria like age, time in program, or screening completion.</t>
        </r>
      </text>
    </comment>
    <comment ref="J4" authorId="0" shapeId="0" xr:uid="{97BB00A0-E87C-450D-85AD-9967CECF7DA5}">
      <text>
        <r>
          <rPr>
            <sz val="9"/>
            <color indexed="81"/>
            <rFont val="Tahoma"/>
            <family val="2"/>
          </rPr>
          <t>“N” = number of eligible participants for that metric within the demographic group. Eligibility depends on criteria like age, time in program, or screening completion.</t>
        </r>
      </text>
    </comment>
    <comment ref="L4" authorId="0" shapeId="0" xr:uid="{924AF36E-D930-43EE-B5A2-A5C2BA656DAF}">
      <text>
        <r>
          <rPr>
            <sz val="9"/>
            <color indexed="81"/>
            <rFont val="Tahoma"/>
            <family val="2"/>
          </rPr>
          <t xml:space="preserve">“N” = number of eligible participants for that metric within the demographic group. Eligibility depends on criteria like age, time in program, or screening completion.
</t>
        </r>
      </text>
    </comment>
    <comment ref="N4" authorId="0" shapeId="0" xr:uid="{C67A761B-6A4A-406C-88CC-A21BBB5689E0}">
      <text>
        <r>
          <rPr>
            <sz val="9"/>
            <color indexed="81"/>
            <rFont val="Tahoma"/>
            <family val="2"/>
          </rPr>
          <t>“N” = number of eligible participants for that metric within the demographic group. Eligibility depends on criteria like age, time in program, or screening completion.</t>
        </r>
      </text>
    </comment>
    <comment ref="P4" authorId="0" shapeId="0" xr:uid="{906693F3-2C40-4CD8-A102-5581D636C278}">
      <text>
        <r>
          <rPr>
            <sz val="9"/>
            <color indexed="81"/>
            <rFont val="Tahoma"/>
            <family val="2"/>
          </rPr>
          <t>“N” = number of eligible participants for that metric within the demographic group. Eligibility depends on criteria like age, time in program, or screening completion.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<sst xmlns="http://schemas.openxmlformats.org/spreadsheetml/2006/main" count="266" uniqueCount="185">
  <si>
    <t>County Name</t>
  </si>
  <si>
    <t>Name of EBP Model</t>
  </si>
  <si>
    <t>Fiscal Year</t>
  </si>
  <si>
    <t>Report Completed By</t>
  </si>
  <si>
    <t>Email Address</t>
  </si>
  <si>
    <t xml:space="preserve">Calaveras  </t>
  </si>
  <si>
    <t>BSFT</t>
  </si>
  <si>
    <r>
      <rPr>
        <b/>
        <i/>
        <sz val="11"/>
        <color rgb="FF000000"/>
        <rFont val="Aptos Narrow"/>
        <scheme val="minor"/>
      </rPr>
      <t xml:space="preserve">Instructions for Completing the Spreadsheet
</t>
    </r>
    <r>
      <rPr>
        <i/>
        <sz val="11"/>
        <color rgb="FF000000"/>
        <rFont val="Aptos Narrow"/>
        <scheme val="minor"/>
      </rPr>
      <t>Please enter all staff names and employment dates here. Use the dropdown menus where provided to ensure consistent responses and hover over cells to view notes for specific guidance on each field. Follow the flow of the spreadsheet, ensuring that cells dependent on a prior answer are completed appropriately. If a cell does not apply based on the answer to the previous cell, leave it blank and move to the next applicable field. Conditional formatting has been applied to some cells. If you encounter any issues with formatting or dropdown selections, reach out to the CDSS FFPS team for assistance: FFPSApreventionservices@dss.ca.gov</t>
    </r>
  </si>
  <si>
    <t xml:space="preserve">Agency Name: </t>
  </si>
  <si>
    <t>Site Name:</t>
  </si>
  <si>
    <t>Therapist First Name</t>
  </si>
  <si>
    <t>Therapist Last Name</t>
  </si>
  <si>
    <t>Therapist Employment Start Date</t>
  </si>
  <si>
    <t>Therapist Employment End Date</t>
  </si>
  <si>
    <t>Does this therapist have a master's degree or higher in mental health, social work, or marriage and family therapy?</t>
  </si>
  <si>
    <t>Does this therapist have a bachelor's degree and five years of clinical experience?</t>
  </si>
  <si>
    <t>Has this therapist completed training workshop 1?</t>
  </si>
  <si>
    <t>Has this therapist completed training workshop 2?</t>
  </si>
  <si>
    <t>Has this therapist completed training workshop 3?</t>
  </si>
  <si>
    <t>How many months has this therapist been participating in BSFT's Adherence/Fidelity program?</t>
  </si>
  <si>
    <t>Did the therapist score at least a 3.8 on the BSFT adherence certification checklist at the end of their first year?</t>
  </si>
  <si>
    <t>Did the therapist score at least a 3.8 on the BSFT adherence certification checklist at the end of their second year?</t>
  </si>
  <si>
    <t>Did the therapist score at least a 3.8 on the BSFT adherence certification checklist at the end of their third year?</t>
  </si>
  <si>
    <t>Supervisor First Name</t>
  </si>
  <si>
    <t>Supervisor Last Name</t>
  </si>
  <si>
    <t>Supervisor Employment Start Date</t>
  </si>
  <si>
    <t>Supervisor Employment End Date</t>
  </si>
  <si>
    <t>Does this supervisor have a master's degree or higher in mental health, social work, or marriage and family therapy?</t>
  </si>
  <si>
    <t>Has this supervisor completed supervisor training?</t>
  </si>
  <si>
    <t>Date this supervisor completed the supervisor training</t>
  </si>
  <si>
    <t>Does the supervisor have a minimum of one year of fidelity adherence?</t>
  </si>
  <si>
    <t>Instructions for Completing the Spreadsheet (For Family First Title IV-E children/families only)
 Use the dropdown menus where provided to ensure consistent responses and hover over cells to view notes for specific guidance on each field. Follow the flow of the spreadsheet, ensuring that cells dependent on a prior answer are completed appropriately. If a cell does not apply based on the answer to the previous cell, leave it blank and move to the next applicable field. Conditional formatting has been applied to some cells. If you encounter any issues with formatting or dropdown selections, reach out to the CDSS FFPS team for assistance: FFPSApreventionservices@dss.ca.gov.</t>
  </si>
  <si>
    <t>Child Identifier</t>
  </si>
  <si>
    <t>Program Start and End Dates</t>
  </si>
  <si>
    <t>DCFS/Probation Unique Identifier</t>
  </si>
  <si>
    <t>BSFT Model 
Child ID</t>
  </si>
  <si>
    <t>Child Date of Birth</t>
  </si>
  <si>
    <t>Child Sex</t>
  </si>
  <si>
    <t>Child Hispanic or Latino Ethnicity</t>
  </si>
  <si>
    <t>Child Race: White</t>
  </si>
  <si>
    <t>Child Race:  Black or African American</t>
  </si>
  <si>
    <t>Child Race:  Asian</t>
  </si>
  <si>
    <t>Child Race: Native Hawaiian or Other Pacific Islander</t>
  </si>
  <si>
    <t>Child Race: American Indian or Alaska Native</t>
  </si>
  <si>
    <t>Child Race: Declined</t>
  </si>
  <si>
    <t>Child Race: Unknown</t>
  </si>
  <si>
    <t>Program Start Date</t>
  </si>
  <si>
    <t>Program End Date</t>
  </si>
  <si>
    <t>Date Child Specific Prevention Plan Start (Year One)</t>
  </si>
  <si>
    <t>Date Child Specific Prevention Plan Ended (Year One)</t>
  </si>
  <si>
    <t>Date Child Specific Prevention Plan Start (Year Two)</t>
  </si>
  <si>
    <t>Date Child Specific Prevention Plan Ended (Year Two)</t>
  </si>
  <si>
    <t>Did this youth exhibit clinical improvement in the social functioning subset?</t>
  </si>
  <si>
    <t>Did this youth demonstrate clinical improvement on the family functioning subset?</t>
  </si>
  <si>
    <t>Did this youth show clinical improvement in the behavioral and emotional needs domain?</t>
  </si>
  <si>
    <t>Did this youth have a reduction in association with antisocial peers?</t>
  </si>
  <si>
    <t>Did this youth show clinical improvement in the conduct and socialized aggression subset?</t>
  </si>
  <si>
    <t>Did the parents demonstrate reduced alcohol use on the addiction severity index?</t>
  </si>
  <si>
    <t>Did the parents move out of the non-clinical range on the parenting practices questionnaire?</t>
  </si>
  <si>
    <t>Did the family have a significant reduction on the general family assessment device subscale?</t>
  </si>
  <si>
    <t>Fidelity Measures</t>
  </si>
  <si>
    <t>Measure</t>
  </si>
  <si>
    <t>Indicator</t>
  </si>
  <si>
    <t>Target</t>
  </si>
  <si>
    <t>N</t>
  </si>
  <si>
    <t>Percent</t>
  </si>
  <si>
    <t>Provider Received and Maintained Required Training</t>
  </si>
  <si>
    <t>Meets Staffing Qualification Requirements</t>
  </si>
  <si>
    <t>Ongoing Completion of the BSFT Adherence Certification Checklist</t>
  </si>
  <si>
    <t>Outcome Measures</t>
  </si>
  <si>
    <t>Total</t>
  </si>
  <si>
    <t>Hispanic</t>
  </si>
  <si>
    <t>White</t>
  </si>
  <si>
    <t>Black or African American</t>
  </si>
  <si>
    <t>Asian</t>
  </si>
  <si>
    <t>Native Hawaiian or Other Pacific Islander</t>
  </si>
  <si>
    <t>American Indian or Alaska Native</t>
  </si>
  <si>
    <t>%</t>
  </si>
  <si>
    <t>Improved child behavioral functioning</t>
  </si>
  <si>
    <t>% of youth with clinical improvement in the Social Functioning Subset</t>
  </si>
  <si>
    <t>% of youth with clinical improvement in the Family Functioning Subset</t>
  </si>
  <si>
    <t>% of youth with clinical improvement in the Behavioral/Emotional Needs Domain</t>
  </si>
  <si>
    <t>Decrease in youth delinquent behavior</t>
  </si>
  <si>
    <t>% of youth with reduction in association with antisocial peers</t>
  </si>
  <si>
    <t>% of youth with clinical improvement in the Conduct and Socialized Agreed Subset</t>
  </si>
  <si>
    <t>Decrease in parent/caregiver substance use</t>
  </si>
  <si>
    <t>% of parents with reduced alcohol use</t>
  </si>
  <si>
    <t>Effective parenting practices</t>
  </si>
  <si>
    <t>% of parents who move out of the 'non-clinical' range on the Parenting Practices Questionnaire</t>
  </si>
  <si>
    <t>Overall family functioning</t>
  </si>
  <si>
    <t>% of families who have a significant reduction on the general Family Assessment Devise subscales</t>
  </si>
  <si>
    <t>Counties</t>
  </si>
  <si>
    <t>Today's Date</t>
  </si>
  <si>
    <t>Start of Quarter</t>
  </si>
  <si>
    <t>End of Quarter</t>
  </si>
  <si>
    <t xml:space="preserve">Alameda  </t>
  </si>
  <si>
    <t xml:space="preserve">Alpine  </t>
  </si>
  <si>
    <t xml:space="preserve">Amador  </t>
  </si>
  <si>
    <t xml:space="preserve">Butte  </t>
  </si>
  <si>
    <t xml:space="preserve">Colusa  </t>
  </si>
  <si>
    <t xml:space="preserve">Contra Costa  </t>
  </si>
  <si>
    <t xml:space="preserve">Del Norte  </t>
  </si>
  <si>
    <t xml:space="preserve">El Dorado  </t>
  </si>
  <si>
    <t xml:space="preserve">Fresno  </t>
  </si>
  <si>
    <t xml:space="preserve">Glenn  </t>
  </si>
  <si>
    <t xml:space="preserve">Humboldt  </t>
  </si>
  <si>
    <t xml:space="preserve">Imperial  </t>
  </si>
  <si>
    <t xml:space="preserve">Inyo  </t>
  </si>
  <si>
    <t xml:space="preserve">Kern  </t>
  </si>
  <si>
    <t xml:space="preserve">Kings  </t>
  </si>
  <si>
    <t xml:space="preserve">Lake  </t>
  </si>
  <si>
    <t xml:space="preserve">Lassen  </t>
  </si>
  <si>
    <t xml:space="preserve">Los Angeles  </t>
  </si>
  <si>
    <t xml:space="preserve">Madera  </t>
  </si>
  <si>
    <t xml:space="preserve">Marin  </t>
  </si>
  <si>
    <t xml:space="preserve">Mariposa  </t>
  </si>
  <si>
    <t xml:space="preserve">Mendocino  </t>
  </si>
  <si>
    <t xml:space="preserve">Merced  </t>
  </si>
  <si>
    <t xml:space="preserve">Modoc  </t>
  </si>
  <si>
    <t xml:space="preserve">Mono  </t>
  </si>
  <si>
    <t xml:space="preserve">Monterey  </t>
  </si>
  <si>
    <t xml:space="preserve">Napa  </t>
  </si>
  <si>
    <t xml:space="preserve">Nevada  </t>
  </si>
  <si>
    <t xml:space="preserve">Orange  </t>
  </si>
  <si>
    <t xml:space="preserve">Placer  </t>
  </si>
  <si>
    <t xml:space="preserve">Plumas  </t>
  </si>
  <si>
    <t xml:space="preserve">Riverside  </t>
  </si>
  <si>
    <t xml:space="preserve">Sacramento  </t>
  </si>
  <si>
    <t xml:space="preserve">San Benito  </t>
  </si>
  <si>
    <t xml:space="preserve">San Bernardino  </t>
  </si>
  <si>
    <t xml:space="preserve">San Diego  </t>
  </si>
  <si>
    <t xml:space="preserve">San Francisco  </t>
  </si>
  <si>
    <t xml:space="preserve">San Joaquin  </t>
  </si>
  <si>
    <t xml:space="preserve">San Luis Obispo  </t>
  </si>
  <si>
    <t xml:space="preserve">San Mateo  </t>
  </si>
  <si>
    <t xml:space="preserve">Santa Barbara  </t>
  </si>
  <si>
    <t xml:space="preserve">Santa Clara  </t>
  </si>
  <si>
    <t xml:space="preserve">Santa Cruz  </t>
  </si>
  <si>
    <t xml:space="preserve">Shasta  </t>
  </si>
  <si>
    <t xml:space="preserve">Sierra  </t>
  </si>
  <si>
    <t xml:space="preserve">Siskiyou  </t>
  </si>
  <si>
    <t xml:space="preserve">Solano  </t>
  </si>
  <si>
    <t xml:space="preserve">Sonoma  </t>
  </si>
  <si>
    <t xml:space="preserve">Stanislaus  </t>
  </si>
  <si>
    <t xml:space="preserve">Sutter  </t>
  </si>
  <si>
    <t xml:space="preserve">Tehama  </t>
  </si>
  <si>
    <t xml:space="preserve">Trinity  </t>
  </si>
  <si>
    <t xml:space="preserve">Tulare  </t>
  </si>
  <si>
    <t xml:space="preserve">Tuolumne  </t>
  </si>
  <si>
    <t xml:space="preserve">Ventura  </t>
  </si>
  <si>
    <t xml:space="preserve">Yolo  </t>
  </si>
  <si>
    <t xml:space="preserve">Yuba  </t>
  </si>
  <si>
    <t>Percent of therapists who have completed Training Workshop #1</t>
  </si>
  <si>
    <t>Percent of therapists who have completed Training Workshop #2</t>
  </si>
  <si>
    <t>Percent of therapists who have completed Training Workshop #3</t>
  </si>
  <si>
    <t>Percent of supervisors who have completed supervisor training and have had a minimum of 1 year of fidelity adherence</t>
  </si>
  <si>
    <t>Percent of therapists who have at least a master’s degree in mental health, social work, marriage and family therapy, or a related field, or a bachelor’s degree plus 5 years of clinical experience</t>
  </si>
  <si>
    <t>Percent of supervisors who have at least a master’s degree in mental health, social work, marriage and family therapy, or a related field</t>
  </si>
  <si>
    <t>Percent of therapists who score at least a 3.8 on the BSFT Adherence Certification Checklist at the end of their first year</t>
  </si>
  <si>
    <t>Percent of therapists who score at least a 3.8 on the BSFT Adherence Certification Checklist at the end of their second year</t>
  </si>
  <si>
    <t>Percent of therapists who score at least a 3.8 on the BSFT Adherence Certification Checklist at the end of their third year</t>
  </si>
  <si>
    <t>Reporting Period End Date</t>
  </si>
  <si>
    <t>Reporting Period Start Date</t>
  </si>
  <si>
    <t>What year do you want the report period to start in?</t>
  </si>
  <si>
    <t>What month do you want the report period to start in?</t>
  </si>
  <si>
    <t>Report Type</t>
  </si>
  <si>
    <t>End of Reporting Period</t>
  </si>
  <si>
    <t>Start of Reporting Period</t>
  </si>
  <si>
    <t>Was this therapist employed by your agency during the report period?</t>
  </si>
  <si>
    <t>Did this case close during the report period?</t>
  </si>
  <si>
    <t>Months open at end of the report period</t>
  </si>
  <si>
    <t>Was this child open during the report period?</t>
  </si>
  <si>
    <t>If the case is closed, how many visits (as defined by the BSFT model) did the youth receive?</t>
  </si>
  <si>
    <t>Was this supervisor employed by your agency during the report period?</t>
  </si>
  <si>
    <r>
      <rPr>
        <b/>
        <sz val="11"/>
        <color theme="1"/>
        <rFont val="Aptos Narrow"/>
        <family val="2"/>
        <scheme val="minor"/>
      </rPr>
      <t>Instructions for Completing the Spreadsheet</t>
    </r>
    <r>
      <rPr>
        <sz val="11"/>
        <color theme="1"/>
        <rFont val="Aptos Narrow"/>
        <family val="2"/>
        <scheme val="minor"/>
      </rPr>
      <t xml:space="preserve">
Please enter all supervisor names and employment dates here. Use the dropdown menus where provided to ensure consistent responses and hover over cells to view notes for specific guidance on each field. Follow the flow of the spreadsheet, ensuring that cells dependent on a prior answer are completed appropriately. If a cell does not apply based on the answer to the previous cell, leave it blank and move to the next applicable field. Conditional formatting has been applied to some cells. If you encounter any issues with formatting or dropdown selections, reach out to the CDSS FFPS team for assistance: FFPSApreventionservices@dss.ca.gov</t>
    </r>
  </si>
  <si>
    <t>Quarterly</t>
  </si>
  <si>
    <t>Name of site providing BSFT to FFPSA candidates</t>
  </si>
  <si>
    <t>Name of agency providing BSFT to FFPSA candidates</t>
  </si>
  <si>
    <t>Karuk Tribe</t>
  </si>
  <si>
    <t>Yurok Tribe</t>
  </si>
  <si>
    <t>November</t>
  </si>
  <si>
    <t>Improved child emotional functioning</t>
  </si>
  <si>
    <r>
      <t xml:space="preserve">This sheet will populate automatically based on the data entered in the "Outcomes" spreadsheet. Be sure to choose the correct reporting period on the Cover Sheet tab. Please review the notes in the "n" columns which describe who the n refers to.  If you encounter any issues with formatting or dropdown selections, reach out to the CDSS FFPS team for assistance: FFPSApreventionservices@dss.ca.gov. To keep a copy of your aggregate data for each reporting period, save a copy of this sheet and "Fidelity Aggregate". These sheets will overwrite whenever you add new data.
</t>
    </r>
    <r>
      <rPr>
        <sz val="11"/>
        <color rgb="FFFF0000"/>
        <rFont val="Aptos Narrow"/>
        <family val="2"/>
        <scheme val="minor"/>
      </rPr>
      <t xml:space="preserve">Reminder: The Required CWS-CARES Fidelity &amp; Outcomes Reports are completed every six months. Providers are responsible for uploading their own model fidelity and outcomes documentation via the FFPSA portal in CARES. 
</t>
    </r>
    <r>
      <rPr>
        <b/>
        <sz val="11"/>
        <color rgb="FFFF0000"/>
        <rFont val="Aptos Narrow"/>
        <family val="2"/>
        <scheme val="minor"/>
      </rPr>
      <t>To prepare the Required CWS-CARES Fidelity &amp; Outcomes Report:</t>
    </r>
    <r>
      <rPr>
        <sz val="11"/>
        <color theme="1"/>
        <rFont val="Aptos Narrow"/>
        <family val="2"/>
        <scheme val="minor"/>
      </rPr>
      <t xml:space="preserve">
</t>
    </r>
    <r>
      <rPr>
        <sz val="11"/>
        <color rgb="FFFF0000"/>
        <rFont val="Aptos Narrow"/>
        <family val="2"/>
        <scheme val="minor"/>
      </rPr>
      <t>1. For data due in March: Set the reporting period to begin September 01 of the prior year and end February 28th, (29th on leap years) of the current year.
2. For data due in October: Set the reporting period to begin March 01 of the current year and end August 31st, of the current year.
3. Use the numbers in the "Total" columns on this spreadsheet for the outcomes on the Required CWS-CARES Fidelity &amp; Outcomes Report.</t>
    </r>
  </si>
  <si>
    <r>
      <t xml:space="preserve">This sheet will populate automatically based on the data entered in the "Fidelity-Therapist Info" and "Fidelity-Supervisor Info" spreadsheets. Be sure to choose the correct reporting period on the Cover Sheet tab. If you encounter any issues with formatting or dropdown selections, reach out to the CDSS FFPS team for assistance: FFPSApreventionservices@dss.ca.gov. To keep a copy of your aggregate fidelity data for each reporting period, save a copy of this sheet and "Outcomes_Aggregate". These sheets will overwrite whenever you add new data.
</t>
    </r>
    <r>
      <rPr>
        <sz val="11"/>
        <color rgb="FFFF0000"/>
        <rFont val="Calibri"/>
        <family val="2"/>
      </rPr>
      <t xml:space="preserve">Reminder: The Required CWS-CARES Fidelity &amp; Outcomes Reports are completed every six months. Providers are responsible for uploading their own model fidelity and outcomes documentation via the FFPSA portal in CARES. </t>
    </r>
    <r>
      <rPr>
        <sz val="11"/>
        <color rgb="FF000000"/>
        <rFont val="Calibri"/>
        <family val="2"/>
      </rPr>
      <t xml:space="preserve">
</t>
    </r>
    <r>
      <rPr>
        <b/>
        <sz val="11"/>
        <color rgb="FFFF0000"/>
        <rFont val="Calibri"/>
        <family val="2"/>
      </rPr>
      <t>To prepare the Required CWS-CARES Fidelity &amp; Outcomes Report:</t>
    </r>
    <r>
      <rPr>
        <sz val="11"/>
        <color rgb="FFFF0000"/>
        <rFont val="Calibri"/>
        <family val="2"/>
      </rPr>
      <t xml:space="preserve">
1. For data due in March: Set the reporting period to begin September 01 of the prior year and end February 28th, (29th on leap years) of the current year.
2. For data due in October: Set the reporting period to begin March 01 of the current year and end August 31st, of the current year.
3. Use the numbers in the "Percent" columns on this spreadsheet for the fidelity metrics on the Required CWS-CARES Fidelity &amp; Outcomes Report.</t>
    </r>
  </si>
  <si>
    <r>
      <t xml:space="preserve">Instructions for Completing the Spreadsheet
Each report period, one person from the county or community-based organization should complete row 3 of this cover sheet. Fill in every column. Update the Report Type, month you want the report period to start in, and year you want the report period to start in, each time you report to keep the aggregate outcome and fidelity data accurate. Do not add more rows to this sheet.  If you encounter any issues with formatting or dropdown selections, reach out to the CDSS FFPS team for assistance: FFPSApreventionservices@dss.ca.gov. To keep a copy of your aggregate data for each reporting period, save a copy of the "Outcomes Aggregate", and "Fidelity Aggregate" sheets. These sheets will overwrite whenever you add new data.
County CQI workgroups may review aggregate fidelity and outcome data on a quarterly basis. Use columns E,F,and G below to select the appropriate quarter in advance of the workgroup.
</t>
    </r>
    <r>
      <rPr>
        <b/>
        <sz val="11"/>
        <color rgb="FFFF0000"/>
        <rFont val="Calibri"/>
        <family val="2"/>
      </rPr>
      <t xml:space="preserve">Reminder: The Required CWS-CARES Fidelity &amp; Outcomes Reports are completed every six months. Providers are responsible for uploading their own model fidelity and outcomes documentation via the FFPSA portal in CARES. 
To prepare the Required CWS-CARES Fidelity &amp; Outcomes Report:
1. For data due in March: Set the reporting period to begin September 01 of the prior year and end February 28th, (29th on leap years) of the current year.
2. For data due on October: Set the reporting period to begin March 01 of the current year and end August 31st, of the current year.
</t>
    </r>
    <r>
      <rPr>
        <b/>
        <i/>
        <sz val="11"/>
        <rFont val="Calibri"/>
        <family val="2"/>
      </rPr>
      <t>Updated October 12,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</si>
</sst>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1"/>
      <color rgb="FF006100"/>
      <name val="Aptos Narrow"/>
      <family val="2"/>
      <scheme val="minor"/>
    </font>
    <font>
      <sz val="11"/>
      <color rgb="FF9C5700"/>
      <name val="Aptos Narrow"/>
      <family val="2"/>
      <scheme val="minor"/>
    </font>
    <font>
      <b/>
      <sz val="11"/>
      <color theme="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Calibri"/>
      <family val="2"/>
    </font>
    <font>
      <b/>
      <sz val="11"/>
      <color rgb="FF000000"/>
      <name val="Calibri"/>
      <family val="2"/>
    </font>
    <font>
      <b/>
      <sz val="14"/>
      <color theme="1"/>
      <name val="Aptos Narrow"/>
      <family val="2"/>
      <scheme val="minor"/>
    </font>
    <font>
      <i/>
      <sz val="11"/>
      <color theme="1"/>
      <name val="Aptos Narrow"/>
      <family val="2"/>
      <scheme val="minor"/>
    </font>
    <font>
      <b/>
      <sz val="14"/>
      <color theme="0"/>
      <name val="Aptos Narrow"/>
      <family val="2"/>
      <scheme val="minor"/>
    </font>
    <font>
      <sz val="9"/>
      <color indexed="81"/>
      <name val="Tahoma"/>
      <family val="2"/>
    </font>
    <font>
      <b/>
      <sz val="11"/>
      <name val="Aptos Narrow"/>
      <family val="2"/>
      <scheme val="minor"/>
    </font>
    <font>
      <b/>
      <i/>
      <sz val="11"/>
      <color rgb="FF000000"/>
      <name val="Aptos Narrow"/>
      <scheme val="minor"/>
    </font>
    <font>
      <i/>
      <sz val="11"/>
      <color rgb="FF000000"/>
      <name val="Aptos Narrow"/>
      <scheme val="minor"/>
    </font>
    <font>
      <b/>
      <sz val="11"/>
      <color rgb="FFFF0000"/>
      <name val="Calibri"/>
      <family val="2"/>
    </font>
    <font>
      <sz val="11"/>
      <color rgb="FFFF0000"/>
      <name val="Aptos Narrow"/>
      <family val="2"/>
      <scheme val="minor"/>
    </font>
    <font>
      <b/>
      <sz val="11"/>
      <color rgb="FFFF0000"/>
      <name val="Aptos Narrow"/>
      <family val="2"/>
      <scheme val="minor"/>
    </font>
    <font>
      <sz val="11"/>
      <color rgb="FFFF0000"/>
      <name val="Calibri"/>
      <family val="2"/>
    </font>
    <font>
      <i/>
      <sz val="11"/>
      <color rgb="FF000000"/>
      <name val="Aptos Narrow"/>
      <family val="2"/>
      <scheme val="minor"/>
    </font>
    <font>
      <b/>
      <i/>
      <sz val="11"/>
      <name val="Calibri"/>
      <family val="2"/>
    </font>
  </fonts>
  <fills count="22">
    <fill>
      <patternFill patternType="none"/>
    </fill>
    <fill>
      <patternFill patternType="gray125"/>
    </fill>
    <fill>
      <patternFill patternType="solid">
        <fgColor rgb="FFC6EFCE"/>
      </patternFill>
    </fill>
    <fill>
      <patternFill patternType="solid">
        <fgColor rgb="FFFFEB9C"/>
      </patternFill>
    </fill>
    <fill>
      <patternFill patternType="solid">
        <fgColor rgb="FFA5A5A5"/>
      </patternFill>
    </fill>
    <fill>
      <patternFill patternType="solid">
        <fgColor theme="7" tint="0.79998168889431442"/>
        <bgColor indexed="65"/>
      </patternFill>
    </fill>
    <fill>
      <patternFill patternType="solid">
        <fgColor theme="8"/>
      </patternFill>
    </fill>
    <fill>
      <patternFill patternType="solid">
        <fgColor theme="9" tint="0.79998168889431442"/>
        <bgColor indexed="65"/>
      </patternFill>
    </fill>
    <fill>
      <patternFill patternType="solid">
        <fgColor theme="1"/>
        <bgColor indexed="64"/>
      </patternFill>
    </fill>
    <fill>
      <patternFill patternType="solid">
        <fgColor rgb="FFCCCCFF"/>
        <bgColor indexed="64"/>
      </patternFill>
    </fill>
    <fill>
      <patternFill patternType="solid">
        <fgColor theme="5" tint="0.79998168889431442"/>
        <bgColor indexed="64"/>
      </patternFill>
    </fill>
    <fill>
      <patternFill patternType="solid">
        <fgColor theme="3" tint="0.24994659260841701"/>
        <bgColor indexed="64"/>
      </patternFill>
    </fill>
    <fill>
      <patternFill patternType="solid">
        <fgColor rgb="FF6600CC"/>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7" tint="0.79998168889431442"/>
        <bgColor indexed="64"/>
      </patternFill>
    </fill>
    <fill>
      <patternFill patternType="solid">
        <fgColor theme="0" tint="-0.14996795556505021"/>
        <bgColor indexed="64"/>
      </patternFill>
    </fill>
    <fill>
      <patternFill patternType="solid">
        <fgColor rgb="FFFFFFCC"/>
        <bgColor rgb="FFFFFFCC"/>
      </patternFill>
    </fill>
    <fill>
      <patternFill patternType="solid">
        <fgColor theme="9" tint="0.59996337778862885"/>
        <bgColor indexed="64"/>
      </patternFill>
    </fill>
    <fill>
      <patternFill patternType="solid">
        <fgColor theme="8" tint="0.59996337778862885"/>
        <bgColor rgb="FFFFCCFF"/>
      </patternFill>
    </fill>
    <fill>
      <patternFill patternType="solid">
        <fgColor theme="8" tint="0.59996337778862885"/>
        <bgColor indexed="64"/>
      </patternFill>
    </fill>
    <fill>
      <patternFill patternType="solid">
        <fgColor rgb="FFFFFFCC"/>
        <bgColor indexed="64"/>
      </patternFill>
    </fill>
  </fills>
  <borders count="17">
    <border>
      <left/>
      <right/>
      <top/>
      <bottom/>
      <diagonal/>
    </border>
    <border>
      <left style="double">
        <color rgb="FF3F3F3F"/>
      </left>
      <right style="double">
        <color rgb="FF3F3F3F"/>
      </right>
      <top style="double">
        <color rgb="FF3F3F3F"/>
      </top>
      <bottom style="double">
        <color rgb="FF3F3F3F"/>
      </bottom>
      <diagonal/>
    </border>
    <border>
      <left style="medium">
        <color theme="8" tint="0.79998168889431442"/>
      </left>
      <right/>
      <top style="medium">
        <color theme="8" tint="0.79998168889431442"/>
      </top>
      <bottom/>
      <diagonal/>
    </border>
    <border>
      <left style="thin">
        <color theme="8" tint="0.79998168889431442"/>
      </left>
      <right/>
      <top style="medium">
        <color theme="8" tint="0.79998168889431442"/>
      </top>
      <bottom/>
      <diagonal/>
    </border>
    <border>
      <left/>
      <right/>
      <top style="medium">
        <color theme="8" tint="0.79998168889431442"/>
      </top>
      <bottom/>
      <diagonal/>
    </border>
    <border>
      <left style="double">
        <color rgb="FF3F3F3F"/>
      </left>
      <right/>
      <top style="double">
        <color rgb="FF3F3F3F"/>
      </top>
      <bottom/>
      <diagonal/>
    </border>
    <border>
      <left style="double">
        <color rgb="FF3F3F3F"/>
      </left>
      <right/>
      <top/>
      <bottom/>
      <diagonal/>
    </border>
    <border>
      <left style="medium">
        <color theme="8" tint="0.79998168889431442"/>
      </left>
      <right/>
      <top style="thin">
        <color theme="8" tint="0.79998168889431442"/>
      </top>
      <bottom/>
      <diagonal/>
    </border>
    <border>
      <left style="thin">
        <color theme="8" tint="0.79998168889431442"/>
      </left>
      <right/>
      <top style="thin">
        <color theme="8" tint="0.79998168889431442"/>
      </top>
      <bottom/>
      <diagonal/>
    </border>
    <border>
      <left/>
      <right/>
      <top style="thin">
        <color theme="8" tint="0.79998168889431442"/>
      </top>
      <bottom/>
      <diagonal/>
    </border>
    <border>
      <left/>
      <right/>
      <top style="double">
        <color rgb="FF3F3F3F"/>
      </top>
      <bottom/>
      <diagonal/>
    </border>
    <border>
      <left style="thin">
        <color theme="8" tint="0.79998168889431442"/>
      </left>
      <right/>
      <top/>
      <bottom/>
      <diagonal/>
    </border>
    <border>
      <left/>
      <right/>
      <top/>
      <bottom style="thin">
        <color rgb="FFDAEEF3"/>
      </bottom>
      <diagonal/>
    </border>
    <border>
      <left style="medium">
        <color theme="8" tint="0.79998168889431442"/>
      </left>
      <right/>
      <top/>
      <bottom/>
      <diagonal/>
    </border>
    <border>
      <left/>
      <right/>
      <top/>
      <bottom style="medium">
        <color theme="8" tint="0.79998168889431442"/>
      </bottom>
      <diagonal/>
    </border>
    <border>
      <left/>
      <right/>
      <top style="medium">
        <color theme="8" tint="0.79998168889431442"/>
      </top>
      <bottom style="medium">
        <color theme="8" tint="0.79998168889431442"/>
      </bottom>
      <diagonal/>
    </border>
    <border>
      <left/>
      <right style="medium">
        <color theme="8" tint="0.79998168889431442"/>
      </right>
      <top style="medium">
        <color theme="8" tint="0.79998168889431442"/>
      </top>
      <bottom/>
      <diagonal/>
    </border>
  </borders>
  <cellStyleXfs count="8">
    <xf numFmtId="0" fontId="0" fillId="0" borderId="0"/>
    <xf numFmtId="0" fontId="2" fillId="2" borderId="0" applyNumberFormat="0" applyBorder="0" applyAlignment="0" applyProtection="0"/>
    <xf numFmtId="0" fontId="3" fillId="3" borderId="0" applyNumberFormat="0" applyBorder="0" applyAlignment="0" applyProtection="0"/>
    <xf numFmtId="0" fontId="4" fillId="4" borderId="1" applyNumberFormat="0" applyAlignment="0" applyProtection="0"/>
    <xf numFmtId="0" fontId="5" fillId="0" borderId="0" applyNumberFormat="0" applyFill="0" applyBorder="0" applyAlignment="0" applyProtection="0"/>
    <xf numFmtId="0" fontId="1" fillId="5" borderId="0" applyNumberFormat="0" applyBorder="0" applyAlignment="0" applyProtection="0"/>
    <xf numFmtId="0" fontId="7" fillId="6" borderId="0" applyNumberFormat="0" applyBorder="0" applyAlignment="0" applyProtection="0"/>
    <xf numFmtId="0" fontId="1" fillId="7" borderId="0" applyNumberFormat="0" applyBorder="0" applyAlignment="0" applyProtection="0"/>
  </cellStyleXfs>
  <cellXfs count="95">
    <xf numFmtId="0" fontId="0" fillId="0" borderId="0" xfId="0"/>
    <xf numFmtId="0" fontId="0" fillId="0" borderId="0" xfId="0" applyProtection="1">
      <protection locked="0"/>
    </xf>
    <xf numFmtId="2" fontId="0" fillId="0" borderId="0" xfId="0" applyNumberFormat="1" applyProtection="1">
      <protection locked="0"/>
    </xf>
    <xf numFmtId="0" fontId="6" fillId="0" borderId="0" xfId="0" applyFont="1" applyProtection="1">
      <protection locked="0"/>
    </xf>
    <xf numFmtId="14" fontId="0" fillId="0" borderId="0" xfId="0" applyNumberFormat="1" applyProtection="1">
      <protection locked="0"/>
    </xf>
    <xf numFmtId="14" fontId="0" fillId="0" borderId="0" xfId="0" applyNumberFormat="1"/>
    <xf numFmtId="0" fontId="5" fillId="0" borderId="0" xfId="4" applyAlignment="1" applyProtection="1">
      <alignment vertical="center"/>
      <protection locked="0"/>
    </xf>
    <xf numFmtId="0" fontId="10" fillId="0" borderId="0" xfId="0" applyFont="1" applyAlignment="1" applyProtection="1">
      <alignment horizontal="right"/>
      <protection locked="0"/>
    </xf>
    <xf numFmtId="0" fontId="2" fillId="2" borderId="2" xfId="1" applyBorder="1" applyAlignment="1" applyProtection="1">
      <alignment horizontal="center" vertical="center" wrapText="1"/>
      <protection locked="0"/>
    </xf>
    <xf numFmtId="0" fontId="2" fillId="2" borderId="3" xfId="1" applyBorder="1" applyAlignment="1" applyProtection="1">
      <alignment horizontal="center" vertical="center" wrapText="1"/>
      <protection locked="0"/>
    </xf>
    <xf numFmtId="0" fontId="2" fillId="2" borderId="4" xfId="1" applyBorder="1" applyAlignment="1" applyProtection="1">
      <alignment horizontal="center" vertical="center" wrapText="1"/>
      <protection locked="0"/>
    </xf>
    <xf numFmtId="0" fontId="4" fillId="4" borderId="6" xfId="3" applyBorder="1" applyAlignment="1" applyProtection="1">
      <alignment horizontal="centerContinuous" vertical="center" wrapText="1"/>
      <protection locked="0"/>
    </xf>
    <xf numFmtId="0" fontId="3" fillId="3" borderId="4" xfId="2" applyBorder="1" applyAlignment="1" applyProtection="1">
      <alignment horizontal="center" vertical="center" wrapText="1"/>
      <protection locked="0"/>
    </xf>
    <xf numFmtId="14" fontId="5" fillId="0" borderId="0" xfId="4" applyNumberFormat="1" applyAlignment="1" applyProtection="1">
      <alignment vertical="center"/>
      <protection locked="0"/>
    </xf>
    <xf numFmtId="14" fontId="4" fillId="4" borderId="5" xfId="3" applyNumberFormat="1" applyBorder="1" applyAlignment="1" applyProtection="1">
      <alignment horizontal="centerContinuous" vertical="center" wrapText="1"/>
      <protection locked="0"/>
    </xf>
    <xf numFmtId="14" fontId="4" fillId="4" borderId="6" xfId="3" applyNumberFormat="1" applyBorder="1" applyAlignment="1" applyProtection="1">
      <alignment horizontal="centerContinuous" vertical="center" wrapText="1"/>
      <protection locked="0"/>
    </xf>
    <xf numFmtId="14" fontId="10" fillId="0" borderId="0" xfId="0" applyNumberFormat="1" applyFont="1" applyAlignment="1" applyProtection="1">
      <alignment horizontal="right"/>
      <protection locked="0"/>
    </xf>
    <xf numFmtId="14" fontId="2" fillId="2" borderId="2" xfId="1" applyNumberFormat="1" applyBorder="1" applyAlignment="1" applyProtection="1">
      <alignment horizontal="center" vertical="center" wrapText="1"/>
      <protection locked="0"/>
    </xf>
    <xf numFmtId="0" fontId="0" fillId="0" borderId="0" xfId="0" applyAlignment="1">
      <alignment wrapText="1"/>
    </xf>
    <xf numFmtId="0" fontId="1" fillId="9" borderId="0" xfId="5" applyFill="1" applyAlignment="1" applyProtection="1">
      <alignment horizontal="right"/>
      <protection locked="0"/>
    </xf>
    <xf numFmtId="0" fontId="1" fillId="10" borderId="11" xfId="7" applyFill="1" applyBorder="1" applyAlignment="1" applyProtection="1">
      <alignment horizontal="right"/>
      <protection locked="0"/>
    </xf>
    <xf numFmtId="0" fontId="6" fillId="14" borderId="0" xfId="0" applyFont="1" applyFill="1"/>
    <xf numFmtId="0" fontId="6" fillId="14" borderId="0" xfId="0" applyFont="1" applyFill="1" applyAlignment="1">
      <alignment horizontal="center" vertical="center"/>
    </xf>
    <xf numFmtId="9" fontId="6" fillId="14" borderId="0" xfId="0" applyNumberFormat="1" applyFont="1" applyFill="1" applyAlignment="1">
      <alignment horizontal="center" vertical="center"/>
    </xf>
    <xf numFmtId="0" fontId="0" fillId="0" borderId="0" xfId="0" applyAlignment="1">
      <alignment horizontal="center" wrapText="1"/>
    </xf>
    <xf numFmtId="0" fontId="12" fillId="8" borderId="13" xfId="0" applyFont="1" applyFill="1" applyBorder="1" applyAlignment="1">
      <alignment horizontal="left"/>
    </xf>
    <xf numFmtId="0" fontId="12" fillId="8" borderId="0" xfId="0" applyFont="1" applyFill="1" applyAlignment="1">
      <alignment horizontal="left"/>
    </xf>
    <xf numFmtId="0" fontId="3" fillId="3" borderId="0" xfId="2" applyBorder="1" applyAlignment="1" applyProtection="1">
      <alignment horizontal="center" vertical="center" wrapText="1"/>
      <protection locked="0"/>
    </xf>
    <xf numFmtId="0" fontId="11" fillId="0" borderId="0" xfId="0" applyFont="1"/>
    <xf numFmtId="0" fontId="12" fillId="0" borderId="0" xfId="0" applyFont="1" applyAlignment="1">
      <alignment horizontal="left"/>
    </xf>
    <xf numFmtId="0" fontId="6" fillId="0" borderId="0" xfId="0" applyFont="1"/>
    <xf numFmtId="0" fontId="6" fillId="16" borderId="0" xfId="0" applyFont="1" applyFill="1" applyAlignment="1">
      <alignment horizontal="center" vertical="center" wrapText="1"/>
    </xf>
    <xf numFmtId="0" fontId="6" fillId="17" borderId="0" xfId="0" applyFont="1" applyFill="1" applyAlignment="1">
      <alignment horizontal="center" vertical="center" wrapText="1"/>
    </xf>
    <xf numFmtId="0" fontId="6" fillId="18" borderId="4" xfId="0" applyFont="1" applyFill="1" applyBorder="1" applyAlignment="1">
      <alignment horizontal="center" vertical="center" wrapText="1"/>
    </xf>
    <xf numFmtId="0" fontId="6" fillId="9" borderId="4" xfId="0" applyFont="1" applyFill="1" applyBorder="1" applyAlignment="1">
      <alignment horizontal="center" vertical="center" wrapText="1"/>
    </xf>
    <xf numFmtId="0" fontId="6" fillId="9" borderId="16" xfId="0" applyFont="1" applyFill="1" applyBorder="1" applyAlignment="1">
      <alignment horizontal="center" vertical="center" wrapText="1"/>
    </xf>
    <xf numFmtId="0" fontId="6" fillId="15" borderId="0" xfId="0" applyFont="1" applyFill="1" applyAlignment="1">
      <alignment horizontal="center" vertical="center" wrapText="1"/>
    </xf>
    <xf numFmtId="0" fontId="6" fillId="19" borderId="0" xfId="0" applyFont="1" applyFill="1" applyAlignment="1">
      <alignment horizontal="center" vertical="center" wrapText="1"/>
    </xf>
    <xf numFmtId="9" fontId="6" fillId="0" borderId="0" xfId="0" applyNumberFormat="1" applyFont="1"/>
    <xf numFmtId="0" fontId="1" fillId="10" borderId="0" xfId="7" applyFill="1" applyBorder="1" applyAlignment="1" applyProtection="1">
      <alignment horizontal="right"/>
      <protection locked="0"/>
    </xf>
    <xf numFmtId="0" fontId="14" fillId="0" borderId="0" xfId="0" applyFont="1" applyAlignment="1" applyProtection="1">
      <alignment horizontal="left" vertical="center" wrapText="1"/>
      <protection locked="0"/>
    </xf>
    <xf numFmtId="0" fontId="14" fillId="0" borderId="7" xfId="0" applyFont="1" applyBorder="1" applyAlignment="1" applyProtection="1">
      <alignment horizontal="left" vertical="center" wrapText="1"/>
      <protection locked="0"/>
    </xf>
    <xf numFmtId="0" fontId="14" fillId="0" borderId="8" xfId="0" applyFont="1" applyBorder="1" applyAlignment="1" applyProtection="1">
      <alignment horizontal="left" vertical="center" wrapText="1"/>
      <protection locked="0"/>
    </xf>
    <xf numFmtId="14" fontId="14" fillId="0" borderId="9" xfId="0" applyNumberFormat="1" applyFont="1" applyBorder="1" applyAlignment="1" applyProtection="1">
      <alignment horizontal="left" vertical="center" wrapText="1"/>
      <protection locked="0"/>
    </xf>
    <xf numFmtId="0" fontId="14" fillId="0" borderId="9" xfId="0" applyFont="1" applyBorder="1" applyAlignment="1" applyProtection="1">
      <alignment horizontal="left" vertical="center" wrapText="1"/>
      <protection locked="0"/>
    </xf>
    <xf numFmtId="14" fontId="14" fillId="0" borderId="10" xfId="0" applyNumberFormat="1" applyFont="1" applyBorder="1" applyAlignment="1" applyProtection="1">
      <alignment horizontal="left" vertical="center" wrapText="1"/>
      <protection locked="0"/>
    </xf>
    <xf numFmtId="0" fontId="6" fillId="15" borderId="0" xfId="0" applyFont="1" applyFill="1" applyAlignment="1">
      <alignment horizontal="center" vertical="top" wrapText="1"/>
    </xf>
    <xf numFmtId="0" fontId="0" fillId="0" borderId="0" xfId="0" applyAlignment="1">
      <alignment horizontal="center" vertical="top"/>
    </xf>
    <xf numFmtId="0" fontId="0" fillId="18" borderId="0" xfId="0" applyFill="1" applyAlignment="1">
      <alignment horizontal="center" vertical="top"/>
    </xf>
    <xf numFmtId="0" fontId="0" fillId="9" borderId="0" xfId="0" applyFill="1" applyAlignment="1">
      <alignment horizontal="center" vertical="top"/>
    </xf>
    <xf numFmtId="0" fontId="0" fillId="15" borderId="0" xfId="0" applyFill="1" applyAlignment="1">
      <alignment horizontal="center" vertical="top"/>
    </xf>
    <xf numFmtId="0" fontId="0" fillId="20" borderId="0" xfId="0" applyFill="1" applyAlignment="1">
      <alignment horizontal="center" vertical="top"/>
    </xf>
    <xf numFmtId="0" fontId="0" fillId="16" borderId="0" xfId="0" applyFill="1" applyAlignment="1">
      <alignment horizontal="center" vertical="top"/>
    </xf>
    <xf numFmtId="0" fontId="0" fillId="21" borderId="0" xfId="0" applyFill="1" applyAlignment="1">
      <alignment horizontal="center" vertical="top"/>
    </xf>
    <xf numFmtId="14" fontId="0" fillId="13" borderId="0" xfId="0" applyNumberFormat="1" applyFill="1"/>
    <xf numFmtId="0" fontId="11" fillId="0" borderId="0" xfId="0" applyFont="1" applyProtection="1">
      <protection locked="0"/>
    </xf>
    <xf numFmtId="0" fontId="0" fillId="0" borderId="0" xfId="0" applyAlignment="1" applyProtection="1">
      <alignment wrapText="1"/>
      <protection locked="0"/>
    </xf>
    <xf numFmtId="0" fontId="4" fillId="11" borderId="0" xfId="0" applyFont="1" applyFill="1" applyAlignment="1" applyProtection="1">
      <alignment horizontal="center" vertical="center" wrapText="1"/>
      <protection locked="0"/>
    </xf>
    <xf numFmtId="14" fontId="4" fillId="11" borderId="0" xfId="0" applyNumberFormat="1" applyFont="1" applyFill="1" applyAlignment="1" applyProtection="1">
      <alignment horizontal="center" vertical="center" wrapText="1"/>
      <protection locked="0"/>
    </xf>
    <xf numFmtId="0" fontId="4" fillId="12" borderId="0" xfId="0" applyFont="1" applyFill="1" applyAlignment="1" applyProtection="1">
      <alignment vertical="center" wrapText="1"/>
      <protection locked="0"/>
    </xf>
    <xf numFmtId="14" fontId="4" fillId="12" borderId="0" xfId="0" applyNumberFormat="1" applyFont="1" applyFill="1" applyAlignment="1" applyProtection="1">
      <alignment vertical="center" wrapText="1"/>
      <protection locked="0"/>
    </xf>
    <xf numFmtId="0" fontId="14" fillId="0" borderId="0" xfId="0" applyFont="1" applyAlignment="1" applyProtection="1">
      <alignment horizontal="center" vertical="top" wrapText="1"/>
      <protection locked="0"/>
    </xf>
    <xf numFmtId="0" fontId="6" fillId="0" borderId="0" xfId="0" applyFont="1" applyAlignment="1" applyProtection="1">
      <alignment horizontal="center" vertical="top" wrapText="1"/>
      <protection locked="0"/>
    </xf>
    <xf numFmtId="0" fontId="0" fillId="8" borderId="0" xfId="0" applyFill="1" applyProtection="1">
      <protection locked="0"/>
    </xf>
    <xf numFmtId="14" fontId="0" fillId="8" borderId="0" xfId="0" applyNumberFormat="1" applyFill="1" applyProtection="1">
      <protection locked="0"/>
    </xf>
    <xf numFmtId="0" fontId="1" fillId="7" borderId="0" xfId="7" applyAlignment="1" applyProtection="1">
      <alignment horizontal="right"/>
      <protection locked="0"/>
    </xf>
    <xf numFmtId="0" fontId="0" fillId="13" borderId="0" xfId="0" applyFill="1"/>
    <xf numFmtId="2" fontId="0" fillId="13" borderId="0" xfId="0" applyNumberFormat="1" applyFill="1"/>
    <xf numFmtId="0" fontId="0" fillId="0" borderId="0" xfId="0" applyAlignment="1">
      <alignment vertical="center" wrapText="1"/>
    </xf>
    <xf numFmtId="2" fontId="0" fillId="0" borderId="0" xfId="0" applyNumberFormat="1"/>
    <xf numFmtId="1" fontId="0" fillId="0" borderId="0" xfId="0" applyNumberFormat="1" applyProtection="1">
      <protection locked="0"/>
    </xf>
    <xf numFmtId="0" fontId="7" fillId="6" borderId="0" xfId="6" applyProtection="1"/>
    <xf numFmtId="2" fontId="7" fillId="6" borderId="0" xfId="6" applyNumberFormat="1" applyAlignment="1" applyProtection="1">
      <alignment wrapText="1"/>
    </xf>
    <xf numFmtId="0" fontId="0" fillId="0" borderId="0" xfId="0" applyAlignment="1">
      <alignment horizontal="left" vertical="top" wrapText="1"/>
    </xf>
    <xf numFmtId="0" fontId="6" fillId="0" borderId="0" xfId="0" applyFont="1" applyAlignment="1">
      <alignment vertical="center"/>
    </xf>
    <xf numFmtId="0" fontId="9" fillId="0" borderId="0" xfId="0" applyFont="1" applyAlignment="1">
      <alignment vertical="center" wrapText="1"/>
    </xf>
    <xf numFmtId="0" fontId="0" fillId="0" borderId="0" xfId="0" applyAlignment="1">
      <alignment vertical="center" wrapText="1"/>
    </xf>
    <xf numFmtId="0" fontId="21" fillId="0" borderId="0" xfId="0" applyFont="1" applyAlignment="1" applyProtection="1">
      <alignment wrapText="1"/>
      <protection locked="0"/>
    </xf>
    <xf numFmtId="0" fontId="16" fillId="0" borderId="0" xfId="0" applyFont="1" applyAlignment="1" applyProtection="1">
      <alignment wrapText="1"/>
      <protection locked="0"/>
    </xf>
    <xf numFmtId="0" fontId="0" fillId="0" borderId="0" xfId="0" applyAlignment="1" applyProtection="1">
      <alignment vertical="top" wrapText="1"/>
      <protection locked="0"/>
    </xf>
    <xf numFmtId="0" fontId="0" fillId="0" borderId="0" xfId="0" applyAlignment="1" applyProtection="1">
      <alignment vertical="top"/>
      <protection locked="0"/>
    </xf>
    <xf numFmtId="0" fontId="1" fillId="5" borderId="14" xfId="5" applyBorder="1" applyAlignment="1" applyProtection="1">
      <alignment horizontal="right"/>
      <protection locked="0"/>
    </xf>
    <xf numFmtId="0" fontId="5" fillId="0" borderId="0" xfId="4" applyAlignment="1" applyProtection="1">
      <alignment horizontal="left" vertical="center" wrapText="1"/>
      <protection locked="0"/>
    </xf>
    <xf numFmtId="0" fontId="8" fillId="0" borderId="12" xfId="0" applyFont="1" applyBorder="1" applyAlignment="1">
      <alignment horizontal="left" vertical="top" wrapText="1"/>
    </xf>
    <xf numFmtId="0" fontId="4" fillId="8" borderId="0" xfId="0" applyFont="1" applyFill="1" applyAlignment="1">
      <alignment horizontal="center"/>
    </xf>
    <xf numFmtId="0" fontId="6" fillId="0" borderId="0" xfId="0" applyFont="1" applyAlignment="1">
      <alignment vertical="center"/>
    </xf>
    <xf numFmtId="0" fontId="6" fillId="0" borderId="0" xfId="0" applyFont="1" applyAlignment="1">
      <alignment horizontal="center" vertical="top"/>
    </xf>
    <xf numFmtId="0" fontId="6" fillId="18" borderId="15" xfId="0" applyFont="1" applyFill="1" applyBorder="1" applyAlignment="1">
      <alignment horizontal="center" vertical="center" wrapText="1"/>
    </xf>
    <xf numFmtId="0" fontId="6" fillId="0" borderId="14" xfId="0" applyFont="1" applyBorder="1" applyAlignment="1">
      <alignment horizontal="center" vertical="center"/>
    </xf>
    <xf numFmtId="0" fontId="0" fillId="0" borderId="0" xfId="0" applyAlignment="1">
      <alignment horizontal="left" vertical="top" wrapText="1"/>
    </xf>
    <xf numFmtId="0" fontId="6" fillId="19" borderId="0" xfId="0" applyFont="1" applyFill="1" applyAlignment="1">
      <alignment horizontal="center" vertical="center" wrapText="1"/>
    </xf>
    <xf numFmtId="0" fontId="6" fillId="16" borderId="0" xfId="0" applyFont="1" applyFill="1" applyAlignment="1">
      <alignment horizontal="center" wrapText="1"/>
    </xf>
    <xf numFmtId="0" fontId="6" fillId="17" borderId="0" xfId="0" applyFont="1" applyFill="1" applyAlignment="1">
      <alignment horizontal="center" wrapText="1"/>
    </xf>
    <xf numFmtId="0" fontId="6" fillId="9" borderId="15" xfId="0" applyFont="1" applyFill="1" applyBorder="1" applyAlignment="1">
      <alignment horizontal="center" vertical="center" wrapText="1"/>
    </xf>
    <xf numFmtId="0" fontId="6" fillId="15" borderId="0" xfId="0" applyFont="1" applyFill="1" applyAlignment="1">
      <alignment horizontal="center" vertical="center" wrapText="1"/>
    </xf>
  </cellXfs>
  <cellStyles count="8">
    <cellStyle name="20% - Accent4" xfId="5" builtinId="42"/>
    <cellStyle name="20% - Accent6" xfId="7" builtinId="50"/>
    <cellStyle name="Accent5" xfId="6" builtinId="45"/>
    <cellStyle name="Check Cell" xfId="3" builtinId="23"/>
    <cellStyle name="Explanatory Text" xfId="4" builtinId="53"/>
    <cellStyle name="Good" xfId="1" builtinId="26"/>
    <cellStyle name="Neutral" xfId="2" builtinId="28"/>
    <cellStyle name="Normal" xfId="0" builtinId="0"/>
  </cellStyles>
  <dxfs count="59">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numFmt numFmtId="1" formatCode="0"/>
      <protection locked="0" hidden="0"/>
    </dxf>
    <dxf>
      <numFmt numFmtId="0" formatCode="General"/>
      <fill>
        <patternFill patternType="solid">
          <fgColor indexed="64"/>
          <bgColor theme="9" tint="0.79998168889431442"/>
        </patternFill>
      </fill>
      <protection locked="1" hidden="0"/>
    </dxf>
    <dxf>
      <numFmt numFmtId="2" formatCode="0.00"/>
      <fill>
        <patternFill patternType="solid">
          <fgColor indexed="64"/>
          <bgColor theme="9" tint="0.79998168889431442"/>
        </patternFill>
      </fill>
      <protection locked="1" hidden="0"/>
    </dxf>
    <dxf>
      <numFmt numFmtId="19" formatCode="m/d/yyyy"/>
      <protection locked="0" hidden="0"/>
    </dxf>
    <dxf>
      <numFmt numFmtId="19" formatCode="m/d/yyyy"/>
      <protection locked="0" hidden="0"/>
    </dxf>
    <dxf>
      <numFmt numFmtId="19" formatCode="m/d/yyyy"/>
      <protection locked="0" hidden="0"/>
    </dxf>
    <dxf>
      <numFmt numFmtId="19" formatCode="m/d/yyyy"/>
      <protection locked="0" hidden="0"/>
    </dxf>
    <dxf>
      <numFmt numFmtId="0" formatCode="General"/>
      <fill>
        <patternFill patternType="solid">
          <fgColor indexed="64"/>
          <bgColor theme="9" tint="0.79998168889431442"/>
        </patternFill>
      </fill>
      <protection locked="1" hidden="0"/>
    </dxf>
    <dxf>
      <numFmt numFmtId="19" formatCode="m/d/yyyy"/>
      <protection locked="0" hidden="0"/>
    </dxf>
    <dxf>
      <numFmt numFmtId="19" formatCode="m/d/yyyy"/>
      <protection locked="0" hidden="0"/>
    </dxf>
    <dxf>
      <numFmt numFmtId="0" formatCode="General"/>
      <fill>
        <patternFill patternType="solid">
          <fgColor indexed="64"/>
          <bgColor theme="9" tint="0.79998168889431442"/>
        </patternFill>
      </fill>
      <protection locked="1"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numFmt numFmtId="19" formatCode="m/d/yyyy"/>
      <protection locked="0" hidden="0"/>
    </dxf>
    <dxf>
      <protection locked="0" hidden="0"/>
    </dxf>
    <dxf>
      <protection locked="0" hidden="0"/>
    </dxf>
    <dxf>
      <protection locked="0" hidden="0"/>
    </dxf>
    <dxf>
      <font>
        <b/>
        <i val="0"/>
        <strike val="0"/>
        <condense val="0"/>
        <extend val="0"/>
        <outline val="0"/>
        <shadow val="0"/>
        <u val="none"/>
        <vertAlign val="baseline"/>
        <sz val="11"/>
        <color theme="1"/>
        <name val="Aptos Narrow"/>
        <family val="2"/>
        <scheme val="minor"/>
      </font>
      <alignment horizontal="center" vertical="top" textRotation="0" wrapText="1" indent="0" justifyLastLine="0" shrinkToFit="0" readingOrder="0"/>
      <protection locked="0" hidden="0"/>
    </dxf>
    <dxf>
      <protection locked="0" hidden="0"/>
    </dxf>
    <dxf>
      <numFmt numFmtId="19" formatCode="m/d/yyyy"/>
      <protection locked="0" hidden="0"/>
    </dxf>
    <dxf>
      <protection locked="0" hidden="0"/>
    </dxf>
    <dxf>
      <numFmt numFmtId="19" formatCode="m/d/yyyy"/>
      <fill>
        <patternFill patternType="none">
          <fgColor indexed="64"/>
          <bgColor auto="1"/>
        </patternFill>
      </fill>
      <protection locked="0" hidden="0"/>
    </dxf>
    <dxf>
      <numFmt numFmtId="19" formatCode="m/d/yyyy"/>
      <fill>
        <patternFill patternType="solid">
          <fgColor indexed="64"/>
          <bgColor theme="9" tint="0.79998168889431442"/>
        </patternFill>
      </fill>
      <protection locked="1" hidden="0"/>
    </dxf>
    <dxf>
      <numFmt numFmtId="19" formatCode="m/d/yyyy"/>
      <protection locked="0" hidden="0"/>
    </dxf>
    <dxf>
      <numFmt numFmtId="19" formatCode="m/d/yyyy"/>
      <protection locked="0" hidden="0"/>
    </dxf>
    <dxf>
      <protection locked="0" hidden="0"/>
    </dxf>
    <dxf>
      <protection locked="0" hidden="0"/>
    </dxf>
    <dxf>
      <protection locked="0" hidden="0"/>
    </dxf>
    <dxf>
      <font>
        <b/>
        <i val="0"/>
        <strike val="0"/>
        <condense val="0"/>
        <extend val="0"/>
        <outline val="0"/>
        <shadow val="0"/>
        <u val="none"/>
        <vertAlign val="baseline"/>
        <sz val="11"/>
        <color theme="0"/>
        <name val="Aptos Narrow"/>
        <family val="2"/>
        <scheme val="minor"/>
      </font>
      <numFmt numFmtId="19" formatCode="m/d/yyyy"/>
      <fill>
        <patternFill patternType="solid">
          <fgColor indexed="64"/>
          <bgColor rgb="FF6600CC"/>
        </patternFill>
      </fill>
      <alignment horizontal="general" vertical="center" textRotation="0" wrapText="1" indent="0" justifyLastLine="0" shrinkToFit="0" readingOrder="0"/>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numFmt numFmtId="19" formatCode="m/d/yyyy"/>
      <fill>
        <patternFill patternType="solid">
          <fgColor indexed="64"/>
          <bgColor theme="9" tint="0.79998168889431442"/>
        </patternFill>
      </fill>
      <protection locked="1" hidden="0"/>
    </dxf>
    <dxf>
      <numFmt numFmtId="19" formatCode="m/d/yyyy"/>
      <protection locked="0" hidden="0"/>
    </dxf>
    <dxf>
      <numFmt numFmtId="19" formatCode="m/d/yyyy"/>
      <protection locked="0" hidden="0"/>
    </dxf>
    <dxf>
      <protection locked="0" hidden="0"/>
    </dxf>
    <dxf>
      <protection locked="0" hidden="0"/>
    </dxf>
    <dxf>
      <protection locked="0" hidden="0"/>
    </dxf>
    <dxf>
      <font>
        <b/>
        <i val="0"/>
        <strike val="0"/>
        <condense val="0"/>
        <extend val="0"/>
        <outline val="0"/>
        <shadow val="0"/>
        <u val="none"/>
        <vertAlign val="baseline"/>
        <sz val="11"/>
        <color theme="0"/>
        <name val="Aptos Narrow"/>
        <family val="2"/>
        <scheme val="minor"/>
      </font>
      <fill>
        <patternFill patternType="solid">
          <fgColor indexed="64"/>
          <bgColor theme="3" tint="0.24994659260841701"/>
        </patternFill>
      </fill>
      <alignment horizontal="center" vertical="center" textRotation="0" wrapText="1" indent="0" justifyLastLine="0" shrinkToFit="0" readingOrder="0"/>
      <protection locked="0" hidden="0"/>
    </dxf>
  </dxfs>
  <tableStyles count="0" defaultTableStyle="TableStyleMedium2" defaultPivotStyle="PivotStyleLight16"/>
  <colors>
    <mruColors>
      <color rgb="FFFFFFCC"/>
      <color rgb="FFCCCCFF"/>
      <color rgb="FF6600CC"/>
      <color rgb="FF00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FFD8F17-78D5-4659-A435-1024D620DD03}" name="Table1" displayName="Table1" ref="A3:N100" totalsRowShown="0" headerRowDxfId="58" dataDxfId="57">
  <autoFilter ref="A3:N100" xr:uid="{4FFD8F17-78D5-4659-A435-1024D620DD03}"/>
  <tableColumns count="14">
    <tableColumn id="1" xr3:uid="{ADCCE16D-F607-4CA9-9598-66567DA39F2B}" name="Therapist First Name" dataDxfId="56"/>
    <tableColumn id="2" xr3:uid="{25BA609D-40A4-43BE-AFE6-8E005E01B615}" name="Therapist Last Name" dataDxfId="55"/>
    <tableColumn id="3" xr3:uid="{360BADA0-6AEA-4E92-AF9A-D37713916407}" name="Therapist Employment Start Date" dataDxfId="54"/>
    <tableColumn id="4" xr3:uid="{FE22CE7B-393D-48F2-8680-9F0EA07AB7A8}" name="Therapist Employment End Date" dataDxfId="53"/>
    <tableColumn id="5" xr3:uid="{5FC8DBC9-287E-41D7-A717-7C1454512A5A}" name="Was this therapist employed by your agency during the report period?" dataDxfId="52">
      <calculatedColumnFormula>IF(OR(A4="", C4=""), "",
   IF(AND(
         C4 &lt;= 'County Names to hide (2)'!$D$2,
         OR(D4="", D4 &gt;= 'County Names to hide (2)'!$C$2)
      ),
      "Yes",
      "No"
   )
)</calculatedColumnFormula>
    </tableColumn>
    <tableColumn id="6" xr3:uid="{AE18496B-4B7B-4A05-A89E-35C723EA4EED}" name="Does this therapist have a master's degree or higher in mental health, social work, or marriage and family therapy?" dataDxfId="51"/>
    <tableColumn id="7" xr3:uid="{7F1B9780-7BFF-4DDF-B69D-901D1D497FF9}" name="Does this therapist have a bachelor's degree and five years of clinical experience?" dataDxfId="50"/>
    <tableColumn id="8" xr3:uid="{35D7B805-3BDB-4722-A5AC-97DE5C76F2FF}" name="Has this therapist completed training workshop 1?" dataDxfId="49"/>
    <tableColumn id="9" xr3:uid="{8D5B9419-BE3C-4487-B2EE-387F1BAD81E5}" name="Has this therapist completed training workshop 2?" dataDxfId="48"/>
    <tableColumn id="10" xr3:uid="{FD9A00A1-5BC6-465E-A5EA-A7507B3F49A9}" name="Has this therapist completed training workshop 3?" dataDxfId="47"/>
    <tableColumn id="14" xr3:uid="{ECC90D33-043D-45D9-8BE4-8A3488FA635D}" name="How many months has this therapist been participating in BSFT's Adherence/Fidelity program?" dataDxfId="46"/>
    <tableColumn id="11" xr3:uid="{05322BFC-7EA5-4781-A0EE-30D0CDB16069}" name="Did the therapist score at least a 3.8 on the BSFT adherence certification checklist at the end of their first year?" dataDxfId="45"/>
    <tableColumn id="12" xr3:uid="{8E2EBBAC-ABF3-4CD6-A629-35153ED9B480}" name="Did the therapist score at least a 3.8 on the BSFT adherence certification checklist at the end of their second year?" dataDxfId="44"/>
    <tableColumn id="13" xr3:uid="{54B9BC8F-7470-4030-8B0B-DE30B3455552}" name="Did the therapist score at least a 3.8 on the BSFT adherence certification checklist at the end of their third year?" dataDxfId="43"/>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07CDEB2-9492-4151-9034-F502A26DEE10}" name="Table2" displayName="Table2" ref="A3:I100" totalsRowShown="0" headerRowDxfId="42" dataDxfId="41">
  <autoFilter ref="A3:I100" xr:uid="{F07CDEB2-9492-4151-9034-F502A26DEE10}"/>
  <tableColumns count="9">
    <tableColumn id="1" xr3:uid="{4CCECA2A-DE89-4AC6-9D02-1B09DC8E4784}" name="Supervisor First Name" dataDxfId="40"/>
    <tableColumn id="2" xr3:uid="{AE982F4E-6A2B-4397-9B94-2CCF5ACF033F}" name="Supervisor Last Name" dataDxfId="39"/>
    <tableColumn id="3" xr3:uid="{394FDA10-6578-45CA-A579-17A8EA9F8369}" name="Supervisor Employment Start Date" dataDxfId="38"/>
    <tableColumn id="4" xr3:uid="{31B1B8B7-1F86-4868-B939-A4FCF829D246}" name="Supervisor Employment End Date" dataDxfId="37"/>
    <tableColumn id="5" xr3:uid="{E92B8003-BA18-4287-9DE0-547CE63BBACF}" name="Was this supervisor employed by your agency during the report period?" dataDxfId="36">
      <calculatedColumnFormula>IF(OR(A4="", C4=""), "",
   IF(AND(
         C4 &lt;= 'County Names to hide (2)'!$D$2,
         OR(D4="", D4 &gt;= 'County Names to hide (2)'!$C$2)
      ),
      "Yes",
      "No"
   )
)</calculatedColumnFormula>
    </tableColumn>
    <tableColumn id="9" xr3:uid="{8A2C89FC-E311-4F37-B463-6C3F4B96568E}" name="Does this supervisor have a master's degree or higher in mental health, social work, or marriage and family therapy?" dataDxfId="35"/>
    <tableColumn id="7" xr3:uid="{219C4A48-6C9E-4B31-B2AD-D8F869FC0397}" name="Has this supervisor completed supervisor training?" dataDxfId="34"/>
    <tableColumn id="6" xr3:uid="{EB4EB66B-0847-479D-B3C4-D389F9F1C395}" name="Date this supervisor completed the supervisor training" dataDxfId="33"/>
    <tableColumn id="8" xr3:uid="{6F59CE47-EFFD-46A0-8D47-E7FDC08A1586}" name="Does the supervisor have a minimum of one year of fidelity adherence?" dataDxfId="3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034C88E-665E-4499-8516-BB417A6B9D4A}" name="Table4" displayName="Table4" ref="A4:AD500" totalsRowShown="0" headerRowDxfId="31" dataDxfId="30">
  <autoFilter ref="A4:AD500" xr:uid="{A034C88E-665E-4499-8516-BB417A6B9D4A}"/>
  <tableColumns count="30">
    <tableColumn id="1" xr3:uid="{9315D4B2-D382-43FB-AB8F-B27DAF03F37C}" name="DCFS/Probation Unique Identifier" dataDxfId="29"/>
    <tableColumn id="2" xr3:uid="{E2E448BE-92C1-4AC2-BE5F-E119070279C7}" name="BSFT Model _x000a_Child ID" dataDxfId="28"/>
    <tableColumn id="3" xr3:uid="{3AD78CB8-2F4C-40F6-8964-00CD2B83E6D0}" name="Child Date of Birth" dataDxfId="27"/>
    <tableColumn id="4" xr3:uid="{5AB7B91A-EBCD-41D6-9641-2545D5A38A03}" name="Child Sex" dataDxfId="26"/>
    <tableColumn id="5" xr3:uid="{B431851F-2D5C-43C8-A6A4-740D2BD14B21}" name="Child Hispanic or Latino Ethnicity" dataDxfId="25"/>
    <tableColumn id="6" xr3:uid="{BBDB191B-05E0-485A-9CB2-793819056031}" name="Child Race: White" dataDxfId="24"/>
    <tableColumn id="7" xr3:uid="{8119F516-C49D-49B8-AC76-87CEADA42DBC}" name="Child Race:  Black or African American" dataDxfId="23"/>
    <tableColumn id="8" xr3:uid="{01DAE741-05E6-4105-8447-B075ED017F88}" name="Child Race:  Asian" dataDxfId="22"/>
    <tableColumn id="9" xr3:uid="{DA77E96B-1C8D-40D8-8911-0135AB3B996E}" name="Child Race: Native Hawaiian or Other Pacific Islander" dataDxfId="21"/>
    <tableColumn id="10" xr3:uid="{A1B2F771-2B15-4E71-9D99-B6D35BAEAFF1}" name="Child Race: American Indian or Alaska Native" dataDxfId="20"/>
    <tableColumn id="11" xr3:uid="{BA4CAE02-3217-41DA-85BE-71F2B051A511}" name="Child Race: Declined" dataDxfId="19"/>
    <tableColumn id="12" xr3:uid="{6AA59F65-C731-4627-9E49-F90FEBAEC3BE}" name="Child Race: Unknown" dataDxfId="18">
      <calculatedColumnFormula>IF(COUNTIF(F6:K6, "Yes")&gt;0, "No", "Yes")</calculatedColumnFormula>
    </tableColumn>
    <tableColumn id="13" xr3:uid="{FB39C708-BC9B-4E7A-A403-ABEB36E95361}" name="Program Start Date" dataDxfId="17"/>
    <tableColumn id="14" xr3:uid="{48D6E4A6-6C81-4E40-8C75-5A59E45424A3}" name="Program End Date" dataDxfId="16"/>
    <tableColumn id="15" xr3:uid="{5B4976A6-F3BE-40F1-A7D9-3ADC897AF7F4}" name="Was this child open during the report period?" dataDxfId="15">
      <calculatedColumnFormula>IF(OR(A5="", M5=""), "",
   IF(AND(
         M5 &lt;= 'County Names to hide (2)'!$D$2,
         OR(N5="", N5 &gt;= 'County Names to hide (2)'!$C$2)
      ),
      "Yes",
      "No"
   )
)</calculatedColumnFormula>
    </tableColumn>
    <tableColumn id="16" xr3:uid="{1E17553E-6648-4C76-BC5C-281CB1E9AFF8}" name="Date Child Specific Prevention Plan Start (Year One)" dataDxfId="14"/>
    <tableColumn id="17" xr3:uid="{33013BD7-874D-44B8-BF69-28FD24EEB362}" name="Date Child Specific Prevention Plan Ended (Year One)" dataDxfId="13"/>
    <tableColumn id="18" xr3:uid="{00B43F97-A991-4CB9-BBF8-FEF563B9F28B}" name="Date Child Specific Prevention Plan Start (Year Two)" dataDxfId="12"/>
    <tableColumn id="19" xr3:uid="{1F0350E3-8433-4D24-9589-AC297193165E}" name="Date Child Specific Prevention Plan Ended (Year Two)" dataDxfId="11"/>
    <tableColumn id="21" xr3:uid="{53756AB6-9344-4F0E-BCB5-D5228EAC9975}" name="Months open at end of the report period" dataDxfId="10">
      <calculatedColumnFormula>IF(Outcomes!M5="","",
   IF(AND(Outcomes!N5&lt;&gt;"",Outcomes!N5&lt;'County Names to hide (2)'!$C$2),0,
      ROUND((MIN(IF(Outcomes!N5="", 'County Names to hide (2)'!$D$2, Outcomes!N5),'County Names to hide (2)'!$D$2)-Outcomes!M5)/30,1)))</calculatedColumnFormula>
    </tableColumn>
    <tableColumn id="22" xr3:uid="{E76C61C9-9526-4AEA-B283-C00DEB0578CA}" name="Did this case close during the report period?" dataDxfId="9">
      <calculatedColumnFormula>IF(OR(Outcomes!M5="",Outcomes!M5&gt;'County Names to hide (2)'!$D$2),"",
   IF(Outcomes!N5="","No",
      IF(AND(Outcomes!N5&gt;'County Names to hide (2)'!$C$2,
             Outcomes!N5&lt;'County Names to hide (2)'!$D$2),
         "Yes","No")))</calculatedColumnFormula>
    </tableColumn>
    <tableColumn id="31" xr3:uid="{6ED4D1E6-23F5-4DDA-B8FF-FC6CB25A5BC6}" name="If the case is closed, how many visits (as defined by the BSFT model) did the youth receive?" dataDxfId="8" dataCellStyle="Normal"/>
    <tableColumn id="30" xr3:uid="{7038989C-82AD-4AFC-B586-6F9581114599}" name="Did this youth exhibit clinical improvement in the social functioning subset?" dataDxfId="7"/>
    <tableColumn id="23" xr3:uid="{59F7744D-7285-4AE9-BF62-77AF3BBAF269}" name="Did this youth demonstrate clinical improvement on the family functioning subset?" dataDxfId="6"/>
    <tableColumn id="24" xr3:uid="{10C4F14B-F040-4F78-98D1-E0F68053FCF4}" name="Did this youth show clinical improvement in the behavioral and emotional needs domain?" dataDxfId="5"/>
    <tableColumn id="25" xr3:uid="{88C5B96F-535E-4D54-B335-18CFBCB0746A}" name="Did this youth have a reduction in association with antisocial peers?" dataDxfId="4"/>
    <tableColumn id="26" xr3:uid="{58F07AEB-10BB-458B-929F-8A77079C25A5}" name="Did this youth show clinical improvement in the conduct and socialized aggression subset?" dataDxfId="3"/>
    <tableColumn id="27" xr3:uid="{599B9BE5-AFB3-4AC4-8ACE-DAEF87D1D57F}" name="Did the parents demonstrate reduced alcohol use on the addiction severity index?" dataDxfId="2"/>
    <tableColumn id="28" xr3:uid="{799AC18B-FBC0-4800-97BC-23DB22EB3339}" name="Did the parents move out of the non-clinical range on the parenting practices questionnaire?" dataDxfId="1"/>
    <tableColumn id="29" xr3:uid="{46639332-5E69-4A80-A3E1-EA986EF413DF}" name="Did the family have a significant reduction on the general family assessment device subscale?" dataDxfId="0"/>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7.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C997B-AF06-4FED-8878-C205FE8CB75E}">
  <dimension ref="A1:E61"/>
  <sheetViews>
    <sheetView topLeftCell="A2" workbookViewId="0">
      <selection activeCell="A62" sqref="A62"/>
    </sheetView>
  </sheetViews>
  <sheetFormatPr defaultColWidth="8.7265625" defaultRowHeight="14.5" x14ac:dyDescent="0.35"/>
  <cols>
    <col min="1" max="1" width="16.453125" style="1" customWidth="1"/>
    <col min="2" max="2" width="32" style="1" customWidth="1"/>
    <col min="3" max="3" width="57.81640625" style="1" customWidth="1"/>
    <col min="4" max="4" width="38.81640625" style="1" customWidth="1"/>
    <col min="5" max="5" width="43.54296875" style="1" customWidth="1"/>
    <col min="6" max="16384" width="8.7265625" style="1"/>
  </cols>
  <sheetData>
    <row r="1" spans="1:5" x14ac:dyDescent="0.35">
      <c r="A1" s="3" t="s">
        <v>91</v>
      </c>
      <c r="B1" s="3" t="s">
        <v>92</v>
      </c>
      <c r="C1" s="3" t="s">
        <v>167</v>
      </c>
      <c r="D1" s="3" t="s">
        <v>166</v>
      </c>
    </row>
    <row r="2" spans="1:5" x14ac:dyDescent="0.35">
      <c r="A2" s="1" t="s">
        <v>95</v>
      </c>
      <c r="B2" s="4">
        <f ca="1">TODAY()</f>
        <v>46307</v>
      </c>
      <c r="C2" s="5">
        <f>Cover_Sheet2!$H3</f>
        <v>46327</v>
      </c>
      <c r="D2" s="5">
        <f>Cover_Sheet2!$I3</f>
        <v>46418</v>
      </c>
      <c r="E2" s="4">
        <f>EDATE('County Names to hide (2)'!$C$2,-6)</f>
        <v>46143</v>
      </c>
    </row>
    <row r="3" spans="1:5" x14ac:dyDescent="0.35">
      <c r="A3" s="1" t="s">
        <v>96</v>
      </c>
    </row>
    <row r="4" spans="1:5" x14ac:dyDescent="0.35">
      <c r="A4" s="1" t="s">
        <v>97</v>
      </c>
    </row>
    <row r="5" spans="1:5" x14ac:dyDescent="0.35">
      <c r="A5" s="1" t="s">
        <v>98</v>
      </c>
    </row>
    <row r="6" spans="1:5" x14ac:dyDescent="0.35">
      <c r="A6" s="1" t="s">
        <v>5</v>
      </c>
    </row>
    <row r="7" spans="1:5" x14ac:dyDescent="0.35">
      <c r="A7" s="1" t="s">
        <v>99</v>
      </c>
    </row>
    <row r="8" spans="1:5" x14ac:dyDescent="0.35">
      <c r="A8" s="1" t="s">
        <v>100</v>
      </c>
    </row>
    <row r="9" spans="1:5" x14ac:dyDescent="0.35">
      <c r="A9" s="1" t="s">
        <v>101</v>
      </c>
    </row>
    <row r="10" spans="1:5" x14ac:dyDescent="0.35">
      <c r="A10" s="1" t="s">
        <v>102</v>
      </c>
    </row>
    <row r="11" spans="1:5" x14ac:dyDescent="0.35">
      <c r="A11" s="1" t="s">
        <v>103</v>
      </c>
    </row>
    <row r="12" spans="1:5" x14ac:dyDescent="0.35">
      <c r="A12" s="1" t="s">
        <v>104</v>
      </c>
    </row>
    <row r="13" spans="1:5" x14ac:dyDescent="0.35">
      <c r="A13" s="1" t="s">
        <v>105</v>
      </c>
    </row>
    <row r="14" spans="1:5" x14ac:dyDescent="0.35">
      <c r="A14" s="1" t="s">
        <v>106</v>
      </c>
    </row>
    <row r="15" spans="1:5" x14ac:dyDescent="0.35">
      <c r="A15" s="1" t="s">
        <v>107</v>
      </c>
    </row>
    <row r="16" spans="1:5" x14ac:dyDescent="0.35">
      <c r="A16" s="1" t="s">
        <v>178</v>
      </c>
    </row>
    <row r="17" spans="1:1" x14ac:dyDescent="0.35">
      <c r="A17" s="1" t="s">
        <v>108</v>
      </c>
    </row>
    <row r="18" spans="1:1" x14ac:dyDescent="0.35">
      <c r="A18" s="1" t="s">
        <v>109</v>
      </c>
    </row>
    <row r="19" spans="1:1" x14ac:dyDescent="0.35">
      <c r="A19" s="1" t="s">
        <v>110</v>
      </c>
    </row>
    <row r="20" spans="1:1" x14ac:dyDescent="0.35">
      <c r="A20" s="1" t="s">
        <v>111</v>
      </c>
    </row>
    <row r="21" spans="1:1" x14ac:dyDescent="0.35">
      <c r="A21" s="1" t="s">
        <v>112</v>
      </c>
    </row>
    <row r="22" spans="1:1" x14ac:dyDescent="0.35">
      <c r="A22" s="1" t="s">
        <v>113</v>
      </c>
    </row>
    <row r="23" spans="1:1" x14ac:dyDescent="0.35">
      <c r="A23" s="1" t="s">
        <v>114</v>
      </c>
    </row>
    <row r="24" spans="1:1" x14ac:dyDescent="0.35">
      <c r="A24" s="1" t="s">
        <v>115</v>
      </c>
    </row>
    <row r="25" spans="1:1" x14ac:dyDescent="0.35">
      <c r="A25" s="1" t="s">
        <v>116</v>
      </c>
    </row>
    <row r="26" spans="1:1" x14ac:dyDescent="0.35">
      <c r="A26" s="1" t="s">
        <v>117</v>
      </c>
    </row>
    <row r="27" spans="1:1" x14ac:dyDescent="0.35">
      <c r="A27" s="1" t="s">
        <v>118</v>
      </c>
    </row>
    <row r="28" spans="1:1" x14ac:dyDescent="0.35">
      <c r="A28" s="1" t="s">
        <v>119</v>
      </c>
    </row>
    <row r="29" spans="1:1" x14ac:dyDescent="0.35">
      <c r="A29" s="1" t="s">
        <v>120</v>
      </c>
    </row>
    <row r="30" spans="1:1" x14ac:dyDescent="0.35">
      <c r="A30" s="1" t="s">
        <v>121</v>
      </c>
    </row>
    <row r="31" spans="1:1" x14ac:dyDescent="0.35">
      <c r="A31" s="1" t="s">
        <v>122</v>
      </c>
    </row>
    <row r="32" spans="1:1" x14ac:dyDescent="0.35">
      <c r="A32" s="1" t="s">
        <v>123</v>
      </c>
    </row>
    <row r="33" spans="1:1" x14ac:dyDescent="0.35">
      <c r="A33" s="1" t="s">
        <v>124</v>
      </c>
    </row>
    <row r="34" spans="1:1" x14ac:dyDescent="0.35">
      <c r="A34" s="1" t="s">
        <v>125</v>
      </c>
    </row>
    <row r="35" spans="1:1" x14ac:dyDescent="0.35">
      <c r="A35" s="1" t="s">
        <v>126</v>
      </c>
    </row>
    <row r="36" spans="1:1" x14ac:dyDescent="0.35">
      <c r="A36" s="1" t="s">
        <v>127</v>
      </c>
    </row>
    <row r="37" spans="1:1" x14ac:dyDescent="0.35">
      <c r="A37" s="1" t="s">
        <v>128</v>
      </c>
    </row>
    <row r="38" spans="1:1" x14ac:dyDescent="0.35">
      <c r="A38" s="1" t="s">
        <v>129</v>
      </c>
    </row>
    <row r="39" spans="1:1" x14ac:dyDescent="0.35">
      <c r="A39" s="1" t="s">
        <v>130</v>
      </c>
    </row>
    <row r="40" spans="1:1" x14ac:dyDescent="0.35">
      <c r="A40" s="1" t="s">
        <v>131</v>
      </c>
    </row>
    <row r="41" spans="1:1" x14ac:dyDescent="0.35">
      <c r="A41" s="1" t="s">
        <v>132</v>
      </c>
    </row>
    <row r="42" spans="1:1" x14ac:dyDescent="0.35">
      <c r="A42" s="1" t="s">
        <v>133</v>
      </c>
    </row>
    <row r="43" spans="1:1" x14ac:dyDescent="0.35">
      <c r="A43" s="1" t="s">
        <v>134</v>
      </c>
    </row>
    <row r="44" spans="1:1" x14ac:dyDescent="0.35">
      <c r="A44" s="1" t="s">
        <v>135</v>
      </c>
    </row>
    <row r="45" spans="1:1" x14ac:dyDescent="0.35">
      <c r="A45" s="1" t="s">
        <v>136</v>
      </c>
    </row>
    <row r="46" spans="1:1" x14ac:dyDescent="0.35">
      <c r="A46" s="1" t="s">
        <v>137</v>
      </c>
    </row>
    <row r="47" spans="1:1" x14ac:dyDescent="0.35">
      <c r="A47" s="1" t="s">
        <v>138</v>
      </c>
    </row>
    <row r="48" spans="1:1" x14ac:dyDescent="0.35">
      <c r="A48" s="1" t="s">
        <v>139</v>
      </c>
    </row>
    <row r="49" spans="1:1" x14ac:dyDescent="0.35">
      <c r="A49" s="1" t="s">
        <v>140</v>
      </c>
    </row>
    <row r="50" spans="1:1" x14ac:dyDescent="0.35">
      <c r="A50" s="1" t="s">
        <v>141</v>
      </c>
    </row>
    <row r="51" spans="1:1" x14ac:dyDescent="0.35">
      <c r="A51" s="1" t="s">
        <v>142</v>
      </c>
    </row>
    <row r="52" spans="1:1" x14ac:dyDescent="0.35">
      <c r="A52" s="1" t="s">
        <v>143</v>
      </c>
    </row>
    <row r="53" spans="1:1" x14ac:dyDescent="0.35">
      <c r="A53" s="1" t="s">
        <v>144</v>
      </c>
    </row>
    <row r="54" spans="1:1" x14ac:dyDescent="0.35">
      <c r="A54" s="1" t="s">
        <v>145</v>
      </c>
    </row>
    <row r="55" spans="1:1" x14ac:dyDescent="0.35">
      <c r="A55" s="1" t="s">
        <v>146</v>
      </c>
    </row>
    <row r="56" spans="1:1" x14ac:dyDescent="0.35">
      <c r="A56" s="1" t="s">
        <v>147</v>
      </c>
    </row>
    <row r="57" spans="1:1" x14ac:dyDescent="0.35">
      <c r="A57" s="1" t="s">
        <v>148</v>
      </c>
    </row>
    <row r="58" spans="1:1" x14ac:dyDescent="0.35">
      <c r="A58" s="1" t="s">
        <v>149</v>
      </c>
    </row>
    <row r="59" spans="1:1" x14ac:dyDescent="0.35">
      <c r="A59" s="1" t="s">
        <v>150</v>
      </c>
    </row>
    <row r="60" spans="1:1" x14ac:dyDescent="0.35">
      <c r="A60" s="1" t="s">
        <v>151</v>
      </c>
    </row>
    <row r="61" spans="1:1" x14ac:dyDescent="0.35">
      <c r="A61" s="1" t="s">
        <v>179</v>
      </c>
    </row>
  </sheetData>
  <sheetProtection selectLockedCell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FA0EE-D02D-4FB9-9E0F-AA6668410CA7}">
  <sheetPr>
    <tabColor rgb="FFFFFF00"/>
  </sheetPr>
  <dimension ref="A1:L3"/>
  <sheetViews>
    <sheetView tabSelected="1" topLeftCell="I2" zoomScale="120" zoomScaleNormal="120" workbookViewId="0">
      <selection activeCell="M10" sqref="M10"/>
    </sheetView>
  </sheetViews>
  <sheetFormatPr defaultColWidth="8.7265625" defaultRowHeight="21" customHeight="1" x14ac:dyDescent="0.35"/>
  <cols>
    <col min="1" max="2" width="24.54296875" customWidth="1"/>
    <col min="3" max="7" width="24.54296875" style="69" customWidth="1"/>
    <col min="8" max="8" width="25.81640625" customWidth="1"/>
    <col min="9" max="9" width="25.81640625" style="5" customWidth="1"/>
    <col min="10" max="10" width="16.7265625" customWidth="1"/>
    <col min="11" max="11" width="22.7265625" customWidth="1"/>
    <col min="12" max="12" width="34.81640625" customWidth="1"/>
    <col min="13" max="13" width="19.81640625" style="1" customWidth="1"/>
    <col min="14" max="16384" width="8.7265625" style="1"/>
  </cols>
  <sheetData>
    <row r="1" spans="1:12" ht="199.5" customHeight="1" x14ac:dyDescent="0.35">
      <c r="A1" s="75" t="s">
        <v>184</v>
      </c>
      <c r="B1" s="76"/>
      <c r="C1" s="76"/>
      <c r="D1" s="76"/>
      <c r="E1" s="76"/>
      <c r="F1" s="76"/>
      <c r="G1" s="76"/>
      <c r="H1" s="76"/>
      <c r="I1" s="68"/>
      <c r="J1" s="1"/>
      <c r="K1" s="1"/>
      <c r="L1" s="1"/>
    </row>
    <row r="2" spans="1:12" ht="29.5" customHeight="1" x14ac:dyDescent="0.35">
      <c r="A2" s="71" t="s">
        <v>0</v>
      </c>
      <c r="B2" s="71" t="s">
        <v>1</v>
      </c>
      <c r="C2" s="72" t="s">
        <v>177</v>
      </c>
      <c r="D2" s="72" t="s">
        <v>176</v>
      </c>
      <c r="E2" s="72" t="s">
        <v>165</v>
      </c>
      <c r="F2" s="72" t="s">
        <v>164</v>
      </c>
      <c r="G2" s="72" t="s">
        <v>163</v>
      </c>
      <c r="H2" s="71" t="s">
        <v>162</v>
      </c>
      <c r="I2" s="71" t="s">
        <v>161</v>
      </c>
      <c r="J2" s="71" t="s">
        <v>2</v>
      </c>
      <c r="K2" s="71" t="s">
        <v>3</v>
      </c>
      <c r="L2" s="71" t="s">
        <v>4</v>
      </c>
    </row>
    <row r="3" spans="1:12" ht="16" customHeight="1" x14ac:dyDescent="0.35">
      <c r="A3" s="1" t="s">
        <v>95</v>
      </c>
      <c r="B3" s="1" t="s">
        <v>6</v>
      </c>
      <c r="C3" s="2"/>
      <c r="D3" s="2"/>
      <c r="E3" s="2" t="s">
        <v>175</v>
      </c>
      <c r="F3" s="2" t="s">
        <v>180</v>
      </c>
      <c r="G3" s="70">
        <v>2026</v>
      </c>
      <c r="H3" s="54">
        <f>DATE(G3, MONTH(DATEVALUE("1 "&amp;F3)), 1)</f>
        <v>46327</v>
      </c>
      <c r="I3" s="54" cm="1">
        <f t="array" ref="I3">_xlfn.IFS(
  E3="Monthly", EOMONTH(H3,0),
  E3="Quarterly", EOMONTH(H3,2),
  E3="Biannual", EOMONTH(H3,5),
  E3="Yearly", EOMONTH(H3,11)
)</f>
        <v>46418</v>
      </c>
      <c r="J3" s="1">
        <v>2027</v>
      </c>
      <c r="K3" s="1"/>
      <c r="L3" s="1"/>
    </row>
  </sheetData>
  <sheetProtection algorithmName="SHA-512" hashValue="0sfLlCLdYyGkcEnxzEJkopdZKjsBnu0/DygIq8mQfd2xUoLWB2CAVSuwwcSQgBDxX3kmvne0at02xVZCGm40dQ==" saltValue="nKM6FnLWc7qhqoOrnTf+qQ==" spinCount="100000" sheet="1" objects="1" scenarios="1" selectLockedCells="1"/>
  <mergeCells count="1">
    <mergeCell ref="A1:H1"/>
  </mergeCells>
  <dataValidations count="5">
    <dataValidation type="whole" allowBlank="1" showInputMessage="1" showErrorMessage="1" sqref="E4:G1048576 C4:D1048576" xr:uid="{4443F808-4D54-401F-AD6C-8DCCFE43B660}">
      <formula1>1</formula1>
      <formula2>1000</formula2>
    </dataValidation>
    <dataValidation type="whole" allowBlank="1" showInputMessage="1" showErrorMessage="1" sqref="J1:J1048576" xr:uid="{4AB0651A-1054-44A7-8BE7-3E8FD0169A7C}">
      <formula1>2026</formula1>
      <formula2>3026</formula2>
    </dataValidation>
    <dataValidation type="list" allowBlank="1" showInputMessage="1" showErrorMessage="1" sqref="E3" xr:uid="{53AC3CEA-787D-4A09-B41C-065931EC5F00}">
      <formula1>"Monthly, Quarterly, Biannual, Yearly"</formula1>
    </dataValidation>
    <dataValidation type="list" allowBlank="1" showInputMessage="1" showErrorMessage="1" sqref="F3" xr:uid="{CE3EB59A-2BA3-4024-ACA7-807181ED811C}">
      <formula1>"January,February,March,April,May,June,July,August,September,October,November,December"</formula1>
    </dataValidation>
    <dataValidation type="whole" operator="greaterThanOrEqual" allowBlank="1" showInputMessage="1" showErrorMessage="1" sqref="G3" xr:uid="{D0D9DA57-91E1-4AC4-8429-56DE51229FCA}">
      <formula1>2026</formula1>
    </dataValidation>
  </dataValidations>
  <pageMargins left="0.75" right="0.75" top="1" bottom="1" header="0.5" footer="0.5"/>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32D9093-D757-4A2A-AB19-02ED62BAB1FB}">
          <x14:formula1>
            <xm:f>'County Names to hide (2)'!A2:A61</xm:f>
          </x14:formula1>
          <xm:sqref>A3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8F118-2855-4E77-9081-3F5123139F2A}">
  <sheetPr codeName="Sheet1">
    <tabColor rgb="FFFFFF00"/>
  </sheetPr>
  <dimension ref="A1:N100"/>
  <sheetViews>
    <sheetView workbookViewId="0">
      <selection activeCell="F4" sqref="F4"/>
    </sheetView>
  </sheetViews>
  <sheetFormatPr defaultColWidth="8.7265625" defaultRowHeight="14.5" x14ac:dyDescent="0.35"/>
  <cols>
    <col min="1" max="1" width="28.1796875" style="1" customWidth="1"/>
    <col min="2" max="2" width="21.453125" style="1" customWidth="1"/>
    <col min="3" max="3" width="39.1796875" style="4" customWidth="1"/>
    <col min="4" max="4" width="29.453125" style="4" customWidth="1"/>
    <col min="5" max="5" width="46.7265625" style="4" customWidth="1"/>
    <col min="6" max="6" width="47.7265625" style="1" customWidth="1"/>
    <col min="7" max="7" width="46.7265625" style="1" customWidth="1"/>
    <col min="8" max="11" width="44.453125" style="1" customWidth="1"/>
    <col min="12" max="14" width="46.7265625" style="1" customWidth="1"/>
    <col min="15" max="16384" width="8.7265625" style="1"/>
  </cols>
  <sheetData>
    <row r="1" spans="1:14" ht="80.150000000000006" customHeight="1" x14ac:dyDescent="0.35">
      <c r="A1" s="77" t="s">
        <v>7</v>
      </c>
      <c r="B1" s="78"/>
      <c r="C1" s="78"/>
      <c r="D1" s="78"/>
      <c r="E1" s="78"/>
      <c r="F1" s="55"/>
      <c r="G1" s="55"/>
      <c r="H1" s="55"/>
      <c r="I1" s="55"/>
      <c r="J1" s="55"/>
      <c r="K1" s="55"/>
    </row>
    <row r="2" spans="1:14" s="56" customFormat="1" ht="20.5" customHeight="1" x14ac:dyDescent="0.45">
      <c r="A2" s="19" t="s">
        <v>8</v>
      </c>
      <c r="B2" s="19"/>
      <c r="C2" s="19"/>
      <c r="D2" s="7"/>
      <c r="E2" s="7"/>
      <c r="F2" s="20" t="s">
        <v>9</v>
      </c>
      <c r="G2" s="1"/>
      <c r="H2" s="1"/>
      <c r="I2" s="1"/>
      <c r="J2" s="1"/>
      <c r="K2" s="1"/>
    </row>
    <row r="3" spans="1:14" ht="43.5" x14ac:dyDescent="0.35">
      <c r="A3" s="57" t="s">
        <v>10</v>
      </c>
      <c r="B3" s="57" t="s">
        <v>11</v>
      </c>
      <c r="C3" s="58" t="s">
        <v>12</v>
      </c>
      <c r="D3" s="58" t="s">
        <v>13</v>
      </c>
      <c r="E3" s="58" t="s">
        <v>168</v>
      </c>
      <c r="F3" s="57" t="s">
        <v>14</v>
      </c>
      <c r="G3" s="57" t="s">
        <v>15</v>
      </c>
      <c r="H3" s="57" t="s">
        <v>16</v>
      </c>
      <c r="I3" s="57" t="s">
        <v>17</v>
      </c>
      <c r="J3" s="57" t="s">
        <v>18</v>
      </c>
      <c r="K3" s="57" t="s">
        <v>19</v>
      </c>
      <c r="L3" s="57" t="s">
        <v>20</v>
      </c>
      <c r="M3" s="57" t="s">
        <v>21</v>
      </c>
      <c r="N3" s="57" t="s">
        <v>22</v>
      </c>
    </row>
    <row r="4" spans="1:14" x14ac:dyDescent="0.35">
      <c r="E4" s="54" t="str">
        <f>IF(OR(A4="", C4=""), "",
   IF(AND(
         C4 &lt;= 'County Names to hide (2)'!$D$2,
         OR(D4="", D4 &gt;= 'County Names to hide (2)'!$C$2)
      ),
      "Yes",
      "No"
   )
)</f>
        <v/>
      </c>
    </row>
    <row r="5" spans="1:14" x14ac:dyDescent="0.35">
      <c r="E5" s="54" t="str">
        <f>IF(OR(A5="", C5=""), "",
   IF(AND(
         C5 &lt;= 'County Names to hide (2)'!$D$2,
         OR(D5="", D5 &gt;= 'County Names to hide (2)'!$C$2)
      ),
      "Yes",
      "No"
   )
)</f>
        <v/>
      </c>
    </row>
    <row r="6" spans="1:14" x14ac:dyDescent="0.35">
      <c r="E6" s="54" t="str">
        <f>IF(OR(A6="", C6=""), "",
   IF(AND(
         C6 &lt;= 'County Names to hide (2)'!$D$2,
         OR(D6="", D6 &gt;= 'County Names to hide (2)'!$C$2)
      ),
      "Yes",
      "No"
   )
)</f>
        <v/>
      </c>
    </row>
    <row r="7" spans="1:14" x14ac:dyDescent="0.35">
      <c r="E7" s="54" t="str">
        <f>IF(OR(A7="", C7=""), "",
   IF(AND(
         C7 &lt;= 'County Names to hide (2)'!$D$2,
         OR(D7="", D7 &gt;= 'County Names to hide (2)'!$C$2)
      ),
      "Yes",
      "No"
   )
)</f>
        <v/>
      </c>
    </row>
    <row r="8" spans="1:14" x14ac:dyDescent="0.35">
      <c r="E8" s="54" t="str">
        <f>IF(OR(A8="", C8=""), "",
   IF(AND(
         C8 &lt;= 'County Names to hide (2)'!$D$2,
         OR(D8="", D8 &gt;= 'County Names to hide (2)'!$C$2)
      ),
      "Yes",
      "No"
   )
)</f>
        <v/>
      </c>
    </row>
    <row r="9" spans="1:14" x14ac:dyDescent="0.35">
      <c r="E9" s="54" t="str">
        <f>IF(OR(A9="", C9=""), "",
   IF(AND(
         C9 &lt;= 'County Names to hide (2)'!$D$2,
         OR(D9="", D9 &gt;= 'County Names to hide (2)'!$C$2)
      ),
      "Yes",
      "No"
   )
)</f>
        <v/>
      </c>
    </row>
    <row r="10" spans="1:14" x14ac:dyDescent="0.35">
      <c r="E10" s="54" t="str">
        <f>IF(OR(A10="", C10=""), "",
   IF(AND(
         C10 &lt;= 'County Names to hide (2)'!$D$2,
         OR(D10="", D10 &gt;= 'County Names to hide (2)'!$C$2)
      ),
      "Yes",
      "No"
   )
)</f>
        <v/>
      </c>
    </row>
    <row r="11" spans="1:14" x14ac:dyDescent="0.35">
      <c r="E11" s="54" t="str">
        <f>IF(OR(A11="", C11=""), "",
   IF(AND(
         C11 &lt;= 'County Names to hide (2)'!$D$2,
         OR(D11="", D11 &gt;= 'County Names to hide (2)'!$C$2)
      ),
      "Yes",
      "No"
   )
)</f>
        <v/>
      </c>
    </row>
    <row r="12" spans="1:14" x14ac:dyDescent="0.35">
      <c r="E12" s="54" t="str">
        <f>IF(OR(A12="", C12=""), "",
   IF(AND(
         C12 &lt;= 'County Names to hide (2)'!$D$2,
         OR(D12="", D12 &gt;= 'County Names to hide (2)'!$C$2)
      ),
      "Yes",
      "No"
   )
)</f>
        <v/>
      </c>
    </row>
    <row r="13" spans="1:14" x14ac:dyDescent="0.35">
      <c r="E13" s="54" t="str">
        <f>IF(OR(A13="", C13=""), "",
   IF(AND(
         C13 &lt;= 'County Names to hide (2)'!$D$2,
         OR(D13="", D13 &gt;= 'County Names to hide (2)'!$C$2)
      ),
      "Yes",
      "No"
   )
)</f>
        <v/>
      </c>
    </row>
    <row r="14" spans="1:14" x14ac:dyDescent="0.35">
      <c r="E14" s="54" t="str">
        <f>IF(OR(A14="", C14=""), "",
   IF(AND(
         C14 &lt;= 'County Names to hide (2)'!$D$2,
         OR(D14="", D14 &gt;= 'County Names to hide (2)'!$C$2)
      ),
      "Yes",
      "No"
   )
)</f>
        <v/>
      </c>
    </row>
    <row r="15" spans="1:14" x14ac:dyDescent="0.35">
      <c r="E15" s="54" t="str">
        <f>IF(OR(A15="", C15=""), "",
   IF(AND(
         C15 &lt;= 'County Names to hide (2)'!$D$2,
         OR(D15="", D15 &gt;= 'County Names to hide (2)'!$C$2)
      ),
      "Yes",
      "No"
   )
)</f>
        <v/>
      </c>
    </row>
    <row r="16" spans="1:14" x14ac:dyDescent="0.35">
      <c r="E16" s="54" t="str">
        <f>IF(OR(A16="", C16=""), "",
   IF(AND(
         C16 &lt;= 'County Names to hide (2)'!$D$2,
         OR(D16="", D16 &gt;= 'County Names to hide (2)'!$C$2)
      ),
      "Yes",
      "No"
   )
)</f>
        <v/>
      </c>
    </row>
    <row r="17" spans="5:5" x14ac:dyDescent="0.35">
      <c r="E17" s="54" t="str">
        <f>IF(OR(A17="", C17=""), "",
   IF(AND(
         C17 &lt;= 'County Names to hide (2)'!$D$2,
         OR(D17="", D17 &gt;= 'County Names to hide (2)'!$C$2)
      ),
      "Yes",
      "No"
   )
)</f>
        <v/>
      </c>
    </row>
    <row r="18" spans="5:5" x14ac:dyDescent="0.35">
      <c r="E18" s="54" t="str">
        <f>IF(OR(A18="", C18=""), "",
   IF(AND(
         C18 &lt;= 'County Names to hide (2)'!$D$2,
         OR(D18="", D18 &gt;= 'County Names to hide (2)'!$C$2)
      ),
      "Yes",
      "No"
   )
)</f>
        <v/>
      </c>
    </row>
    <row r="19" spans="5:5" x14ac:dyDescent="0.35">
      <c r="E19" s="54" t="str">
        <f>IF(OR(A19="", C19=""), "",
   IF(AND(
         C19 &lt;= 'County Names to hide (2)'!$D$2,
         OR(D19="", D19 &gt;= 'County Names to hide (2)'!$C$2)
      ),
      "Yes",
      "No"
   )
)</f>
        <v/>
      </c>
    </row>
    <row r="20" spans="5:5" x14ac:dyDescent="0.35">
      <c r="E20" s="54" t="str">
        <f>IF(OR(A20="", C20=""), "",
   IF(AND(
         C20 &lt;= 'County Names to hide (2)'!$D$2,
         OR(D20="", D20 &gt;= 'County Names to hide (2)'!$C$2)
      ),
      "Yes",
      "No"
   )
)</f>
        <v/>
      </c>
    </row>
    <row r="21" spans="5:5" x14ac:dyDescent="0.35">
      <c r="E21" s="54" t="str">
        <f>IF(OR(A21="", C21=""), "",
   IF(AND(
         C21 &lt;= 'County Names to hide (2)'!$D$2,
         OR(D21="", D21 &gt;= 'County Names to hide (2)'!$C$2)
      ),
      "Yes",
      "No"
   )
)</f>
        <v/>
      </c>
    </row>
    <row r="22" spans="5:5" x14ac:dyDescent="0.35">
      <c r="E22" s="54" t="str">
        <f>IF(OR(A22="", C22=""), "",
   IF(AND(
         C22 &lt;= 'County Names to hide (2)'!$D$2,
         OR(D22="", D22 &gt;= 'County Names to hide (2)'!$C$2)
      ),
      "Yes",
      "No"
   )
)</f>
        <v/>
      </c>
    </row>
    <row r="23" spans="5:5" x14ac:dyDescent="0.35">
      <c r="E23" s="54" t="str">
        <f>IF(OR(A23="", C23=""), "",
   IF(AND(
         C23 &lt;= 'County Names to hide (2)'!$D$2,
         OR(D23="", D23 &gt;= 'County Names to hide (2)'!$C$2)
      ),
      "Yes",
      "No"
   )
)</f>
        <v/>
      </c>
    </row>
    <row r="24" spans="5:5" x14ac:dyDescent="0.35">
      <c r="E24" s="54" t="str">
        <f>IF(OR(A24="", C24=""), "",
   IF(AND(
         C24 &lt;= 'County Names to hide (2)'!$D$2,
         OR(D24="", D24 &gt;= 'County Names to hide (2)'!$C$2)
      ),
      "Yes",
      "No"
   )
)</f>
        <v/>
      </c>
    </row>
    <row r="25" spans="5:5" x14ac:dyDescent="0.35">
      <c r="E25" s="54" t="str">
        <f>IF(OR(A25="", C25=""), "",
   IF(AND(
         C25 &lt;= 'County Names to hide (2)'!$D$2,
         OR(D25="", D25 &gt;= 'County Names to hide (2)'!$C$2)
      ),
      "Yes",
      "No"
   )
)</f>
        <v/>
      </c>
    </row>
    <row r="26" spans="5:5" x14ac:dyDescent="0.35">
      <c r="E26" s="54" t="str">
        <f>IF(OR(A26="", C26=""), "",
   IF(AND(
         C26 &lt;= 'County Names to hide (2)'!$D$2,
         OR(D26="", D26 &gt;= 'County Names to hide (2)'!$C$2)
      ),
      "Yes",
      "No"
   )
)</f>
        <v/>
      </c>
    </row>
    <row r="27" spans="5:5" x14ac:dyDescent="0.35">
      <c r="E27" s="54" t="str">
        <f>IF(OR(A27="", C27=""), "",
   IF(AND(
         C27 &lt;= 'County Names to hide (2)'!$D$2,
         OR(D27="", D27 &gt;= 'County Names to hide (2)'!$C$2)
      ),
      "Yes",
      "No"
   )
)</f>
        <v/>
      </c>
    </row>
    <row r="28" spans="5:5" x14ac:dyDescent="0.35">
      <c r="E28" s="54" t="str">
        <f>IF(OR(A28="", C28=""), "",
   IF(AND(
         C28 &lt;= 'County Names to hide (2)'!$D$2,
         OR(D28="", D28 &gt;= 'County Names to hide (2)'!$C$2)
      ),
      "Yes",
      "No"
   )
)</f>
        <v/>
      </c>
    </row>
    <row r="29" spans="5:5" x14ac:dyDescent="0.35">
      <c r="E29" s="54" t="str">
        <f>IF(OR(A29="", C29=""), "",
   IF(AND(
         C29 &lt;= 'County Names to hide (2)'!$D$2,
         OR(D29="", D29 &gt;= 'County Names to hide (2)'!$C$2)
      ),
      "Yes",
      "No"
   )
)</f>
        <v/>
      </c>
    </row>
    <row r="30" spans="5:5" x14ac:dyDescent="0.35">
      <c r="E30" s="54" t="str">
        <f>IF(OR(A30="", C30=""), "",
   IF(AND(
         C30 &lt;= 'County Names to hide (2)'!$D$2,
         OR(D30="", D30 &gt;= 'County Names to hide (2)'!$C$2)
      ),
      "Yes",
      "No"
   )
)</f>
        <v/>
      </c>
    </row>
    <row r="31" spans="5:5" x14ac:dyDescent="0.35">
      <c r="E31" s="54" t="str">
        <f>IF(OR(A31="", C31=""), "",
   IF(AND(
         C31 &lt;= 'County Names to hide (2)'!$D$2,
         OR(D31="", D31 &gt;= 'County Names to hide (2)'!$C$2)
      ),
      "Yes",
      "No"
   )
)</f>
        <v/>
      </c>
    </row>
    <row r="32" spans="5:5" x14ac:dyDescent="0.35">
      <c r="E32" s="54" t="str">
        <f>IF(OR(A32="", C32=""), "",
   IF(AND(
         C32 &lt;= 'County Names to hide (2)'!$D$2,
         OR(D32="", D32 &gt;= 'County Names to hide (2)'!$C$2)
      ),
      "Yes",
      "No"
   )
)</f>
        <v/>
      </c>
    </row>
    <row r="33" spans="5:5" x14ac:dyDescent="0.35">
      <c r="E33" s="54" t="str">
        <f>IF(OR(A33="", C33=""), "",
   IF(AND(
         C33 &lt;= 'County Names to hide (2)'!$D$2,
         OR(D33="", D33 &gt;= 'County Names to hide (2)'!$C$2)
      ),
      "Yes",
      "No"
   )
)</f>
        <v/>
      </c>
    </row>
    <row r="34" spans="5:5" x14ac:dyDescent="0.35">
      <c r="E34" s="54" t="str">
        <f>IF(OR(A34="", C34=""), "",
   IF(AND(
         C34 &lt;= 'County Names to hide (2)'!$D$2,
         OR(D34="", D34 &gt;= 'County Names to hide (2)'!$C$2)
      ),
      "Yes",
      "No"
   )
)</f>
        <v/>
      </c>
    </row>
    <row r="35" spans="5:5" x14ac:dyDescent="0.35">
      <c r="E35" s="54" t="str">
        <f>IF(OR(A35="", C35=""), "",
   IF(AND(
         C35 &lt;= 'County Names to hide (2)'!$D$2,
         OR(D35="", D35 &gt;= 'County Names to hide (2)'!$C$2)
      ),
      "Yes",
      "No"
   )
)</f>
        <v/>
      </c>
    </row>
    <row r="36" spans="5:5" x14ac:dyDescent="0.35">
      <c r="E36" s="54" t="str">
        <f>IF(OR(A36="", C36=""), "",
   IF(AND(
         C36 &lt;= 'County Names to hide (2)'!$D$2,
         OR(D36="", D36 &gt;= 'County Names to hide (2)'!$C$2)
      ),
      "Yes",
      "No"
   )
)</f>
        <v/>
      </c>
    </row>
    <row r="37" spans="5:5" x14ac:dyDescent="0.35">
      <c r="E37" s="54" t="str">
        <f>IF(OR(A37="", C37=""), "",
   IF(AND(
         C37 &lt;= 'County Names to hide (2)'!$D$2,
         OR(D37="", D37 &gt;= 'County Names to hide (2)'!$C$2)
      ),
      "Yes",
      "No"
   )
)</f>
        <v/>
      </c>
    </row>
    <row r="38" spans="5:5" x14ac:dyDescent="0.35">
      <c r="E38" s="54" t="str">
        <f>IF(OR(A38="", C38=""), "",
   IF(AND(
         C38 &lt;= 'County Names to hide (2)'!$D$2,
         OR(D38="", D38 &gt;= 'County Names to hide (2)'!$C$2)
      ),
      "Yes",
      "No"
   )
)</f>
        <v/>
      </c>
    </row>
    <row r="39" spans="5:5" x14ac:dyDescent="0.35">
      <c r="E39" s="54" t="str">
        <f>IF(OR(A39="", C39=""), "",
   IF(AND(
         C39 &lt;= 'County Names to hide (2)'!$D$2,
         OR(D39="", D39 &gt;= 'County Names to hide (2)'!$C$2)
      ),
      "Yes",
      "No"
   )
)</f>
        <v/>
      </c>
    </row>
    <row r="40" spans="5:5" x14ac:dyDescent="0.35">
      <c r="E40" s="54" t="str">
        <f>IF(OR(A40="", C40=""), "",
   IF(AND(
         C40 &lt;= 'County Names to hide (2)'!$D$2,
         OR(D40="", D40 &gt;= 'County Names to hide (2)'!$C$2)
      ),
      "Yes",
      "No"
   )
)</f>
        <v/>
      </c>
    </row>
    <row r="41" spans="5:5" x14ac:dyDescent="0.35">
      <c r="E41" s="54" t="str">
        <f>IF(OR(A41="", C41=""), "",
   IF(AND(
         C41 &lt;= 'County Names to hide (2)'!$D$2,
         OR(D41="", D41 &gt;= 'County Names to hide (2)'!$C$2)
      ),
      "Yes",
      "No"
   )
)</f>
        <v/>
      </c>
    </row>
    <row r="42" spans="5:5" x14ac:dyDescent="0.35">
      <c r="E42" s="54" t="str">
        <f>IF(OR(A42="", C42=""), "",
   IF(AND(
         C42 &lt;= 'County Names to hide (2)'!$D$2,
         OR(D42="", D42 &gt;= 'County Names to hide (2)'!$C$2)
      ),
      "Yes",
      "No"
   )
)</f>
        <v/>
      </c>
    </row>
    <row r="43" spans="5:5" x14ac:dyDescent="0.35">
      <c r="E43" s="54" t="str">
        <f>IF(OR(A43="", C43=""), "",
   IF(AND(
         C43 &lt;= 'County Names to hide (2)'!$D$2,
         OR(D43="", D43 &gt;= 'County Names to hide (2)'!$C$2)
      ),
      "Yes",
      "No"
   )
)</f>
        <v/>
      </c>
    </row>
    <row r="44" spans="5:5" x14ac:dyDescent="0.35">
      <c r="E44" s="54" t="str">
        <f>IF(OR(A44="", C44=""), "",
   IF(AND(
         C44 &lt;= 'County Names to hide (2)'!$D$2,
         OR(D44="", D44 &gt;= 'County Names to hide (2)'!$C$2)
      ),
      "Yes",
      "No"
   )
)</f>
        <v/>
      </c>
    </row>
    <row r="45" spans="5:5" x14ac:dyDescent="0.35">
      <c r="E45" s="54" t="str">
        <f>IF(OR(A45="", C45=""), "",
   IF(AND(
         C45 &lt;= 'County Names to hide (2)'!$D$2,
         OR(D45="", D45 &gt;= 'County Names to hide (2)'!$C$2)
      ),
      "Yes",
      "No"
   )
)</f>
        <v/>
      </c>
    </row>
    <row r="46" spans="5:5" x14ac:dyDescent="0.35">
      <c r="E46" s="54" t="str">
        <f>IF(OR(A46="", C46=""), "",
   IF(AND(
         C46 &lt;= 'County Names to hide (2)'!$D$2,
         OR(D46="", D46 &gt;= 'County Names to hide (2)'!$C$2)
      ),
      "Yes",
      "No"
   )
)</f>
        <v/>
      </c>
    </row>
    <row r="47" spans="5:5" x14ac:dyDescent="0.35">
      <c r="E47" s="54" t="str">
        <f>IF(OR(A47="", C47=""), "",
   IF(AND(
         C47 &lt;= 'County Names to hide (2)'!$D$2,
         OR(D47="", D47 &gt;= 'County Names to hide (2)'!$C$2)
      ),
      "Yes",
      "No"
   )
)</f>
        <v/>
      </c>
    </row>
    <row r="48" spans="5:5" x14ac:dyDescent="0.35">
      <c r="E48" s="54" t="str">
        <f>IF(OR(A48="", C48=""), "",
   IF(AND(
         C48 &lt;= 'County Names to hide (2)'!$D$2,
         OR(D48="", D48 &gt;= 'County Names to hide (2)'!$C$2)
      ),
      "Yes",
      "No"
   )
)</f>
        <v/>
      </c>
    </row>
    <row r="49" spans="5:5" x14ac:dyDescent="0.35">
      <c r="E49" s="54" t="str">
        <f>IF(OR(A49="", C49=""), "",
   IF(AND(
         C49 &lt;= 'County Names to hide (2)'!$D$2,
         OR(D49="", D49 &gt;= 'County Names to hide (2)'!$C$2)
      ),
      "Yes",
      "No"
   )
)</f>
        <v/>
      </c>
    </row>
    <row r="50" spans="5:5" x14ac:dyDescent="0.35">
      <c r="E50" s="54" t="str">
        <f>IF(OR(A50="", C50=""), "",
   IF(AND(
         C50 &lt;= 'County Names to hide (2)'!$D$2,
         OR(D50="", D50 &gt;= 'County Names to hide (2)'!$C$2)
      ),
      "Yes",
      "No"
   )
)</f>
        <v/>
      </c>
    </row>
    <row r="51" spans="5:5" x14ac:dyDescent="0.35">
      <c r="E51" s="54" t="str">
        <f>IF(OR(A51="", C51=""), "",
   IF(AND(
         C51 &lt;= 'County Names to hide (2)'!$D$2,
         OR(D51="", D51 &gt;= 'County Names to hide (2)'!$C$2)
      ),
      "Yes",
      "No"
   )
)</f>
        <v/>
      </c>
    </row>
    <row r="52" spans="5:5" x14ac:dyDescent="0.35">
      <c r="E52" s="54" t="str">
        <f>IF(OR(A52="", C52=""), "",
   IF(AND(
         C52 &lt;= 'County Names to hide (2)'!$D$2,
         OR(D52="", D52 &gt;= 'County Names to hide (2)'!$C$2)
      ),
      "Yes",
      "No"
   )
)</f>
        <v/>
      </c>
    </row>
    <row r="53" spans="5:5" x14ac:dyDescent="0.35">
      <c r="E53" s="54" t="str">
        <f>IF(OR(A53="", C53=""), "",
   IF(AND(
         C53 &lt;= 'County Names to hide (2)'!$D$2,
         OR(D53="", D53 &gt;= 'County Names to hide (2)'!$C$2)
      ),
      "Yes",
      "No"
   )
)</f>
        <v/>
      </c>
    </row>
    <row r="54" spans="5:5" x14ac:dyDescent="0.35">
      <c r="E54" s="54" t="str">
        <f>IF(OR(A54="", C54=""), "",
   IF(AND(
         C54 &lt;= 'County Names to hide (2)'!$D$2,
         OR(D54="", D54 &gt;= 'County Names to hide (2)'!$C$2)
      ),
      "Yes",
      "No"
   )
)</f>
        <v/>
      </c>
    </row>
    <row r="55" spans="5:5" x14ac:dyDescent="0.35">
      <c r="E55" s="54" t="str">
        <f>IF(OR(A55="", C55=""), "",
   IF(AND(
         C55 &lt;= 'County Names to hide (2)'!$D$2,
         OR(D55="", D55 &gt;= 'County Names to hide (2)'!$C$2)
      ),
      "Yes",
      "No"
   )
)</f>
        <v/>
      </c>
    </row>
    <row r="56" spans="5:5" x14ac:dyDescent="0.35">
      <c r="E56" s="54" t="str">
        <f>IF(OR(A56="", C56=""), "",
   IF(AND(
         C56 &lt;= 'County Names to hide (2)'!$D$2,
         OR(D56="", D56 &gt;= 'County Names to hide (2)'!$C$2)
      ),
      "Yes",
      "No"
   )
)</f>
        <v/>
      </c>
    </row>
    <row r="57" spans="5:5" x14ac:dyDescent="0.35">
      <c r="E57" s="54" t="str">
        <f>IF(OR(A57="", C57=""), "",
   IF(AND(
         C57 &lt;= 'County Names to hide (2)'!$D$2,
         OR(D57="", D57 &gt;= 'County Names to hide (2)'!$C$2)
      ),
      "Yes",
      "No"
   )
)</f>
        <v/>
      </c>
    </row>
    <row r="58" spans="5:5" x14ac:dyDescent="0.35">
      <c r="E58" s="54" t="str">
        <f>IF(OR(A58="", C58=""), "",
   IF(AND(
         C58 &lt;= 'County Names to hide (2)'!$D$2,
         OR(D58="", D58 &gt;= 'County Names to hide (2)'!$C$2)
      ),
      "Yes",
      "No"
   )
)</f>
        <v/>
      </c>
    </row>
    <row r="59" spans="5:5" x14ac:dyDescent="0.35">
      <c r="E59" s="54" t="str">
        <f>IF(OR(A59="", C59=""), "",
   IF(AND(
         C59 &lt;= 'County Names to hide (2)'!$D$2,
         OR(D59="", D59 &gt;= 'County Names to hide (2)'!$C$2)
      ),
      "Yes",
      "No"
   )
)</f>
        <v/>
      </c>
    </row>
    <row r="60" spans="5:5" x14ac:dyDescent="0.35">
      <c r="E60" s="54" t="str">
        <f>IF(OR(A60="", C60=""), "",
   IF(AND(
         C60 &lt;= 'County Names to hide (2)'!$D$2,
         OR(D60="", D60 &gt;= 'County Names to hide (2)'!$C$2)
      ),
      "Yes",
      "No"
   )
)</f>
        <v/>
      </c>
    </row>
    <row r="61" spans="5:5" x14ac:dyDescent="0.35">
      <c r="E61" s="54" t="str">
        <f>IF(OR(A61="", C61=""), "",
   IF(AND(
         C61 &lt;= 'County Names to hide (2)'!$D$2,
         OR(D61="", D61 &gt;= 'County Names to hide (2)'!$C$2)
      ),
      "Yes",
      "No"
   )
)</f>
        <v/>
      </c>
    </row>
    <row r="62" spans="5:5" x14ac:dyDescent="0.35">
      <c r="E62" s="54" t="str">
        <f>IF(OR(A62="", C62=""), "",
   IF(AND(
         C62 &lt;= 'County Names to hide (2)'!$D$2,
         OR(D62="", D62 &gt;= 'County Names to hide (2)'!$C$2)
      ),
      "Yes",
      "No"
   )
)</f>
        <v/>
      </c>
    </row>
    <row r="63" spans="5:5" x14ac:dyDescent="0.35">
      <c r="E63" s="54" t="str">
        <f>IF(OR(A63="", C63=""), "",
   IF(AND(
         C63 &lt;= 'County Names to hide (2)'!$D$2,
         OR(D63="", D63 &gt;= 'County Names to hide (2)'!$C$2)
      ),
      "Yes",
      "No"
   )
)</f>
        <v/>
      </c>
    </row>
    <row r="64" spans="5:5" x14ac:dyDescent="0.35">
      <c r="E64" s="54" t="str">
        <f>IF(OR(A64="", C64=""), "",
   IF(AND(
         C64 &lt;= 'County Names to hide (2)'!$D$2,
         OR(D64="", D64 &gt;= 'County Names to hide (2)'!$C$2)
      ),
      "Yes",
      "No"
   )
)</f>
        <v/>
      </c>
    </row>
    <row r="65" spans="5:5" x14ac:dyDescent="0.35">
      <c r="E65" s="54" t="str">
        <f>IF(OR(A65="", C65=""), "",
   IF(AND(
         C65 &lt;= 'County Names to hide (2)'!$D$2,
         OR(D65="", D65 &gt;= 'County Names to hide (2)'!$C$2)
      ),
      "Yes",
      "No"
   )
)</f>
        <v/>
      </c>
    </row>
    <row r="66" spans="5:5" x14ac:dyDescent="0.35">
      <c r="E66" s="54" t="str">
        <f>IF(OR(A66="", C66=""), "",
   IF(AND(
         C66 &lt;= 'County Names to hide (2)'!$D$2,
         OR(D66="", D66 &gt;= 'County Names to hide (2)'!$C$2)
      ),
      "Yes",
      "No"
   )
)</f>
        <v/>
      </c>
    </row>
    <row r="67" spans="5:5" x14ac:dyDescent="0.35">
      <c r="E67" s="54" t="str">
        <f>IF(OR(A67="", C67=""), "",
   IF(AND(
         C67 &lt;= 'County Names to hide (2)'!$D$2,
         OR(D67="", D67 &gt;= 'County Names to hide (2)'!$C$2)
      ),
      "Yes",
      "No"
   )
)</f>
        <v/>
      </c>
    </row>
    <row r="68" spans="5:5" x14ac:dyDescent="0.35">
      <c r="E68" s="54" t="str">
        <f>IF(OR(A68="", C68=""), "",
   IF(AND(
         C68 &lt;= 'County Names to hide (2)'!$D$2,
         OR(D68="", D68 &gt;= 'County Names to hide (2)'!$C$2)
      ),
      "Yes",
      "No"
   )
)</f>
        <v/>
      </c>
    </row>
    <row r="69" spans="5:5" x14ac:dyDescent="0.35">
      <c r="E69" s="54" t="str">
        <f>IF(OR(A69="", C69=""), "",
   IF(AND(
         C69 &lt;= 'County Names to hide (2)'!$D$2,
         OR(D69="", D69 &gt;= 'County Names to hide (2)'!$C$2)
      ),
      "Yes",
      "No"
   )
)</f>
        <v/>
      </c>
    </row>
    <row r="70" spans="5:5" x14ac:dyDescent="0.35">
      <c r="E70" s="54" t="str">
        <f>IF(OR(A70="", C70=""), "",
   IF(AND(
         C70 &lt;= 'County Names to hide (2)'!$D$2,
         OR(D70="", D70 &gt;= 'County Names to hide (2)'!$C$2)
      ),
      "Yes",
      "No"
   )
)</f>
        <v/>
      </c>
    </row>
    <row r="71" spans="5:5" x14ac:dyDescent="0.35">
      <c r="E71" s="54" t="str">
        <f>IF(OR(A71="", C71=""), "",
   IF(AND(
         C71 &lt;= 'County Names to hide (2)'!$D$2,
         OR(D71="", D71 &gt;= 'County Names to hide (2)'!$C$2)
      ),
      "Yes",
      "No"
   )
)</f>
        <v/>
      </c>
    </row>
    <row r="72" spans="5:5" x14ac:dyDescent="0.35">
      <c r="E72" s="54" t="str">
        <f>IF(OR(A72="", C72=""), "",
   IF(AND(
         C72 &lt;= 'County Names to hide (2)'!$D$2,
         OR(D72="", D72 &gt;= 'County Names to hide (2)'!$C$2)
      ),
      "Yes",
      "No"
   )
)</f>
        <v/>
      </c>
    </row>
    <row r="73" spans="5:5" x14ac:dyDescent="0.35">
      <c r="E73" s="54" t="str">
        <f>IF(OR(A73="", C73=""), "",
   IF(AND(
         C73 &lt;= 'County Names to hide (2)'!$D$2,
         OR(D73="", D73 &gt;= 'County Names to hide (2)'!$C$2)
      ),
      "Yes",
      "No"
   )
)</f>
        <v/>
      </c>
    </row>
    <row r="74" spans="5:5" x14ac:dyDescent="0.35">
      <c r="E74" s="54" t="str">
        <f>IF(OR(A74="", C74=""), "",
   IF(AND(
         C74 &lt;= 'County Names to hide (2)'!$D$2,
         OR(D74="", D74 &gt;= 'County Names to hide (2)'!$C$2)
      ),
      "Yes",
      "No"
   )
)</f>
        <v/>
      </c>
    </row>
    <row r="75" spans="5:5" x14ac:dyDescent="0.35">
      <c r="E75" s="54" t="str">
        <f>IF(OR(A75="", C75=""), "",
   IF(AND(
         C75 &lt;= 'County Names to hide (2)'!$D$2,
         OR(D75="", D75 &gt;= 'County Names to hide (2)'!$C$2)
      ),
      "Yes",
      "No"
   )
)</f>
        <v/>
      </c>
    </row>
    <row r="76" spans="5:5" x14ac:dyDescent="0.35">
      <c r="E76" s="54" t="str">
        <f>IF(OR(A76="", C76=""), "",
   IF(AND(
         C76 &lt;= 'County Names to hide (2)'!$D$2,
         OR(D76="", D76 &gt;= 'County Names to hide (2)'!$C$2)
      ),
      "Yes",
      "No"
   )
)</f>
        <v/>
      </c>
    </row>
    <row r="77" spans="5:5" x14ac:dyDescent="0.35">
      <c r="E77" s="54" t="str">
        <f>IF(OR(A77="", C77=""), "",
   IF(AND(
         C77 &lt;= 'County Names to hide (2)'!$D$2,
         OR(D77="", D77 &gt;= 'County Names to hide (2)'!$C$2)
      ),
      "Yes",
      "No"
   )
)</f>
        <v/>
      </c>
    </row>
    <row r="78" spans="5:5" x14ac:dyDescent="0.35">
      <c r="E78" s="54" t="str">
        <f>IF(OR(A78="", C78=""), "",
   IF(AND(
         C78 &lt;= 'County Names to hide (2)'!$D$2,
         OR(D78="", D78 &gt;= 'County Names to hide (2)'!$C$2)
      ),
      "Yes",
      "No"
   )
)</f>
        <v/>
      </c>
    </row>
    <row r="79" spans="5:5" x14ac:dyDescent="0.35">
      <c r="E79" s="54" t="str">
        <f>IF(OR(A79="", C79=""), "",
   IF(AND(
         C79 &lt;= 'County Names to hide (2)'!$D$2,
         OR(D79="", D79 &gt;= 'County Names to hide (2)'!$C$2)
      ),
      "Yes",
      "No"
   )
)</f>
        <v/>
      </c>
    </row>
    <row r="80" spans="5:5" x14ac:dyDescent="0.35">
      <c r="E80" s="54" t="str">
        <f>IF(OR(A80="", C80=""), "",
   IF(AND(
         C80 &lt;= 'County Names to hide (2)'!$D$2,
         OR(D80="", D80 &gt;= 'County Names to hide (2)'!$C$2)
      ),
      "Yes",
      "No"
   )
)</f>
        <v/>
      </c>
    </row>
    <row r="81" spans="5:5" x14ac:dyDescent="0.35">
      <c r="E81" s="54" t="str">
        <f>IF(OR(A81="", C81=""), "",
   IF(AND(
         C81 &lt;= 'County Names to hide (2)'!$D$2,
         OR(D81="", D81 &gt;= 'County Names to hide (2)'!$C$2)
      ),
      "Yes",
      "No"
   )
)</f>
        <v/>
      </c>
    </row>
    <row r="82" spans="5:5" x14ac:dyDescent="0.35">
      <c r="E82" s="54" t="str">
        <f>IF(OR(A82="", C82=""), "",
   IF(AND(
         C82 &lt;= 'County Names to hide (2)'!$D$2,
         OR(D82="", D82 &gt;= 'County Names to hide (2)'!$C$2)
      ),
      "Yes",
      "No"
   )
)</f>
        <v/>
      </c>
    </row>
    <row r="83" spans="5:5" x14ac:dyDescent="0.35">
      <c r="E83" s="54" t="str">
        <f>IF(OR(A83="", C83=""), "",
   IF(AND(
         C83 &lt;= 'County Names to hide (2)'!$D$2,
         OR(D83="", D83 &gt;= 'County Names to hide (2)'!$C$2)
      ),
      "Yes",
      "No"
   )
)</f>
        <v/>
      </c>
    </row>
    <row r="84" spans="5:5" x14ac:dyDescent="0.35">
      <c r="E84" s="54" t="str">
        <f>IF(OR(A84="", C84=""), "",
   IF(AND(
         C84 &lt;= 'County Names to hide (2)'!$D$2,
         OR(D84="", D84 &gt;= 'County Names to hide (2)'!$C$2)
      ),
      "Yes",
      "No"
   )
)</f>
        <v/>
      </c>
    </row>
    <row r="85" spans="5:5" x14ac:dyDescent="0.35">
      <c r="E85" s="54" t="str">
        <f>IF(OR(A85="", C85=""), "",
   IF(AND(
         C85 &lt;= 'County Names to hide (2)'!$D$2,
         OR(D85="", D85 &gt;= 'County Names to hide (2)'!$C$2)
      ),
      "Yes",
      "No"
   )
)</f>
        <v/>
      </c>
    </row>
    <row r="86" spans="5:5" x14ac:dyDescent="0.35">
      <c r="E86" s="54" t="str">
        <f>IF(OR(A86="", C86=""), "",
   IF(AND(
         C86 &lt;= 'County Names to hide (2)'!$D$2,
         OR(D86="", D86 &gt;= 'County Names to hide (2)'!$C$2)
      ),
      "Yes",
      "No"
   )
)</f>
        <v/>
      </c>
    </row>
    <row r="87" spans="5:5" x14ac:dyDescent="0.35">
      <c r="E87" s="54" t="str">
        <f>IF(OR(A87="", C87=""), "",
   IF(AND(
         C87 &lt;= 'County Names to hide (2)'!$D$2,
         OR(D87="", D87 &gt;= 'County Names to hide (2)'!$C$2)
      ),
      "Yes",
      "No"
   )
)</f>
        <v/>
      </c>
    </row>
    <row r="88" spans="5:5" x14ac:dyDescent="0.35">
      <c r="E88" s="54" t="str">
        <f>IF(OR(A88="", C88=""), "",
   IF(AND(
         C88 &lt;= 'County Names to hide (2)'!$D$2,
         OR(D88="", D88 &gt;= 'County Names to hide (2)'!$C$2)
      ),
      "Yes",
      "No"
   )
)</f>
        <v/>
      </c>
    </row>
    <row r="89" spans="5:5" x14ac:dyDescent="0.35">
      <c r="E89" s="54" t="str">
        <f>IF(OR(A89="", C89=""), "",
   IF(AND(
         C89 &lt;= 'County Names to hide (2)'!$D$2,
         OR(D89="", D89 &gt;= 'County Names to hide (2)'!$C$2)
      ),
      "Yes",
      "No"
   )
)</f>
        <v/>
      </c>
    </row>
    <row r="90" spans="5:5" x14ac:dyDescent="0.35">
      <c r="E90" s="54" t="str">
        <f>IF(OR(A90="", C90=""), "",
   IF(AND(
         C90 &lt;= 'County Names to hide (2)'!$D$2,
         OR(D90="", D90 &gt;= 'County Names to hide (2)'!$C$2)
      ),
      "Yes",
      "No"
   )
)</f>
        <v/>
      </c>
    </row>
    <row r="91" spans="5:5" x14ac:dyDescent="0.35">
      <c r="E91" s="54" t="str">
        <f>IF(OR(A91="", C91=""), "",
   IF(AND(
         C91 &lt;= 'County Names to hide (2)'!$D$2,
         OR(D91="", D91 &gt;= 'County Names to hide (2)'!$C$2)
      ),
      "Yes",
      "No"
   )
)</f>
        <v/>
      </c>
    </row>
    <row r="92" spans="5:5" x14ac:dyDescent="0.35">
      <c r="E92" s="54" t="str">
        <f>IF(OR(A92="", C92=""), "",
   IF(AND(
         C92 &lt;= 'County Names to hide (2)'!$D$2,
         OR(D92="", D92 &gt;= 'County Names to hide (2)'!$C$2)
      ),
      "Yes",
      "No"
   )
)</f>
        <v/>
      </c>
    </row>
    <row r="93" spans="5:5" x14ac:dyDescent="0.35">
      <c r="E93" s="54" t="str">
        <f>IF(OR(A93="", C93=""), "",
   IF(AND(
         C93 &lt;= 'County Names to hide (2)'!$D$2,
         OR(D93="", D93 &gt;= 'County Names to hide (2)'!$C$2)
      ),
      "Yes",
      "No"
   )
)</f>
        <v/>
      </c>
    </row>
    <row r="94" spans="5:5" x14ac:dyDescent="0.35">
      <c r="E94" s="54" t="str">
        <f>IF(OR(A94="", C94=""), "",
   IF(AND(
         C94 &lt;= 'County Names to hide (2)'!$D$2,
         OR(D94="", D94 &gt;= 'County Names to hide (2)'!$C$2)
      ),
      "Yes",
      "No"
   )
)</f>
        <v/>
      </c>
    </row>
    <row r="95" spans="5:5" x14ac:dyDescent="0.35">
      <c r="E95" s="54" t="str">
        <f>IF(OR(A95="", C95=""), "",
   IF(AND(
         C95 &lt;= 'County Names to hide (2)'!$D$2,
         OR(D95="", D95 &gt;= 'County Names to hide (2)'!$C$2)
      ),
      "Yes",
      "No"
   )
)</f>
        <v/>
      </c>
    </row>
    <row r="96" spans="5:5" x14ac:dyDescent="0.35">
      <c r="E96" s="54" t="str">
        <f>IF(OR(A96="", C96=""), "",
   IF(AND(
         C96 &lt;= 'County Names to hide (2)'!$D$2,
         OR(D96="", D96 &gt;= 'County Names to hide (2)'!$C$2)
      ),
      "Yes",
      "No"
   )
)</f>
        <v/>
      </c>
    </row>
    <row r="97" spans="5:5" x14ac:dyDescent="0.35">
      <c r="E97" s="54" t="str">
        <f>IF(OR(A97="", C97=""), "",
   IF(AND(
         C97 &lt;= 'County Names to hide (2)'!$D$2,
         OR(D97="", D97 &gt;= 'County Names to hide (2)'!$C$2)
      ),
      "Yes",
      "No"
   )
)</f>
        <v/>
      </c>
    </row>
    <row r="98" spans="5:5" x14ac:dyDescent="0.35">
      <c r="E98" s="54" t="str">
        <f>IF(OR(A98="", C98=""), "",
   IF(AND(
         C98 &lt;= 'County Names to hide (2)'!$D$2,
         OR(D98="", D98 &gt;= 'County Names to hide (2)'!$C$2)
      ),
      "Yes",
      "No"
   )
)</f>
        <v/>
      </c>
    </row>
    <row r="99" spans="5:5" x14ac:dyDescent="0.35">
      <c r="E99" s="54" t="str">
        <f>IF(OR(A99="", C99=""), "",
   IF(AND(
         C99 &lt;= 'County Names to hide (2)'!$D$2,
         OR(D99="", D99 &gt;= 'County Names to hide (2)'!$C$2)
      ),
      "Yes",
      "No"
   )
)</f>
        <v/>
      </c>
    </row>
    <row r="100" spans="5:5" x14ac:dyDescent="0.35">
      <c r="E100" s="54" t="str">
        <f>IF(OR(A100="", C100=""), "",
   IF(AND(
         C100 &lt;= 'County Names to hide (2)'!$D$2,
         OR(D100="", D100 &gt;= 'County Names to hide (2)'!$C$2)
      ),
      "Yes",
      "No"
   )
)</f>
        <v/>
      </c>
    </row>
  </sheetData>
  <sheetProtection algorithmName="SHA-512" hashValue="guVKghb/BAu7yKq2qEGKe33K5dDO65pF31cY//+r5f++g/Zn8wQ9lvLM3cBDDIRPOwJ4A6n0d3yl0GY2u2WWtA==" saltValue="gWEduV2oMp8SODh1+H3bUg==" spinCount="100000" sheet="1" objects="1" scenarios="1" selectLockedCells="1" sort="0"/>
  <mergeCells count="1">
    <mergeCell ref="A1:E1"/>
  </mergeCells>
  <dataValidations count="3">
    <dataValidation type="list" allowBlank="1" showInputMessage="1" showErrorMessage="1" sqref="F4:J100" xr:uid="{00000000-0002-0000-0100-000000000000}">
      <formula1>"Yes,No"</formula1>
    </dataValidation>
    <dataValidation type="list" allowBlank="1" showInputMessage="1" showErrorMessage="1" sqref="K4" xr:uid="{D53D16A1-047F-4A60-976E-439D0EF4F7B8}">
      <formula1>"Has not started yet, Less than 12 months, More than 12 months but less than 24 months, More than 24 months but less than 36 months, Has completed the program"</formula1>
    </dataValidation>
    <dataValidation type="list" allowBlank="1" showInputMessage="1" showErrorMessage="1" sqref="L4:N100" xr:uid="{09D4DD65-3F2B-46A8-9A17-B5007E1AAFAD}">
      <formula1>"Yes,No,NA"</formula1>
    </dataValidation>
  </dataValidation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339C2-64AC-4F39-B0A5-D3A8F375F15E}">
  <sheetPr codeName="Sheet4">
    <tabColor rgb="FFFFFF00"/>
  </sheetPr>
  <dimension ref="A1:I100"/>
  <sheetViews>
    <sheetView workbookViewId="0">
      <selection activeCell="A7" sqref="A7"/>
    </sheetView>
  </sheetViews>
  <sheetFormatPr defaultColWidth="8.7265625" defaultRowHeight="14.5" x14ac:dyDescent="0.35"/>
  <cols>
    <col min="1" max="1" width="39.54296875" style="1" customWidth="1"/>
    <col min="2" max="2" width="39.1796875" style="1" customWidth="1"/>
    <col min="3" max="3" width="31.26953125" style="4" customWidth="1"/>
    <col min="4" max="4" width="30.453125" style="4" customWidth="1"/>
    <col min="5" max="6" width="46.7265625" style="4" customWidth="1"/>
    <col min="7" max="8" width="44.81640625" style="1" customWidth="1"/>
    <col min="9" max="9" width="46.7265625" style="1" customWidth="1"/>
    <col min="10" max="16384" width="8.7265625" style="1"/>
  </cols>
  <sheetData>
    <row r="1" spans="1:9" ht="44.5" customHeight="1" x14ac:dyDescent="0.35">
      <c r="A1" s="79" t="s">
        <v>174</v>
      </c>
      <c r="B1" s="80"/>
      <c r="C1" s="80"/>
      <c r="D1" s="80"/>
      <c r="E1" s="80"/>
      <c r="F1" s="80"/>
      <c r="G1" s="80"/>
    </row>
    <row r="2" spans="1:9" ht="18.5" x14ac:dyDescent="0.45">
      <c r="A2" s="19" t="s">
        <v>8</v>
      </c>
      <c r="B2" s="19"/>
      <c r="C2" s="19"/>
      <c r="D2" s="7"/>
      <c r="E2" s="7"/>
      <c r="F2" s="7"/>
      <c r="G2" s="20" t="s">
        <v>9</v>
      </c>
      <c r="H2" s="39"/>
    </row>
    <row r="3" spans="1:9" s="56" customFormat="1" ht="43.5" x14ac:dyDescent="0.35">
      <c r="A3" s="59" t="s">
        <v>23</v>
      </c>
      <c r="B3" s="59" t="s">
        <v>24</v>
      </c>
      <c r="C3" s="60" t="s">
        <v>25</v>
      </c>
      <c r="D3" s="60" t="s">
        <v>26</v>
      </c>
      <c r="E3" s="60" t="s">
        <v>173</v>
      </c>
      <c r="F3" s="60" t="s">
        <v>27</v>
      </c>
      <c r="G3" s="59" t="s">
        <v>28</v>
      </c>
      <c r="H3" s="59" t="s">
        <v>29</v>
      </c>
      <c r="I3" s="59" t="s">
        <v>30</v>
      </c>
    </row>
    <row r="4" spans="1:9" x14ac:dyDescent="0.35">
      <c r="E4" s="54" t="str">
        <f>IF(OR(A4="", C4=""), "",
   IF(AND(
         C4 &lt;= 'County Names to hide (2)'!$D$2,
         OR(D4="", D4 &gt;= 'County Names to hide (2)'!$C$2)
      ),
      "Yes",
      "No"
   )
)</f>
        <v/>
      </c>
      <c r="H4" s="4"/>
    </row>
    <row r="5" spans="1:9" x14ac:dyDescent="0.35">
      <c r="E5" s="54" t="str">
        <f>IF(OR(A5="", C5=""), "",
   IF(AND(
         C5 &lt;= 'County Names to hide (2)'!$D$2,
         OR(D5="", D5 &gt;= 'County Names to hide (2)'!$C$2)
      ),
      "Yes",
      "No"
   )
)</f>
        <v/>
      </c>
      <c r="H5" s="4"/>
    </row>
    <row r="6" spans="1:9" x14ac:dyDescent="0.35">
      <c r="E6" s="54" t="str">
        <f>IF(OR(A6="", C6=""), "",
   IF(AND(
         C6 &lt;= 'County Names to hide (2)'!$D$2,
         OR(D6="", D6 &gt;= 'County Names to hide (2)'!$C$2)
      ),
      "Yes",
      "No"
   )
)</f>
        <v/>
      </c>
      <c r="H6" s="4"/>
    </row>
    <row r="7" spans="1:9" x14ac:dyDescent="0.35">
      <c r="E7" s="54" t="str">
        <f>IF(OR(A7="", C7=""), "",
   IF(AND(
         C7 &lt;= 'County Names to hide (2)'!$D$2,
         OR(D7="", D7 &gt;= 'County Names to hide (2)'!$C$2)
      ),
      "Yes",
      "No"
   )
)</f>
        <v/>
      </c>
      <c r="H7" s="4"/>
    </row>
    <row r="8" spans="1:9" x14ac:dyDescent="0.35">
      <c r="E8" s="54" t="str">
        <f>IF(OR(A8="", C8=""), "",
   IF(AND(
         C8 &lt;= 'County Names to hide (2)'!$D$2,
         OR(D8="", D8 &gt;= 'County Names to hide (2)'!$C$2)
      ),
      "Yes",
      "No"
   )
)</f>
        <v/>
      </c>
      <c r="H8" s="4"/>
    </row>
    <row r="9" spans="1:9" x14ac:dyDescent="0.35">
      <c r="E9" s="54" t="str">
        <f>IF(OR(A9="", C9=""), "",
   IF(AND(
         C9 &lt;= 'County Names to hide (2)'!$D$2,
         OR(D9="", D9 &gt;= 'County Names to hide (2)'!$C$2)
      ),
      "Yes",
      "No"
   )
)</f>
        <v/>
      </c>
      <c r="H9" s="4"/>
    </row>
    <row r="10" spans="1:9" x14ac:dyDescent="0.35">
      <c r="E10" s="54" t="str">
        <f>IF(OR(A10="", C10=""), "",
   IF(AND(
         C10 &lt;= 'County Names to hide (2)'!$D$2,
         OR(D10="", D10 &gt;= 'County Names to hide (2)'!$C$2)
      ),
      "Yes",
      "No"
   )
)</f>
        <v/>
      </c>
      <c r="H10" s="4"/>
    </row>
    <row r="11" spans="1:9" x14ac:dyDescent="0.35">
      <c r="E11" s="54" t="str">
        <f>IF(OR(A11="", C11=""), "",
   IF(AND(
         C11 &lt;= 'County Names to hide (2)'!$D$2,
         OR(D11="", D11 &gt;= 'County Names to hide (2)'!$C$2)
      ),
      "Yes",
      "No"
   )
)</f>
        <v/>
      </c>
      <c r="H11" s="4"/>
    </row>
    <row r="12" spans="1:9" x14ac:dyDescent="0.35">
      <c r="E12" s="54" t="str">
        <f>IF(OR(A12="", C12=""), "",
   IF(AND(
         C12 &lt;= 'County Names to hide (2)'!$D$2,
         OR(D12="", D12 &gt;= 'County Names to hide (2)'!$C$2)
      ),
      "Yes",
      "No"
   )
)</f>
        <v/>
      </c>
      <c r="H12" s="4"/>
    </row>
    <row r="13" spans="1:9" x14ac:dyDescent="0.35">
      <c r="E13" s="54" t="str">
        <f>IF(OR(A13="", C13=""), "",
   IF(AND(
         C13 &lt;= 'County Names to hide (2)'!$D$2,
         OR(D13="", D13 &gt;= 'County Names to hide (2)'!$C$2)
      ),
      "Yes",
      "No"
   )
)</f>
        <v/>
      </c>
      <c r="H13" s="4"/>
    </row>
    <row r="14" spans="1:9" x14ac:dyDescent="0.35">
      <c r="E14" s="54" t="str">
        <f>IF(OR(A14="", C14=""), "",
   IF(AND(
         C14 &lt;= 'County Names to hide (2)'!$D$2,
         OR(D14="", D14 &gt;= 'County Names to hide (2)'!$C$2)
      ),
      "Yes",
      "No"
   )
)</f>
        <v/>
      </c>
      <c r="H14" s="4"/>
    </row>
    <row r="15" spans="1:9" x14ac:dyDescent="0.35">
      <c r="E15" s="54" t="str">
        <f>IF(OR(A15="", C15=""), "",
   IF(AND(
         C15 &lt;= 'County Names to hide (2)'!$D$2,
         OR(D15="", D15 &gt;= 'County Names to hide (2)'!$C$2)
      ),
      "Yes",
      "No"
   )
)</f>
        <v/>
      </c>
      <c r="H15" s="4"/>
    </row>
    <row r="16" spans="1:9" x14ac:dyDescent="0.35">
      <c r="E16" s="54" t="str">
        <f>IF(OR(A16="", C16=""), "",
   IF(AND(
         C16 &lt;= 'County Names to hide (2)'!$D$2,
         OR(D16="", D16 &gt;= 'County Names to hide (2)'!$C$2)
      ),
      "Yes",
      "No"
   )
)</f>
        <v/>
      </c>
      <c r="H16" s="4"/>
    </row>
    <row r="17" spans="5:8" x14ac:dyDescent="0.35">
      <c r="E17" s="54" t="str">
        <f>IF(OR(A17="", C17=""), "",
   IF(AND(
         C17 &lt;= 'County Names to hide (2)'!$D$2,
         OR(D17="", D17 &gt;= 'County Names to hide (2)'!$C$2)
      ),
      "Yes",
      "No"
   )
)</f>
        <v/>
      </c>
      <c r="H17" s="4"/>
    </row>
    <row r="18" spans="5:8" x14ac:dyDescent="0.35">
      <c r="E18" s="54" t="str">
        <f>IF(OR(A18="", C18=""), "",
   IF(AND(
         C18 &lt;= 'County Names to hide (2)'!$D$2,
         OR(D18="", D18 &gt;= 'County Names to hide (2)'!$C$2)
      ),
      "Yes",
      "No"
   )
)</f>
        <v/>
      </c>
      <c r="H18" s="4"/>
    </row>
    <row r="19" spans="5:8" x14ac:dyDescent="0.35">
      <c r="E19" s="54" t="str">
        <f>IF(OR(A19="", C19=""), "",
   IF(AND(
         C19 &lt;= 'County Names to hide (2)'!$D$2,
         OR(D19="", D19 &gt;= 'County Names to hide (2)'!$C$2)
      ),
      "Yes",
      "No"
   )
)</f>
        <v/>
      </c>
      <c r="H19" s="4"/>
    </row>
    <row r="20" spans="5:8" x14ac:dyDescent="0.35">
      <c r="E20" s="54" t="str">
        <f>IF(OR(A20="", C20=""), "",
   IF(AND(
         C20 &lt;= 'County Names to hide (2)'!$D$2,
         OR(D20="", D20 &gt;= 'County Names to hide (2)'!$C$2)
      ),
      "Yes",
      "No"
   )
)</f>
        <v/>
      </c>
      <c r="H20" s="4"/>
    </row>
    <row r="21" spans="5:8" x14ac:dyDescent="0.35">
      <c r="E21" s="54" t="str">
        <f>IF(OR(A21="", C21=""), "",
   IF(AND(
         C21 &lt;= 'County Names to hide (2)'!$D$2,
         OR(D21="", D21 &gt;= 'County Names to hide (2)'!$C$2)
      ),
      "Yes",
      "No"
   )
)</f>
        <v/>
      </c>
      <c r="H21" s="4"/>
    </row>
    <row r="22" spans="5:8" x14ac:dyDescent="0.35">
      <c r="E22" s="54" t="str">
        <f>IF(OR(A22="", C22=""), "",
   IF(AND(
         C22 &lt;= 'County Names to hide (2)'!$D$2,
         OR(D22="", D22 &gt;= 'County Names to hide (2)'!$C$2)
      ),
      "Yes",
      "No"
   )
)</f>
        <v/>
      </c>
      <c r="H22" s="4"/>
    </row>
    <row r="23" spans="5:8" x14ac:dyDescent="0.35">
      <c r="E23" s="54" t="str">
        <f>IF(OR(A23="", C23=""), "",
   IF(AND(
         C23 &lt;= 'County Names to hide (2)'!$D$2,
         OR(D23="", D23 &gt;= 'County Names to hide (2)'!$C$2)
      ),
      "Yes",
      "No"
   )
)</f>
        <v/>
      </c>
      <c r="H23" s="4"/>
    </row>
    <row r="24" spans="5:8" x14ac:dyDescent="0.35">
      <c r="E24" s="54" t="str">
        <f>IF(OR(A24="", C24=""), "",
   IF(AND(
         C24 &lt;= 'County Names to hide (2)'!$D$2,
         OR(D24="", D24 &gt;= 'County Names to hide (2)'!$C$2)
      ),
      "Yes",
      "No"
   )
)</f>
        <v/>
      </c>
      <c r="H24" s="4"/>
    </row>
    <row r="25" spans="5:8" x14ac:dyDescent="0.35">
      <c r="E25" s="54" t="str">
        <f>IF(OR(A25="", C25=""), "",
   IF(AND(
         C25 &lt;= 'County Names to hide (2)'!$D$2,
         OR(D25="", D25 &gt;= 'County Names to hide (2)'!$C$2)
      ),
      "Yes",
      "No"
   )
)</f>
        <v/>
      </c>
      <c r="H25" s="4"/>
    </row>
    <row r="26" spans="5:8" x14ac:dyDescent="0.35">
      <c r="E26" s="54" t="str">
        <f>IF(OR(A26="", C26=""), "",
   IF(AND(
         C26 &lt;= 'County Names to hide (2)'!$D$2,
         OR(D26="", D26 &gt;= 'County Names to hide (2)'!$C$2)
      ),
      "Yes",
      "No"
   )
)</f>
        <v/>
      </c>
      <c r="H26" s="4"/>
    </row>
    <row r="27" spans="5:8" x14ac:dyDescent="0.35">
      <c r="E27" s="54" t="str">
        <f>IF(OR(A27="", C27=""), "",
   IF(AND(
         C27 &lt;= 'County Names to hide (2)'!$D$2,
         OR(D27="", D27 &gt;= 'County Names to hide (2)'!$C$2)
      ),
      "Yes",
      "No"
   )
)</f>
        <v/>
      </c>
      <c r="H27" s="4"/>
    </row>
    <row r="28" spans="5:8" x14ac:dyDescent="0.35">
      <c r="E28" s="54" t="str">
        <f>IF(OR(A28="", C28=""), "",
   IF(AND(
         C28 &lt;= 'County Names to hide (2)'!$D$2,
         OR(D28="", D28 &gt;= 'County Names to hide (2)'!$C$2)
      ),
      "Yes",
      "No"
   )
)</f>
        <v/>
      </c>
      <c r="H28" s="4"/>
    </row>
    <row r="29" spans="5:8" x14ac:dyDescent="0.35">
      <c r="E29" s="54" t="str">
        <f>IF(OR(A29="", C29=""), "",
   IF(AND(
         C29 &lt;= 'County Names to hide (2)'!$D$2,
         OR(D29="", D29 &gt;= 'County Names to hide (2)'!$C$2)
      ),
      "Yes",
      "No"
   )
)</f>
        <v/>
      </c>
      <c r="H29" s="4"/>
    </row>
    <row r="30" spans="5:8" x14ac:dyDescent="0.35">
      <c r="E30" s="54" t="str">
        <f>IF(OR(A30="", C30=""), "",
   IF(AND(
         C30 &lt;= 'County Names to hide (2)'!$D$2,
         OR(D30="", D30 &gt;= 'County Names to hide (2)'!$C$2)
      ),
      "Yes",
      "No"
   )
)</f>
        <v/>
      </c>
      <c r="H30" s="4"/>
    </row>
    <row r="31" spans="5:8" x14ac:dyDescent="0.35">
      <c r="E31" s="54" t="str">
        <f>IF(OR(A31="", C31=""), "",
   IF(AND(
         C31 &lt;= 'County Names to hide (2)'!$D$2,
         OR(D31="", D31 &gt;= 'County Names to hide (2)'!$C$2)
      ),
      "Yes",
      "No"
   )
)</f>
        <v/>
      </c>
      <c r="H31" s="4"/>
    </row>
    <row r="32" spans="5:8" x14ac:dyDescent="0.35">
      <c r="E32" s="54" t="str">
        <f>IF(OR(A32="", C32=""), "",
   IF(AND(
         C32 &lt;= 'County Names to hide (2)'!$D$2,
         OR(D32="", D32 &gt;= 'County Names to hide (2)'!$C$2)
      ),
      "Yes",
      "No"
   )
)</f>
        <v/>
      </c>
      <c r="H32" s="4"/>
    </row>
    <row r="33" spans="5:8" x14ac:dyDescent="0.35">
      <c r="E33" s="54" t="str">
        <f>IF(OR(A33="", C33=""), "",
   IF(AND(
         C33 &lt;= 'County Names to hide (2)'!$D$2,
         OR(D33="", D33 &gt;= 'County Names to hide (2)'!$C$2)
      ),
      "Yes",
      "No"
   )
)</f>
        <v/>
      </c>
      <c r="H33" s="4"/>
    </row>
    <row r="34" spans="5:8" x14ac:dyDescent="0.35">
      <c r="E34" s="54" t="str">
        <f>IF(OR(A34="", C34=""), "",
   IF(AND(
         C34 &lt;= 'County Names to hide (2)'!$D$2,
         OR(D34="", D34 &gt;= 'County Names to hide (2)'!$C$2)
      ),
      "Yes",
      "No"
   )
)</f>
        <v/>
      </c>
      <c r="H34" s="4"/>
    </row>
    <row r="35" spans="5:8" x14ac:dyDescent="0.35">
      <c r="E35" s="54" t="str">
        <f>IF(OR(A35="", C35=""), "",
   IF(AND(
         C35 &lt;= 'County Names to hide (2)'!$D$2,
         OR(D35="", D35 &gt;= 'County Names to hide (2)'!$C$2)
      ),
      "Yes",
      "No"
   )
)</f>
        <v/>
      </c>
      <c r="H35" s="4"/>
    </row>
    <row r="36" spans="5:8" x14ac:dyDescent="0.35">
      <c r="E36" s="54" t="str">
        <f>IF(OR(A36="", C36=""), "",
   IF(AND(
         C36 &lt;= 'County Names to hide (2)'!$D$2,
         OR(D36="", D36 &gt;= 'County Names to hide (2)'!$C$2)
      ),
      "Yes",
      "No"
   )
)</f>
        <v/>
      </c>
      <c r="H36" s="4"/>
    </row>
    <row r="37" spans="5:8" x14ac:dyDescent="0.35">
      <c r="E37" s="54" t="str">
        <f>IF(OR(A37="", C37=""), "",
   IF(AND(
         C37 &lt;= 'County Names to hide (2)'!$D$2,
         OR(D37="", D37 &gt;= 'County Names to hide (2)'!$C$2)
      ),
      "Yes",
      "No"
   )
)</f>
        <v/>
      </c>
      <c r="H37" s="4"/>
    </row>
    <row r="38" spans="5:8" x14ac:dyDescent="0.35">
      <c r="E38" s="54" t="str">
        <f>IF(OR(A38="", C38=""), "",
   IF(AND(
         C38 &lt;= 'County Names to hide (2)'!$D$2,
         OR(D38="", D38 &gt;= 'County Names to hide (2)'!$C$2)
      ),
      "Yes",
      "No"
   )
)</f>
        <v/>
      </c>
      <c r="H38" s="4"/>
    </row>
    <row r="39" spans="5:8" x14ac:dyDescent="0.35">
      <c r="E39" s="54" t="str">
        <f>IF(OR(A39="", C39=""), "",
   IF(AND(
         C39 &lt;= 'County Names to hide (2)'!$D$2,
         OR(D39="", D39 &gt;= 'County Names to hide (2)'!$C$2)
      ),
      "Yes",
      "No"
   )
)</f>
        <v/>
      </c>
      <c r="H39" s="4"/>
    </row>
    <row r="40" spans="5:8" x14ac:dyDescent="0.35">
      <c r="E40" s="54" t="str">
        <f>IF(OR(A40="", C40=""), "",
   IF(AND(
         C40 &lt;= 'County Names to hide (2)'!$D$2,
         OR(D40="", D40 &gt;= 'County Names to hide (2)'!$C$2)
      ),
      "Yes",
      "No"
   )
)</f>
        <v/>
      </c>
      <c r="H40" s="4"/>
    </row>
    <row r="41" spans="5:8" x14ac:dyDescent="0.35">
      <c r="E41" s="54" t="str">
        <f>IF(OR(A41="", C41=""), "",
   IF(AND(
         C41 &lt;= 'County Names to hide (2)'!$D$2,
         OR(D41="", D41 &gt;= 'County Names to hide (2)'!$C$2)
      ),
      "Yes",
      "No"
   )
)</f>
        <v/>
      </c>
      <c r="H41" s="4"/>
    </row>
    <row r="42" spans="5:8" x14ac:dyDescent="0.35">
      <c r="E42" s="54" t="str">
        <f>IF(OR(A42="", C42=""), "",
   IF(AND(
         C42 &lt;= 'County Names to hide (2)'!$D$2,
         OR(D42="", D42 &gt;= 'County Names to hide (2)'!$C$2)
      ),
      "Yes",
      "No"
   )
)</f>
        <v/>
      </c>
      <c r="H42" s="4"/>
    </row>
    <row r="43" spans="5:8" x14ac:dyDescent="0.35">
      <c r="E43" s="54" t="str">
        <f>IF(OR(A43="", C43=""), "",
   IF(AND(
         C43 &lt;= 'County Names to hide (2)'!$D$2,
         OR(D43="", D43 &gt;= 'County Names to hide (2)'!$C$2)
      ),
      "Yes",
      "No"
   )
)</f>
        <v/>
      </c>
      <c r="H43" s="4"/>
    </row>
    <row r="44" spans="5:8" x14ac:dyDescent="0.35">
      <c r="E44" s="54" t="str">
        <f>IF(OR(A44="", C44=""), "",
   IF(AND(
         C44 &lt;= 'County Names to hide (2)'!$D$2,
         OR(D44="", D44 &gt;= 'County Names to hide (2)'!$C$2)
      ),
      "Yes",
      "No"
   )
)</f>
        <v/>
      </c>
      <c r="H44" s="4"/>
    </row>
    <row r="45" spans="5:8" x14ac:dyDescent="0.35">
      <c r="E45" s="54" t="str">
        <f>IF(OR(A45="", C45=""), "",
   IF(AND(
         C45 &lt;= 'County Names to hide (2)'!$D$2,
         OR(D45="", D45 &gt;= 'County Names to hide (2)'!$C$2)
      ),
      "Yes",
      "No"
   )
)</f>
        <v/>
      </c>
      <c r="H45" s="4"/>
    </row>
    <row r="46" spans="5:8" x14ac:dyDescent="0.35">
      <c r="E46" s="54" t="str">
        <f>IF(OR(A46="", C46=""), "",
   IF(AND(
         C46 &lt;= 'County Names to hide (2)'!$D$2,
         OR(D46="", D46 &gt;= 'County Names to hide (2)'!$C$2)
      ),
      "Yes",
      "No"
   )
)</f>
        <v/>
      </c>
      <c r="H46" s="4"/>
    </row>
    <row r="47" spans="5:8" x14ac:dyDescent="0.35">
      <c r="E47" s="54" t="str">
        <f>IF(OR(A47="", C47=""), "",
   IF(AND(
         C47 &lt;= 'County Names to hide (2)'!$D$2,
         OR(D47="", D47 &gt;= 'County Names to hide (2)'!$C$2)
      ),
      "Yes",
      "No"
   )
)</f>
        <v/>
      </c>
      <c r="H47" s="4"/>
    </row>
    <row r="48" spans="5:8" x14ac:dyDescent="0.35">
      <c r="E48" s="54" t="str">
        <f>IF(OR(A48="", C48=""), "",
   IF(AND(
         C48 &lt;= 'County Names to hide (2)'!$D$2,
         OR(D48="", D48 &gt;= 'County Names to hide (2)'!$C$2)
      ),
      "Yes",
      "No"
   )
)</f>
        <v/>
      </c>
      <c r="H48" s="4"/>
    </row>
    <row r="49" spans="5:8" x14ac:dyDescent="0.35">
      <c r="E49" s="54" t="str">
        <f>IF(OR(A49="", C49=""), "",
   IF(AND(
         C49 &lt;= 'County Names to hide (2)'!$D$2,
         OR(D49="", D49 &gt;= 'County Names to hide (2)'!$C$2)
      ),
      "Yes",
      "No"
   )
)</f>
        <v/>
      </c>
      <c r="H49" s="4"/>
    </row>
    <row r="50" spans="5:8" x14ac:dyDescent="0.35">
      <c r="E50" s="54" t="str">
        <f>IF(OR(A50="", C50=""), "",
   IF(AND(
         C50 &lt;= 'County Names to hide (2)'!$D$2,
         OR(D50="", D50 &gt;= 'County Names to hide (2)'!$C$2)
      ),
      "Yes",
      "No"
   )
)</f>
        <v/>
      </c>
      <c r="H50" s="4"/>
    </row>
    <row r="51" spans="5:8" x14ac:dyDescent="0.35">
      <c r="E51" s="54" t="str">
        <f>IF(OR(A51="", C51=""), "",
   IF(AND(
         C51 &lt;= 'County Names to hide (2)'!$D$2,
         OR(D51="", D51 &gt;= 'County Names to hide (2)'!$C$2)
      ),
      "Yes",
      "No"
   )
)</f>
        <v/>
      </c>
      <c r="H51" s="4"/>
    </row>
    <row r="52" spans="5:8" x14ac:dyDescent="0.35">
      <c r="E52" s="54" t="str">
        <f>IF(OR(A52="", C52=""), "",
   IF(AND(
         C52 &lt;= 'County Names to hide (2)'!$D$2,
         OR(D52="", D52 &gt;= 'County Names to hide (2)'!$C$2)
      ),
      "Yes",
      "No"
   )
)</f>
        <v/>
      </c>
      <c r="H52" s="4"/>
    </row>
    <row r="53" spans="5:8" x14ac:dyDescent="0.35">
      <c r="E53" s="54" t="str">
        <f>IF(OR(A53="", C53=""), "",
   IF(AND(
         C53 &lt;= 'County Names to hide (2)'!$D$2,
         OR(D53="", D53 &gt;= 'County Names to hide (2)'!$C$2)
      ),
      "Yes",
      "No"
   )
)</f>
        <v/>
      </c>
      <c r="H53" s="4"/>
    </row>
    <row r="54" spans="5:8" x14ac:dyDescent="0.35">
      <c r="E54" s="54" t="str">
        <f>IF(OR(A54="", C54=""), "",
   IF(AND(
         C54 &lt;= 'County Names to hide (2)'!$D$2,
         OR(D54="", D54 &gt;= 'County Names to hide (2)'!$C$2)
      ),
      "Yes",
      "No"
   )
)</f>
        <v/>
      </c>
      <c r="H54" s="4"/>
    </row>
    <row r="55" spans="5:8" x14ac:dyDescent="0.35">
      <c r="E55" s="54" t="str">
        <f>IF(OR(A55="", C55=""), "",
   IF(AND(
         C55 &lt;= 'County Names to hide (2)'!$D$2,
         OR(D55="", D55 &gt;= 'County Names to hide (2)'!$C$2)
      ),
      "Yes",
      "No"
   )
)</f>
        <v/>
      </c>
      <c r="H55" s="4"/>
    </row>
    <row r="56" spans="5:8" x14ac:dyDescent="0.35">
      <c r="E56" s="54" t="str">
        <f>IF(OR(A56="", C56=""), "",
   IF(AND(
         C56 &lt;= 'County Names to hide (2)'!$D$2,
         OR(D56="", D56 &gt;= 'County Names to hide (2)'!$C$2)
      ),
      "Yes",
      "No"
   )
)</f>
        <v/>
      </c>
      <c r="H56" s="4"/>
    </row>
    <row r="57" spans="5:8" x14ac:dyDescent="0.35">
      <c r="E57" s="54" t="str">
        <f>IF(OR(A57="", C57=""), "",
   IF(AND(
         C57 &lt;= 'County Names to hide (2)'!$D$2,
         OR(D57="", D57 &gt;= 'County Names to hide (2)'!$C$2)
      ),
      "Yes",
      "No"
   )
)</f>
        <v/>
      </c>
      <c r="H57" s="4"/>
    </row>
    <row r="58" spans="5:8" x14ac:dyDescent="0.35">
      <c r="E58" s="54" t="str">
        <f>IF(OR(A58="", C58=""), "",
   IF(AND(
         C58 &lt;= 'County Names to hide (2)'!$D$2,
         OR(D58="", D58 &gt;= 'County Names to hide (2)'!$C$2)
      ),
      "Yes",
      "No"
   )
)</f>
        <v/>
      </c>
      <c r="H58" s="4"/>
    </row>
    <row r="59" spans="5:8" x14ac:dyDescent="0.35">
      <c r="E59" s="54" t="str">
        <f>IF(OR(A59="", C59=""), "",
   IF(AND(
         C59 &lt;= 'County Names to hide (2)'!$D$2,
         OR(D59="", D59 &gt;= 'County Names to hide (2)'!$C$2)
      ),
      "Yes",
      "No"
   )
)</f>
        <v/>
      </c>
      <c r="H59" s="4"/>
    </row>
    <row r="60" spans="5:8" x14ac:dyDescent="0.35">
      <c r="E60" s="54" t="str">
        <f>IF(OR(A60="", C60=""), "",
   IF(AND(
         C60 &lt;= 'County Names to hide (2)'!$D$2,
         OR(D60="", D60 &gt;= 'County Names to hide (2)'!$C$2)
      ),
      "Yes",
      "No"
   )
)</f>
        <v/>
      </c>
      <c r="H60" s="4"/>
    </row>
    <row r="61" spans="5:8" x14ac:dyDescent="0.35">
      <c r="E61" s="54" t="str">
        <f>IF(OR(A61="", C61=""), "",
   IF(AND(
         C61 &lt;= 'County Names to hide (2)'!$D$2,
         OR(D61="", D61 &gt;= 'County Names to hide (2)'!$C$2)
      ),
      "Yes",
      "No"
   )
)</f>
        <v/>
      </c>
      <c r="H61" s="4"/>
    </row>
    <row r="62" spans="5:8" x14ac:dyDescent="0.35">
      <c r="E62" s="54" t="str">
        <f>IF(OR(A62="", C62=""), "",
   IF(AND(
         C62 &lt;= 'County Names to hide (2)'!$D$2,
         OR(D62="", D62 &gt;= 'County Names to hide (2)'!$C$2)
      ),
      "Yes",
      "No"
   )
)</f>
        <v/>
      </c>
      <c r="H62" s="4"/>
    </row>
    <row r="63" spans="5:8" x14ac:dyDescent="0.35">
      <c r="E63" s="54" t="str">
        <f>IF(OR(A63="", C63=""), "",
   IF(AND(
         C63 &lt;= 'County Names to hide (2)'!$D$2,
         OR(D63="", D63 &gt;= 'County Names to hide (2)'!$C$2)
      ),
      "Yes",
      "No"
   )
)</f>
        <v/>
      </c>
      <c r="H63" s="4"/>
    </row>
    <row r="64" spans="5:8" x14ac:dyDescent="0.35">
      <c r="E64" s="54" t="str">
        <f>IF(OR(A64="", C64=""), "",
   IF(AND(
         C64 &lt;= 'County Names to hide (2)'!$D$2,
         OR(D64="", D64 &gt;= 'County Names to hide (2)'!$C$2)
      ),
      "Yes",
      "No"
   )
)</f>
        <v/>
      </c>
      <c r="H64" s="4"/>
    </row>
    <row r="65" spans="5:8" x14ac:dyDescent="0.35">
      <c r="E65" s="54" t="str">
        <f>IF(OR(A65="", C65=""), "",
   IF(AND(
         C65 &lt;= 'County Names to hide (2)'!$D$2,
         OR(D65="", D65 &gt;= 'County Names to hide (2)'!$C$2)
      ),
      "Yes",
      "No"
   )
)</f>
        <v/>
      </c>
      <c r="H65" s="4"/>
    </row>
    <row r="66" spans="5:8" x14ac:dyDescent="0.35">
      <c r="E66" s="54" t="str">
        <f>IF(OR(A66="", C66=""), "",
   IF(AND(
         C66 &lt;= 'County Names to hide (2)'!$D$2,
         OR(D66="", D66 &gt;= 'County Names to hide (2)'!$C$2)
      ),
      "Yes",
      "No"
   )
)</f>
        <v/>
      </c>
      <c r="H66" s="4"/>
    </row>
    <row r="67" spans="5:8" x14ac:dyDescent="0.35">
      <c r="E67" s="54" t="str">
        <f>IF(OR(A67="", C67=""), "",
   IF(AND(
         C67 &lt;= 'County Names to hide (2)'!$D$2,
         OR(D67="", D67 &gt;= 'County Names to hide (2)'!$C$2)
      ),
      "Yes",
      "No"
   )
)</f>
        <v/>
      </c>
      <c r="H67" s="4"/>
    </row>
    <row r="68" spans="5:8" x14ac:dyDescent="0.35">
      <c r="E68" s="54" t="str">
        <f>IF(OR(A68="", C68=""), "",
   IF(AND(
         C68 &lt;= 'County Names to hide (2)'!$D$2,
         OR(D68="", D68 &gt;= 'County Names to hide (2)'!$C$2)
      ),
      "Yes",
      "No"
   )
)</f>
        <v/>
      </c>
      <c r="H68" s="4"/>
    </row>
    <row r="69" spans="5:8" x14ac:dyDescent="0.35">
      <c r="E69" s="54" t="str">
        <f>IF(OR(A69="", C69=""), "",
   IF(AND(
         C69 &lt;= 'County Names to hide (2)'!$D$2,
         OR(D69="", D69 &gt;= 'County Names to hide (2)'!$C$2)
      ),
      "Yes",
      "No"
   )
)</f>
        <v/>
      </c>
      <c r="H69" s="4"/>
    </row>
    <row r="70" spans="5:8" x14ac:dyDescent="0.35">
      <c r="E70" s="54" t="str">
        <f>IF(OR(A70="", C70=""), "",
   IF(AND(
         C70 &lt;= 'County Names to hide (2)'!$D$2,
         OR(D70="", D70 &gt;= 'County Names to hide (2)'!$C$2)
      ),
      "Yes",
      "No"
   )
)</f>
        <v/>
      </c>
      <c r="H70" s="4"/>
    </row>
    <row r="71" spans="5:8" x14ac:dyDescent="0.35">
      <c r="E71" s="54" t="str">
        <f>IF(OR(A71="", C71=""), "",
   IF(AND(
         C71 &lt;= 'County Names to hide (2)'!$D$2,
         OR(D71="", D71 &gt;= 'County Names to hide (2)'!$C$2)
      ),
      "Yes",
      "No"
   )
)</f>
        <v/>
      </c>
      <c r="H71" s="4"/>
    </row>
    <row r="72" spans="5:8" x14ac:dyDescent="0.35">
      <c r="E72" s="54" t="str">
        <f>IF(OR(A72="", C72=""), "",
   IF(AND(
         C72 &lt;= 'County Names to hide (2)'!$D$2,
         OR(D72="", D72 &gt;= 'County Names to hide (2)'!$C$2)
      ),
      "Yes",
      "No"
   )
)</f>
        <v/>
      </c>
      <c r="H72" s="4"/>
    </row>
    <row r="73" spans="5:8" x14ac:dyDescent="0.35">
      <c r="E73" s="54" t="str">
        <f>IF(OR(A73="", C73=""), "",
   IF(AND(
         C73 &lt;= 'County Names to hide (2)'!$D$2,
         OR(D73="", D73 &gt;= 'County Names to hide (2)'!$C$2)
      ),
      "Yes",
      "No"
   )
)</f>
        <v/>
      </c>
      <c r="H73" s="4"/>
    </row>
    <row r="74" spans="5:8" x14ac:dyDescent="0.35">
      <c r="E74" s="54" t="str">
        <f>IF(OR(A74="", C74=""), "",
   IF(AND(
         C74 &lt;= 'County Names to hide (2)'!$D$2,
         OR(D74="", D74 &gt;= 'County Names to hide (2)'!$C$2)
      ),
      "Yes",
      "No"
   )
)</f>
        <v/>
      </c>
      <c r="H74" s="4"/>
    </row>
    <row r="75" spans="5:8" x14ac:dyDescent="0.35">
      <c r="E75" s="54" t="str">
        <f>IF(OR(A75="", C75=""), "",
   IF(AND(
         C75 &lt;= 'County Names to hide (2)'!$D$2,
         OR(D75="", D75 &gt;= 'County Names to hide (2)'!$C$2)
      ),
      "Yes",
      "No"
   )
)</f>
        <v/>
      </c>
      <c r="H75" s="4"/>
    </row>
    <row r="76" spans="5:8" x14ac:dyDescent="0.35">
      <c r="E76" s="54" t="str">
        <f>IF(OR(A76="", C76=""), "",
   IF(AND(
         C76 &lt;= 'County Names to hide (2)'!$D$2,
         OR(D76="", D76 &gt;= 'County Names to hide (2)'!$C$2)
      ),
      "Yes",
      "No"
   )
)</f>
        <v/>
      </c>
      <c r="H76" s="4"/>
    </row>
    <row r="77" spans="5:8" x14ac:dyDescent="0.35">
      <c r="E77" s="54" t="str">
        <f>IF(OR(A77="", C77=""), "",
   IF(AND(
         C77 &lt;= 'County Names to hide (2)'!$D$2,
         OR(D77="", D77 &gt;= 'County Names to hide (2)'!$C$2)
      ),
      "Yes",
      "No"
   )
)</f>
        <v/>
      </c>
      <c r="H77" s="4"/>
    </row>
    <row r="78" spans="5:8" x14ac:dyDescent="0.35">
      <c r="E78" s="54" t="str">
        <f>IF(OR(A78="", C78=""), "",
   IF(AND(
         C78 &lt;= 'County Names to hide (2)'!$D$2,
         OR(D78="", D78 &gt;= 'County Names to hide (2)'!$C$2)
      ),
      "Yes",
      "No"
   )
)</f>
        <v/>
      </c>
      <c r="H78" s="4"/>
    </row>
    <row r="79" spans="5:8" x14ac:dyDescent="0.35">
      <c r="E79" s="54" t="str">
        <f>IF(OR(A79="", C79=""), "",
   IF(AND(
         C79 &lt;= 'County Names to hide (2)'!$D$2,
         OR(D79="", D79 &gt;= 'County Names to hide (2)'!$C$2)
      ),
      "Yes",
      "No"
   )
)</f>
        <v/>
      </c>
      <c r="H79" s="4"/>
    </row>
    <row r="80" spans="5:8" x14ac:dyDescent="0.35">
      <c r="E80" s="54" t="str">
        <f>IF(OR(A80="", C80=""), "",
   IF(AND(
         C80 &lt;= 'County Names to hide (2)'!$D$2,
         OR(D80="", D80 &gt;= 'County Names to hide (2)'!$C$2)
      ),
      "Yes",
      "No"
   )
)</f>
        <v/>
      </c>
      <c r="H80" s="4"/>
    </row>
    <row r="81" spans="5:8" x14ac:dyDescent="0.35">
      <c r="E81" s="54" t="str">
        <f>IF(OR(A81="", C81=""), "",
   IF(AND(
         C81 &lt;= 'County Names to hide (2)'!$D$2,
         OR(D81="", D81 &gt;= 'County Names to hide (2)'!$C$2)
      ),
      "Yes",
      "No"
   )
)</f>
        <v/>
      </c>
      <c r="H81" s="4"/>
    </row>
    <row r="82" spans="5:8" x14ac:dyDescent="0.35">
      <c r="E82" s="54" t="str">
        <f>IF(OR(A82="", C82=""), "",
   IF(AND(
         C82 &lt;= 'County Names to hide (2)'!$D$2,
         OR(D82="", D82 &gt;= 'County Names to hide (2)'!$C$2)
      ),
      "Yes",
      "No"
   )
)</f>
        <v/>
      </c>
      <c r="H82" s="4"/>
    </row>
    <row r="83" spans="5:8" x14ac:dyDescent="0.35">
      <c r="E83" s="54" t="str">
        <f>IF(OR(A83="", C83=""), "",
   IF(AND(
         C83 &lt;= 'County Names to hide (2)'!$D$2,
         OR(D83="", D83 &gt;= 'County Names to hide (2)'!$C$2)
      ),
      "Yes",
      "No"
   )
)</f>
        <v/>
      </c>
      <c r="H83" s="4"/>
    </row>
    <row r="84" spans="5:8" x14ac:dyDescent="0.35">
      <c r="E84" s="54" t="str">
        <f>IF(OR(A84="", C84=""), "",
   IF(AND(
         C84 &lt;= 'County Names to hide (2)'!$D$2,
         OR(D84="", D84 &gt;= 'County Names to hide (2)'!$C$2)
      ),
      "Yes",
      "No"
   )
)</f>
        <v/>
      </c>
      <c r="H84" s="4"/>
    </row>
    <row r="85" spans="5:8" x14ac:dyDescent="0.35">
      <c r="E85" s="54" t="str">
        <f>IF(OR(A85="", C85=""), "",
   IF(AND(
         C85 &lt;= 'County Names to hide (2)'!$D$2,
         OR(D85="", D85 &gt;= 'County Names to hide (2)'!$C$2)
      ),
      "Yes",
      "No"
   )
)</f>
        <v/>
      </c>
      <c r="H85" s="4"/>
    </row>
    <row r="86" spans="5:8" x14ac:dyDescent="0.35">
      <c r="E86" s="54" t="str">
        <f>IF(OR(A86="", C86=""), "",
   IF(AND(
         C86 &lt;= 'County Names to hide (2)'!$D$2,
         OR(D86="", D86 &gt;= 'County Names to hide (2)'!$C$2)
      ),
      "Yes",
      "No"
   )
)</f>
        <v/>
      </c>
      <c r="H86" s="4"/>
    </row>
    <row r="87" spans="5:8" x14ac:dyDescent="0.35">
      <c r="E87" s="54" t="str">
        <f>IF(OR(A87="", C87=""), "",
   IF(AND(
         C87 &lt;= 'County Names to hide (2)'!$D$2,
         OR(D87="", D87 &gt;= 'County Names to hide (2)'!$C$2)
      ),
      "Yes",
      "No"
   )
)</f>
        <v/>
      </c>
      <c r="H87" s="4"/>
    </row>
    <row r="88" spans="5:8" x14ac:dyDescent="0.35">
      <c r="E88" s="54" t="str">
        <f>IF(OR(A88="", C88=""), "",
   IF(AND(
         C88 &lt;= 'County Names to hide (2)'!$D$2,
         OR(D88="", D88 &gt;= 'County Names to hide (2)'!$C$2)
      ),
      "Yes",
      "No"
   )
)</f>
        <v/>
      </c>
      <c r="H88" s="4"/>
    </row>
    <row r="89" spans="5:8" x14ac:dyDescent="0.35">
      <c r="E89" s="54" t="str">
        <f>IF(OR(A89="", C89=""), "",
   IF(AND(
         C89 &lt;= 'County Names to hide (2)'!$D$2,
         OR(D89="", D89 &gt;= 'County Names to hide (2)'!$C$2)
      ),
      "Yes",
      "No"
   )
)</f>
        <v/>
      </c>
      <c r="H89" s="4"/>
    </row>
    <row r="90" spans="5:8" x14ac:dyDescent="0.35">
      <c r="E90" s="54" t="str">
        <f>IF(OR(A90="", C90=""), "",
   IF(AND(
         C90 &lt;= 'County Names to hide (2)'!$D$2,
         OR(D90="", D90 &gt;= 'County Names to hide (2)'!$C$2)
      ),
      "Yes",
      "No"
   )
)</f>
        <v/>
      </c>
      <c r="H90" s="4"/>
    </row>
    <row r="91" spans="5:8" x14ac:dyDescent="0.35">
      <c r="E91" s="54" t="str">
        <f>IF(OR(A91="", C91=""), "",
   IF(AND(
         C91 &lt;= 'County Names to hide (2)'!$D$2,
         OR(D91="", D91 &gt;= 'County Names to hide (2)'!$C$2)
      ),
      "Yes",
      "No"
   )
)</f>
        <v/>
      </c>
      <c r="H91" s="4"/>
    </row>
    <row r="92" spans="5:8" x14ac:dyDescent="0.35">
      <c r="E92" s="54" t="str">
        <f>IF(OR(A92="", C92=""), "",
   IF(AND(
         C92 &lt;= 'County Names to hide (2)'!$D$2,
         OR(D92="", D92 &gt;= 'County Names to hide (2)'!$C$2)
      ),
      "Yes",
      "No"
   )
)</f>
        <v/>
      </c>
      <c r="H92" s="4"/>
    </row>
    <row r="93" spans="5:8" x14ac:dyDescent="0.35">
      <c r="E93" s="54" t="str">
        <f>IF(OR(A93="", C93=""), "",
   IF(AND(
         C93 &lt;= 'County Names to hide (2)'!$D$2,
         OR(D93="", D93 &gt;= 'County Names to hide (2)'!$C$2)
      ),
      "Yes",
      "No"
   )
)</f>
        <v/>
      </c>
      <c r="H93" s="4"/>
    </row>
    <row r="94" spans="5:8" x14ac:dyDescent="0.35">
      <c r="E94" s="54" t="str">
        <f>IF(OR(A94="", C94=""), "",
   IF(AND(
         C94 &lt;= 'County Names to hide (2)'!$D$2,
         OR(D94="", D94 &gt;= 'County Names to hide (2)'!$C$2)
      ),
      "Yes",
      "No"
   )
)</f>
        <v/>
      </c>
      <c r="H94" s="4"/>
    </row>
    <row r="95" spans="5:8" x14ac:dyDescent="0.35">
      <c r="E95" s="54" t="str">
        <f>IF(OR(A95="", C95=""), "",
   IF(AND(
         C95 &lt;= 'County Names to hide (2)'!$D$2,
         OR(D95="", D95 &gt;= 'County Names to hide (2)'!$C$2)
      ),
      "Yes",
      "No"
   )
)</f>
        <v/>
      </c>
      <c r="H95" s="4"/>
    </row>
    <row r="96" spans="5:8" x14ac:dyDescent="0.35">
      <c r="E96" s="54" t="str">
        <f>IF(OR(A96="", C96=""), "",
   IF(AND(
         C96 &lt;= 'County Names to hide (2)'!$D$2,
         OR(D96="", D96 &gt;= 'County Names to hide (2)'!$C$2)
      ),
      "Yes",
      "No"
   )
)</f>
        <v/>
      </c>
      <c r="H96" s="4"/>
    </row>
    <row r="97" spans="5:8" x14ac:dyDescent="0.35">
      <c r="E97" s="54" t="str">
        <f>IF(OR(A97="", C97=""), "",
   IF(AND(
         C97 &lt;= 'County Names to hide (2)'!$D$2,
         OR(D97="", D97 &gt;= 'County Names to hide (2)'!$C$2)
      ),
      "Yes",
      "No"
   )
)</f>
        <v/>
      </c>
      <c r="H97" s="4"/>
    </row>
    <row r="98" spans="5:8" x14ac:dyDescent="0.35">
      <c r="E98" s="54" t="str">
        <f>IF(OR(A98="", C98=""), "",
   IF(AND(
         C98 &lt;= 'County Names to hide (2)'!$D$2,
         OR(D98="", D98 &gt;= 'County Names to hide (2)'!$C$2)
      ),
      "Yes",
      "No"
   )
)</f>
        <v/>
      </c>
      <c r="H98" s="4"/>
    </row>
    <row r="99" spans="5:8" x14ac:dyDescent="0.35">
      <c r="E99" s="54" t="str">
        <f>IF(OR(A99="", C99=""), "",
   IF(AND(
         C99 &lt;= 'County Names to hide (2)'!$D$2,
         OR(D99="", D99 &gt;= 'County Names to hide (2)'!$C$2)
      ),
      "Yes",
      "No"
   )
)</f>
        <v/>
      </c>
      <c r="H99" s="4"/>
    </row>
    <row r="100" spans="5:8" x14ac:dyDescent="0.35">
      <c r="E100" s="54" t="str">
        <f>IF(OR(A100="", C100=""), "",
   IF(AND(
         C100 &lt;= 'County Names to hide (2)'!$D$2,
         OR(D100="", D100 &gt;= 'County Names to hide (2)'!$C$2)
      ),
      "Yes",
      "No"
   )
)</f>
        <v/>
      </c>
      <c r="H100" s="4"/>
    </row>
  </sheetData>
  <sheetProtection algorithmName="SHA-512" hashValue="gAOoQ0riO1LaCj+e9qPFyGI/YAPnbbuqE2g0c+3HMrgitwuDaXhXz9+KZA4QewWrkWMCB1k1ahsCwu5Kw1jk3g==" saltValue="u88lLwIxnfMNBy8aZGF79Q==" spinCount="100000" sheet="1" objects="1" scenarios="1" selectLockedCells="1" sort="0"/>
  <mergeCells count="1">
    <mergeCell ref="A1:G1"/>
  </mergeCells>
  <dataValidations count="1">
    <dataValidation type="list" allowBlank="1" showInputMessage="1" showErrorMessage="1" sqref="F4:F100 G4:G1048576 I4:I1048576 H101:H1048576" xr:uid="{00000000-0002-0000-0200-000000000000}">
      <formula1>"Yes,No"</formula1>
    </dataValidation>
  </dataValidations>
  <pageMargins left="0.75" right="0.75" top="1" bottom="1" header="0.5" footer="0.5"/>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F3019-9C2C-4096-939F-0B37002AA83F}">
  <sheetPr codeName="Sheet3">
    <tabColor rgb="FFFFFF00"/>
  </sheetPr>
  <dimension ref="A1:AD500"/>
  <sheetViews>
    <sheetView workbookViewId="0">
      <selection activeCell="AC5" sqref="AC5"/>
    </sheetView>
  </sheetViews>
  <sheetFormatPr defaultColWidth="8.7265625" defaultRowHeight="14.5" x14ac:dyDescent="0.35"/>
  <cols>
    <col min="1" max="1" width="30.81640625" style="63" customWidth="1"/>
    <col min="2" max="2" width="8.7265625" style="63"/>
    <col min="3" max="3" width="18" style="64" customWidth="1"/>
    <col min="4" max="4" width="10.7265625" style="63" customWidth="1"/>
    <col min="5" max="5" width="30.54296875" style="63" customWidth="1"/>
    <col min="6" max="6" width="17.7265625" style="63" customWidth="1"/>
    <col min="7" max="7" width="34.54296875" style="63" customWidth="1"/>
    <col min="8" max="8" width="17.81640625" style="63" customWidth="1"/>
    <col min="9" max="9" width="46.7265625" style="63" customWidth="1"/>
    <col min="10" max="10" width="40.1796875" style="63" customWidth="1"/>
    <col min="11" max="11" width="20.453125" style="63" customWidth="1"/>
    <col min="12" max="12" width="20.7265625" style="63" customWidth="1"/>
    <col min="13" max="13" width="18.453125" style="64" customWidth="1"/>
    <col min="14" max="14" width="17.54296875" style="64" customWidth="1"/>
    <col min="15" max="15" width="40.54296875" style="63" customWidth="1"/>
    <col min="16" max="16" width="45.81640625" style="63" customWidth="1"/>
    <col min="17" max="17" width="46.7265625" style="63" customWidth="1"/>
    <col min="18" max="18" width="45.7265625" style="63" customWidth="1"/>
    <col min="19" max="19" width="46.7265625" style="63" customWidth="1"/>
    <col min="20" max="22" width="28" style="63" customWidth="1"/>
    <col min="23" max="23" width="33.54296875" style="63" customWidth="1"/>
    <col min="24" max="30" width="46.7265625" style="63" customWidth="1"/>
    <col min="31" max="16384" width="8.7265625" style="1"/>
  </cols>
  <sheetData>
    <row r="1" spans="1:30" ht="70" customHeight="1" x14ac:dyDescent="0.35">
      <c r="A1" s="82" t="s">
        <v>31</v>
      </c>
      <c r="B1" s="82"/>
      <c r="C1" s="82"/>
      <c r="D1" s="82"/>
      <c r="E1" s="82"/>
      <c r="F1" s="82"/>
      <c r="G1" s="82"/>
      <c r="H1" s="82"/>
      <c r="I1" s="82"/>
      <c r="J1" s="6"/>
      <c r="K1" s="6"/>
      <c r="L1" s="6"/>
      <c r="M1" s="13"/>
      <c r="N1" s="13"/>
      <c r="O1" s="6"/>
      <c r="P1" s="6"/>
      <c r="Q1" s="6"/>
      <c r="R1" s="6"/>
      <c r="S1" s="6"/>
      <c r="T1" s="6"/>
      <c r="U1" s="6"/>
      <c r="V1" s="6"/>
      <c r="W1" s="6"/>
      <c r="X1" s="1"/>
      <c r="Y1" s="1"/>
      <c r="Z1" s="1"/>
      <c r="AA1" s="1"/>
      <c r="AB1" s="1"/>
      <c r="AC1" s="1"/>
      <c r="AD1" s="1"/>
    </row>
    <row r="2" spans="1:30" ht="19" thickBot="1" x14ac:dyDescent="0.5">
      <c r="A2" s="81" t="s">
        <v>8</v>
      </c>
      <c r="B2" s="81"/>
      <c r="C2" s="16"/>
      <c r="D2" s="7"/>
      <c r="E2" s="65" t="s">
        <v>9</v>
      </c>
      <c r="F2" s="1"/>
      <c r="G2" s="1"/>
      <c r="H2" s="1"/>
      <c r="I2" s="1"/>
      <c r="J2" s="1"/>
      <c r="K2" s="1"/>
      <c r="L2" s="1"/>
      <c r="M2" s="4"/>
      <c r="N2" s="4"/>
      <c r="O2" s="1"/>
      <c r="P2" s="1"/>
      <c r="Q2" s="1"/>
      <c r="R2" s="1"/>
      <c r="S2" s="1"/>
      <c r="T2" s="1"/>
      <c r="U2" s="1"/>
      <c r="V2" s="1"/>
      <c r="W2" s="1"/>
      <c r="X2" s="1"/>
      <c r="Y2" s="1"/>
      <c r="Z2" s="1"/>
      <c r="AA2" s="1"/>
      <c r="AB2" s="1"/>
      <c r="AC2" s="1"/>
      <c r="AD2" s="1"/>
    </row>
    <row r="3" spans="1:30" ht="15.5" thickTop="1" thickBot="1" x14ac:dyDescent="0.4">
      <c r="A3" s="8" t="s">
        <v>32</v>
      </c>
      <c r="B3" s="9"/>
      <c r="C3" s="17"/>
      <c r="D3" s="10"/>
      <c r="E3" s="10"/>
      <c r="F3" s="10"/>
      <c r="G3" s="10"/>
      <c r="H3" s="10"/>
      <c r="I3" s="10"/>
      <c r="J3" s="10"/>
      <c r="K3" s="10"/>
      <c r="L3" s="10"/>
      <c r="M3" s="14" t="s">
        <v>33</v>
      </c>
      <c r="N3" s="15"/>
      <c r="O3" s="11"/>
      <c r="P3" s="11"/>
      <c r="Q3" s="11"/>
      <c r="R3" s="11"/>
      <c r="S3" s="11"/>
      <c r="T3" s="12"/>
      <c r="U3" s="27"/>
      <c r="V3" s="27"/>
      <c r="W3" s="27"/>
      <c r="X3" s="1"/>
      <c r="Y3" s="1"/>
      <c r="Z3" s="1"/>
      <c r="AA3" s="1"/>
      <c r="AB3" s="1"/>
      <c r="AC3" s="1"/>
      <c r="AD3" s="1"/>
    </row>
    <row r="4" spans="1:30" ht="44" thickTop="1" x14ac:dyDescent="0.35">
      <c r="A4" s="41" t="s">
        <v>34</v>
      </c>
      <c r="B4" s="42" t="s">
        <v>35</v>
      </c>
      <c r="C4" s="43" t="s">
        <v>36</v>
      </c>
      <c r="D4" s="41" t="s">
        <v>37</v>
      </c>
      <c r="E4" s="44" t="s">
        <v>38</v>
      </c>
      <c r="F4" s="44" t="s">
        <v>39</v>
      </c>
      <c r="G4" s="40" t="s">
        <v>40</v>
      </c>
      <c r="H4" s="40" t="s">
        <v>41</v>
      </c>
      <c r="I4" s="40" t="s">
        <v>42</v>
      </c>
      <c r="J4" s="40" t="s">
        <v>43</v>
      </c>
      <c r="K4" s="40" t="s">
        <v>44</v>
      </c>
      <c r="L4" s="40" t="s">
        <v>45</v>
      </c>
      <c r="M4" s="45" t="s">
        <v>46</v>
      </c>
      <c r="N4" s="45" t="s">
        <v>47</v>
      </c>
      <c r="O4" s="40" t="s">
        <v>171</v>
      </c>
      <c r="P4" s="40" t="s">
        <v>48</v>
      </c>
      <c r="Q4" s="40" t="s">
        <v>49</v>
      </c>
      <c r="R4" s="40" t="s">
        <v>50</v>
      </c>
      <c r="S4" s="40" t="s">
        <v>51</v>
      </c>
      <c r="T4" s="40" t="s">
        <v>170</v>
      </c>
      <c r="U4" s="40" t="s">
        <v>169</v>
      </c>
      <c r="V4" s="40" t="s">
        <v>172</v>
      </c>
      <c r="W4" s="40" t="s">
        <v>52</v>
      </c>
      <c r="X4" s="61" t="s">
        <v>53</v>
      </c>
      <c r="Y4" s="61" t="s">
        <v>54</v>
      </c>
      <c r="Z4" s="61" t="s">
        <v>55</v>
      </c>
      <c r="AA4" s="61" t="s">
        <v>56</v>
      </c>
      <c r="AB4" s="62" t="s">
        <v>57</v>
      </c>
      <c r="AC4" s="62" t="s">
        <v>58</v>
      </c>
      <c r="AD4" s="62" t="s">
        <v>59</v>
      </c>
    </row>
    <row r="5" spans="1:30" x14ac:dyDescent="0.35">
      <c r="A5" s="1"/>
      <c r="B5" s="1"/>
      <c r="C5" s="4"/>
      <c r="D5" s="1"/>
      <c r="E5" s="1"/>
      <c r="F5" s="1"/>
      <c r="G5" s="1"/>
      <c r="H5" s="1"/>
      <c r="I5" s="1"/>
      <c r="J5" s="1"/>
      <c r="K5" s="1"/>
      <c r="L5" s="66" t="str">
        <f>IF(COUNTIF(F6:K6, "Yes")&gt;0, "No", "Yes")</f>
        <v>Yes</v>
      </c>
      <c r="M5" s="4"/>
      <c r="N5" s="4"/>
      <c r="O5" s="66" t="str">
        <f>IF(OR(A5="", M5=""), "",
   IF(AND(
         M5 &lt;= 'County Names to hide (2)'!$D$2,
         OR(N5="", N5 &gt;= 'County Names to hide (2)'!$C$2)
      ),
      "Yes",
      "No"
   )
)</f>
        <v/>
      </c>
      <c r="P5" s="4"/>
      <c r="Q5" s="4"/>
      <c r="R5" s="4"/>
      <c r="S5" s="4"/>
      <c r="T5" s="67" t="str">
        <f>IF(Outcomes!M5="","",
   IF(AND(Outcomes!N5&lt;&gt;"",Outcomes!N5&lt;'County Names to hide (2)'!$C$2),0,
      ROUND((MIN(IF(Outcomes!N5="", 'County Names to hide (2)'!$D$2, Outcomes!N5),'County Names to hide (2)'!$D$2)-Outcomes!M5)/30,1)))</f>
        <v/>
      </c>
      <c r="U5" s="66" t="str">
        <f>IF(OR(A5="", M5="", N5=""), "",
   IF(AND(
         N5 &gt;= 'County Names to hide (2)'!$C$2,
         N5 &lt;= 'County Names to hide (2)'!$D$2
      ),
      "Yes",
      "No"
   )
)</f>
        <v/>
      </c>
      <c r="V5" s="70"/>
      <c r="W5" s="1"/>
      <c r="X5" s="1"/>
      <c r="Y5" s="1"/>
      <c r="Z5" s="1"/>
      <c r="AA5" s="1"/>
      <c r="AB5" s="1"/>
      <c r="AC5" s="1"/>
      <c r="AD5" s="1"/>
    </row>
    <row r="6" spans="1:30" x14ac:dyDescent="0.35">
      <c r="A6" s="1"/>
      <c r="B6" s="1"/>
      <c r="C6" s="4"/>
      <c r="D6" s="1"/>
      <c r="E6" s="1"/>
      <c r="F6" s="1"/>
      <c r="G6" s="1"/>
      <c r="H6" s="1"/>
      <c r="I6" s="1"/>
      <c r="J6" s="1"/>
      <c r="K6" s="1"/>
      <c r="L6" s="66" t="str">
        <f t="shared" ref="L6:L36" si="0">IF(COUNTIF(F7:K7, "Yes")&gt;0, "No", "Yes")</f>
        <v>Yes</v>
      </c>
      <c r="M6" s="4"/>
      <c r="N6" s="4"/>
      <c r="O6" s="66" t="str">
        <f>IF(OR(A6="", M6=""), "",
   IF(AND(
         M6 &lt;= 'County Names to hide (2)'!$D$2,
         OR(N6="", N6 &gt;= 'County Names to hide (2)'!$C$2)
      ),
      "Yes",
      "No"
   )
)</f>
        <v/>
      </c>
      <c r="P6" s="4"/>
      <c r="Q6" s="4"/>
      <c r="R6" s="4"/>
      <c r="S6" s="4"/>
      <c r="T6" s="67" t="str">
        <f>IF(Outcomes!M6="","",
   IF(AND(Outcomes!N6&lt;&gt;"",Outcomes!N6&lt;'County Names to hide (2)'!$C$2),0,
      ROUND((MIN(IF(Outcomes!N6="", 'County Names to hide (2)'!$D$2, Outcomes!N6),'County Names to hide (2)'!$D$2)-Outcomes!M6)/30,1)))</f>
        <v/>
      </c>
      <c r="U6" s="66" t="str">
        <f>IF(OR(Outcomes!M6="",Outcomes!M6&gt;'County Names to hide (2)'!$D$2),"",
   IF(Outcomes!N6="","No",
      IF(AND(Outcomes!N6&gt;'County Names to hide (2)'!$C$2,
             Outcomes!N6&lt;'County Names to hide (2)'!$D$2),
         "Yes","No")))</f>
        <v/>
      </c>
      <c r="V6" s="70"/>
      <c r="W6" s="1"/>
      <c r="X6" s="1"/>
      <c r="Y6" s="1"/>
      <c r="Z6" s="1"/>
      <c r="AA6" s="1"/>
      <c r="AB6" s="1"/>
      <c r="AC6" s="1"/>
      <c r="AD6" s="1"/>
    </row>
    <row r="7" spans="1:30" x14ac:dyDescent="0.35">
      <c r="A7" s="1"/>
      <c r="B7" s="1"/>
      <c r="C7" s="4"/>
      <c r="D7" s="1"/>
      <c r="E7" s="1"/>
      <c r="F7" s="1"/>
      <c r="G7" s="1"/>
      <c r="H7" s="1"/>
      <c r="I7" s="1"/>
      <c r="J7" s="1"/>
      <c r="K7" s="1"/>
      <c r="L7" s="66" t="str">
        <f t="shared" si="0"/>
        <v>Yes</v>
      </c>
      <c r="M7" s="4"/>
      <c r="N7" s="4"/>
      <c r="O7" s="66" t="str">
        <f>IF(OR(A7="", M7=""), "",
   IF(AND(
         M7 &lt;= 'County Names to hide (2)'!$D$2,
         OR(N7="", N7 &gt;= 'County Names to hide (2)'!$C$2)
      ),
      "Yes",
      "No"
   )
)</f>
        <v/>
      </c>
      <c r="P7" s="4"/>
      <c r="Q7" s="4"/>
      <c r="R7" s="4"/>
      <c r="S7" s="4"/>
      <c r="T7" s="67" t="str">
        <f>IF(Outcomes!M7="","",
   IF(AND(Outcomes!N7&lt;&gt;"",Outcomes!N7&lt;'County Names to hide (2)'!$C$2),0,
      ROUND((MIN(IF(Outcomes!N7="", 'County Names to hide (2)'!$D$2, Outcomes!N7),'County Names to hide (2)'!$D$2)-Outcomes!M7)/30,1)))</f>
        <v/>
      </c>
      <c r="U7" s="66"/>
      <c r="V7" s="70"/>
      <c r="W7" s="1"/>
      <c r="X7" s="1"/>
      <c r="Y7" s="1"/>
      <c r="Z7" s="1"/>
      <c r="AA7" s="1"/>
      <c r="AB7" s="1"/>
      <c r="AC7" s="1"/>
      <c r="AD7" s="1"/>
    </row>
    <row r="8" spans="1:30" x14ac:dyDescent="0.35">
      <c r="A8" s="1"/>
      <c r="B8" s="1"/>
      <c r="C8" s="4"/>
      <c r="D8" s="1"/>
      <c r="E8" s="1"/>
      <c r="F8" s="1"/>
      <c r="G8" s="1"/>
      <c r="H8" s="1"/>
      <c r="I8" s="1"/>
      <c r="J8" s="1"/>
      <c r="K8" s="1"/>
      <c r="L8" s="66" t="str">
        <f t="shared" si="0"/>
        <v>Yes</v>
      </c>
      <c r="M8" s="4"/>
      <c r="N8" s="4"/>
      <c r="O8" s="66" t="str">
        <f>IF(OR(A8="", M8=""), "",
   IF(AND(
         M8 &lt;= 'County Names to hide (2)'!$D$2,
         OR(N8="", N8 &gt;= 'County Names to hide (2)'!$C$2)
      ),
      "Yes",
      "No"
   )
)</f>
        <v/>
      </c>
      <c r="P8" s="4"/>
      <c r="Q8" s="4"/>
      <c r="R8" s="4"/>
      <c r="S8" s="4"/>
      <c r="T8" s="67" t="str">
        <f>IF(Outcomes!M8="","",
   IF(AND(Outcomes!N8&lt;&gt;"",Outcomes!N8&lt;'County Names to hide (2)'!$C$2),0,
      ROUND((MIN(IF(Outcomes!N8="", 'County Names to hide (2)'!$D$2, Outcomes!N8),'County Names to hide (2)'!$D$2)-Outcomes!M8)/30,1)))</f>
        <v/>
      </c>
      <c r="U8" s="66"/>
      <c r="V8" s="70"/>
      <c r="W8" s="1"/>
      <c r="X8" s="1"/>
      <c r="Y8" s="1"/>
      <c r="Z8" s="1"/>
      <c r="AA8" s="1"/>
      <c r="AB8" s="1"/>
      <c r="AC8" s="1"/>
      <c r="AD8" s="1"/>
    </row>
    <row r="9" spans="1:30" x14ac:dyDescent="0.35">
      <c r="A9" s="1"/>
      <c r="B9" s="1"/>
      <c r="C9" s="4"/>
      <c r="D9" s="1"/>
      <c r="E9" s="1"/>
      <c r="F9" s="1"/>
      <c r="G9" s="1"/>
      <c r="H9" s="1"/>
      <c r="I9" s="1"/>
      <c r="J9" s="1"/>
      <c r="K9" s="1"/>
      <c r="L9" s="66" t="str">
        <f t="shared" si="0"/>
        <v>Yes</v>
      </c>
      <c r="M9" s="4"/>
      <c r="N9" s="4"/>
      <c r="O9" s="66" t="str">
        <f>IF(OR(A9="", M9=""), "",
   IF(AND(
         M9 &lt;= 'County Names to hide (2)'!$D$2,
         OR(N9="", N9 &gt;= 'County Names to hide (2)'!$C$2)
      ),
      "Yes",
      "No"
   )
)</f>
        <v/>
      </c>
      <c r="P9" s="4"/>
      <c r="Q9" s="4"/>
      <c r="R9" s="4"/>
      <c r="S9" s="4"/>
      <c r="T9" s="67" t="str">
        <f>IF(Outcomes!M9="","",
   IF(AND(Outcomes!N9&lt;&gt;"",Outcomes!N9&lt;'County Names to hide (2)'!$C$2),0,
      ROUND((MIN(IF(Outcomes!N9="", 'County Names to hide (2)'!$D$2, Outcomes!N9),'County Names to hide (2)'!$D$2)-Outcomes!M9)/30,1)))</f>
        <v/>
      </c>
      <c r="U9" s="66"/>
      <c r="V9" s="70"/>
      <c r="W9" s="1"/>
      <c r="X9" s="1"/>
      <c r="Y9" s="1"/>
      <c r="Z9" s="1"/>
      <c r="AA9" s="1"/>
      <c r="AB9" s="1"/>
      <c r="AC9" s="1"/>
      <c r="AD9" s="1"/>
    </row>
    <row r="10" spans="1:30" x14ac:dyDescent="0.35">
      <c r="A10" s="1"/>
      <c r="B10" s="1"/>
      <c r="C10" s="4"/>
      <c r="D10" s="1"/>
      <c r="E10" s="1"/>
      <c r="F10" s="1"/>
      <c r="G10" s="1"/>
      <c r="H10" s="1"/>
      <c r="I10" s="1"/>
      <c r="J10" s="1"/>
      <c r="K10" s="1"/>
      <c r="L10" s="66" t="str">
        <f t="shared" si="0"/>
        <v>Yes</v>
      </c>
      <c r="M10" s="4"/>
      <c r="N10" s="4"/>
      <c r="O10" s="66" t="str">
        <f>IF(OR(A10="", M10=""), "",
   IF(AND(
         M10 &lt;= 'County Names to hide (2)'!$D$2,
         OR(N10="", N10 &gt;= 'County Names to hide (2)'!$C$2)
      ),
      "Yes",
      "No"
   )
)</f>
        <v/>
      </c>
      <c r="P10" s="4"/>
      <c r="Q10" s="4"/>
      <c r="R10" s="4"/>
      <c r="S10" s="4"/>
      <c r="T10" s="67" t="str">
        <f>IF(Outcomes!M10="","",
   IF(AND(Outcomes!N10&lt;&gt;"",Outcomes!N10&lt;'County Names to hide (2)'!$C$2),0,
      ROUND((MIN(IF(Outcomes!N10="", 'County Names to hide (2)'!$D$2, Outcomes!N10),'County Names to hide (2)'!$D$2)-Outcomes!M10)/30,1)))</f>
        <v/>
      </c>
      <c r="U10" s="66"/>
      <c r="V10" s="70"/>
      <c r="W10" s="1"/>
      <c r="X10" s="1"/>
      <c r="Y10" s="1"/>
      <c r="Z10" s="1"/>
      <c r="AA10" s="1"/>
      <c r="AB10" s="1"/>
      <c r="AC10" s="1"/>
      <c r="AD10" s="1"/>
    </row>
    <row r="11" spans="1:30" x14ac:dyDescent="0.35">
      <c r="A11" s="1"/>
      <c r="B11" s="1"/>
      <c r="C11" s="4"/>
      <c r="D11" s="1"/>
      <c r="E11" s="1"/>
      <c r="F11" s="1"/>
      <c r="G11" s="1"/>
      <c r="H11" s="1"/>
      <c r="I11" s="1"/>
      <c r="J11" s="1"/>
      <c r="K11" s="1"/>
      <c r="L11" s="66" t="str">
        <f t="shared" si="0"/>
        <v>Yes</v>
      </c>
      <c r="M11" s="4"/>
      <c r="N11" s="4"/>
      <c r="O11" s="66" t="str">
        <f>IF(OR(A11="", M11=""), "",
   IF(AND(
         M11 &lt;= 'County Names to hide (2)'!$D$2,
         OR(N11="", N11 &gt;= 'County Names to hide (2)'!$C$2)
      ),
      "Yes",
      "No"
   )
)</f>
        <v/>
      </c>
      <c r="P11" s="4"/>
      <c r="Q11" s="4"/>
      <c r="R11" s="4"/>
      <c r="S11" s="4"/>
      <c r="T11" s="67" t="str">
        <f>IF(Outcomes!M11="","",
   IF(AND(Outcomes!N11&lt;&gt;"",Outcomes!N11&lt;'County Names to hide (2)'!$C$2),0,
      ROUND((MIN(IF(Outcomes!N11="", 'County Names to hide (2)'!$D$2, Outcomes!N11),'County Names to hide (2)'!$D$2)-Outcomes!M11)/30,1)))</f>
        <v/>
      </c>
      <c r="U11" s="66"/>
      <c r="V11" s="70"/>
      <c r="W11" s="1"/>
      <c r="X11" s="1"/>
      <c r="Y11" s="1"/>
      <c r="Z11" s="1"/>
      <c r="AA11" s="1"/>
      <c r="AB11" s="1"/>
      <c r="AC11" s="1"/>
      <c r="AD11" s="1"/>
    </row>
    <row r="12" spans="1:30" x14ac:dyDescent="0.35">
      <c r="A12" s="1"/>
      <c r="B12" s="1"/>
      <c r="C12" s="4"/>
      <c r="D12" s="1"/>
      <c r="E12" s="1"/>
      <c r="F12" s="1"/>
      <c r="G12" s="1"/>
      <c r="H12" s="1"/>
      <c r="I12" s="1"/>
      <c r="J12" s="1"/>
      <c r="K12" s="1"/>
      <c r="L12" s="66" t="str">
        <f t="shared" si="0"/>
        <v>Yes</v>
      </c>
      <c r="M12" s="4"/>
      <c r="N12" s="4"/>
      <c r="O12" s="66" t="str">
        <f>IF(OR(A12="", M12=""), "",
   IF(AND(
         M12 &lt;= 'County Names to hide (2)'!$D$2,
         OR(N12="", N12 &gt;= 'County Names to hide (2)'!$C$2)
      ),
      "Yes",
      "No"
   )
)</f>
        <v/>
      </c>
      <c r="P12" s="4"/>
      <c r="Q12" s="4"/>
      <c r="R12" s="4"/>
      <c r="S12" s="4"/>
      <c r="T12" s="67" t="str">
        <f>IF(Outcomes!M12="","",
   IF(AND(Outcomes!N12&lt;&gt;"",Outcomes!N12&lt;'County Names to hide (2)'!$C$2),0,
      ROUND((MIN(IF(Outcomes!N12="", 'County Names to hide (2)'!$D$2, Outcomes!N12),'County Names to hide (2)'!$D$2)-Outcomes!M12)/30,1)))</f>
        <v/>
      </c>
      <c r="U12" s="66"/>
      <c r="V12" s="70"/>
      <c r="W12" s="1"/>
      <c r="X12" s="1"/>
      <c r="Y12" s="1"/>
      <c r="Z12" s="1"/>
      <c r="AA12" s="1"/>
      <c r="AB12" s="1"/>
      <c r="AC12" s="1"/>
      <c r="AD12" s="1"/>
    </row>
    <row r="13" spans="1:30" x14ac:dyDescent="0.35">
      <c r="A13" s="1"/>
      <c r="B13" s="1"/>
      <c r="C13" s="4"/>
      <c r="D13" s="1"/>
      <c r="E13" s="1"/>
      <c r="F13" s="1"/>
      <c r="G13" s="1"/>
      <c r="H13" s="1"/>
      <c r="I13" s="1"/>
      <c r="J13" s="1"/>
      <c r="K13" s="1"/>
      <c r="L13" s="66" t="str">
        <f t="shared" si="0"/>
        <v>Yes</v>
      </c>
      <c r="M13" s="4"/>
      <c r="N13" s="4"/>
      <c r="O13" s="66" t="str">
        <f>IF(OR(A13="", M13=""), "",
   IF(AND(
         M13 &lt;= 'County Names to hide (2)'!$D$2,
         OR(N13="", N13 &gt;= 'County Names to hide (2)'!$C$2)
      ),
      "Yes",
      "No"
   )
)</f>
        <v/>
      </c>
      <c r="P13" s="4"/>
      <c r="Q13" s="4"/>
      <c r="R13" s="4"/>
      <c r="S13" s="4"/>
      <c r="T13" s="67" t="str">
        <f>IF(Outcomes!M13="","",
   IF(AND(Outcomes!N13&lt;&gt;"",Outcomes!N13&lt;'County Names to hide (2)'!$C$2),0,
      ROUND((MIN(IF(Outcomes!N13="", 'County Names to hide (2)'!$D$2, Outcomes!N13),'County Names to hide (2)'!$D$2)-Outcomes!M13)/30,1)))</f>
        <v/>
      </c>
      <c r="U13" s="66"/>
      <c r="V13" s="70"/>
      <c r="W13" s="1"/>
      <c r="X13" s="1"/>
      <c r="Y13" s="1"/>
      <c r="Z13" s="1"/>
      <c r="AA13" s="1"/>
      <c r="AB13" s="1"/>
      <c r="AC13" s="1"/>
      <c r="AD13" s="1"/>
    </row>
    <row r="14" spans="1:30" x14ac:dyDescent="0.35">
      <c r="A14" s="1"/>
      <c r="B14" s="1"/>
      <c r="C14" s="4"/>
      <c r="D14" s="1"/>
      <c r="E14" s="1"/>
      <c r="F14" s="1"/>
      <c r="G14" s="1"/>
      <c r="H14" s="1"/>
      <c r="I14" s="1"/>
      <c r="J14" s="1"/>
      <c r="K14" s="1"/>
      <c r="L14" s="66" t="str">
        <f t="shared" si="0"/>
        <v>Yes</v>
      </c>
      <c r="M14" s="4"/>
      <c r="N14" s="4"/>
      <c r="O14" s="66" t="str">
        <f>IF(OR(A14="", M14=""), "",
   IF(AND(
         M14 &lt;= 'County Names to hide (2)'!$D$2,
         OR(N14="", N14 &gt;= 'County Names to hide (2)'!$C$2)
      ),
      "Yes",
      "No"
   )
)</f>
        <v/>
      </c>
      <c r="P14" s="4"/>
      <c r="Q14" s="4"/>
      <c r="R14" s="4"/>
      <c r="S14" s="4"/>
      <c r="T14" s="67" t="str">
        <f>IF(Outcomes!M14="","",
   IF(AND(Outcomes!N14&lt;&gt;"",Outcomes!N14&lt;'County Names to hide (2)'!$C$2),0,
      ROUND((MIN(IF(Outcomes!N14="", 'County Names to hide (2)'!$D$2, Outcomes!N14),'County Names to hide (2)'!$D$2)-Outcomes!M14)/30,1)))</f>
        <v/>
      </c>
      <c r="U14" s="66"/>
      <c r="V14" s="70"/>
      <c r="W14" s="1"/>
      <c r="X14" s="1"/>
      <c r="Y14" s="1"/>
      <c r="Z14" s="1"/>
      <c r="AA14" s="1"/>
      <c r="AB14" s="1"/>
      <c r="AC14" s="1"/>
      <c r="AD14" s="1"/>
    </row>
    <row r="15" spans="1:30" x14ac:dyDescent="0.35">
      <c r="A15" s="1"/>
      <c r="B15" s="1"/>
      <c r="C15" s="4"/>
      <c r="D15" s="1"/>
      <c r="E15" s="1"/>
      <c r="F15" s="1"/>
      <c r="G15" s="1"/>
      <c r="H15" s="1"/>
      <c r="I15" s="1"/>
      <c r="J15" s="1"/>
      <c r="K15" s="1"/>
      <c r="L15" s="66" t="str">
        <f t="shared" si="0"/>
        <v>Yes</v>
      </c>
      <c r="M15" s="4"/>
      <c r="N15" s="4"/>
      <c r="O15" s="66" t="str">
        <f>IF(OR(A15="", M15=""), "",
   IF(AND(
         M15 &lt;= 'County Names to hide (2)'!$D$2,
         OR(N15="", N15 &gt;= 'County Names to hide (2)'!$C$2)
      ),
      "Yes",
      "No"
   )
)</f>
        <v/>
      </c>
      <c r="P15" s="4"/>
      <c r="Q15" s="4"/>
      <c r="R15" s="4"/>
      <c r="S15" s="4"/>
      <c r="T15" s="67" t="str">
        <f>IF(Outcomes!M15="","",
   IF(AND(Outcomes!N15&lt;&gt;"",Outcomes!N15&lt;'County Names to hide (2)'!$C$2),0,
      ROUND((MIN(IF(Outcomes!N15="", 'County Names to hide (2)'!$D$2, Outcomes!N15),'County Names to hide (2)'!$D$2)-Outcomes!M15)/30,1)))</f>
        <v/>
      </c>
      <c r="U15" s="66"/>
      <c r="V15" s="70"/>
      <c r="W15" s="1"/>
      <c r="X15" s="1"/>
      <c r="Y15" s="1"/>
      <c r="Z15" s="1"/>
      <c r="AA15" s="1"/>
      <c r="AB15" s="1"/>
      <c r="AC15" s="1"/>
      <c r="AD15" s="1"/>
    </row>
    <row r="16" spans="1:30" x14ac:dyDescent="0.35">
      <c r="A16" s="1"/>
      <c r="B16" s="1"/>
      <c r="C16" s="4"/>
      <c r="D16" s="1"/>
      <c r="E16" s="1"/>
      <c r="F16" s="1"/>
      <c r="G16" s="1"/>
      <c r="H16" s="1"/>
      <c r="I16" s="1"/>
      <c r="J16" s="1"/>
      <c r="K16" s="1"/>
      <c r="L16" s="66" t="str">
        <f t="shared" si="0"/>
        <v>Yes</v>
      </c>
      <c r="M16" s="4"/>
      <c r="N16" s="4"/>
      <c r="O16" s="66" t="str">
        <f>IF(OR(A16="", M16=""), "",
   IF(AND(
         M16 &lt;= 'County Names to hide (2)'!$D$2,
         OR(N16="", N16 &gt;= 'County Names to hide (2)'!$C$2)
      ),
      "Yes",
      "No"
   )
)</f>
        <v/>
      </c>
      <c r="P16" s="4"/>
      <c r="Q16" s="4"/>
      <c r="R16" s="4"/>
      <c r="S16" s="4"/>
      <c r="T16" s="67" t="str">
        <f>IF(Outcomes!M16="","",
   IF(AND(Outcomes!N16&lt;&gt;"",Outcomes!N16&lt;'County Names to hide (2)'!$C$2),0,
      ROUND((MIN(IF(Outcomes!N16="", 'County Names to hide (2)'!$D$2, Outcomes!N16),'County Names to hide (2)'!$D$2)-Outcomes!M16)/30,1)))</f>
        <v/>
      </c>
      <c r="U16" s="66"/>
      <c r="V16" s="70"/>
      <c r="W16" s="1"/>
      <c r="X16" s="1"/>
      <c r="Y16" s="1"/>
      <c r="Z16" s="1"/>
      <c r="AA16" s="1"/>
      <c r="AB16" s="1"/>
      <c r="AC16" s="1"/>
      <c r="AD16" s="1"/>
    </row>
    <row r="17" spans="3:22" s="1" customFormat="1" x14ac:dyDescent="0.35">
      <c r="C17" s="4"/>
      <c r="L17" s="66" t="str">
        <f t="shared" si="0"/>
        <v>Yes</v>
      </c>
      <c r="M17" s="4"/>
      <c r="N17" s="4"/>
      <c r="O17" s="66" t="str">
        <f>IF(OR(A17="", M17=""), "",
   IF(AND(
         M17 &lt;= 'County Names to hide (2)'!$D$2,
         OR(N17="", N17 &gt;= 'County Names to hide (2)'!$C$2)
      ),
      "Yes",
      "No"
   )
)</f>
        <v/>
      </c>
      <c r="P17" s="4"/>
      <c r="Q17" s="4"/>
      <c r="R17" s="4"/>
      <c r="S17" s="4"/>
      <c r="T17" s="67" t="str">
        <f>IF(Outcomes!M17="","",
   IF(AND(Outcomes!N17&lt;&gt;"",Outcomes!N17&lt;'County Names to hide (2)'!$C$2),0,
      ROUND((MIN(IF(Outcomes!N17="", 'County Names to hide (2)'!$D$2, Outcomes!N17),'County Names to hide (2)'!$D$2)-Outcomes!M17)/30,1)))</f>
        <v/>
      </c>
      <c r="U17" s="66"/>
      <c r="V17" s="70"/>
    </row>
    <row r="18" spans="3:22" s="1" customFormat="1" x14ac:dyDescent="0.35">
      <c r="C18" s="4"/>
      <c r="L18" s="66" t="str">
        <f t="shared" si="0"/>
        <v>Yes</v>
      </c>
      <c r="M18" s="4"/>
      <c r="N18" s="4"/>
      <c r="O18" s="66" t="str">
        <f>IF(OR(A18="", M18=""), "",
   IF(AND(
         M18 &lt;= 'County Names to hide (2)'!$D$2,
         OR(N18="", N18 &gt;= 'County Names to hide (2)'!$C$2)
      ),
      "Yes",
      "No"
   )
)</f>
        <v/>
      </c>
      <c r="P18" s="4"/>
      <c r="Q18" s="4"/>
      <c r="R18" s="4"/>
      <c r="S18" s="4"/>
      <c r="T18" s="67" t="str">
        <f>IF(Outcomes!M18="","",
   IF(AND(Outcomes!N18&lt;&gt;"",Outcomes!N18&lt;'County Names to hide (2)'!$C$2),0,
      ROUND((MIN(IF(Outcomes!N18="", 'County Names to hide (2)'!$D$2, Outcomes!N18),'County Names to hide (2)'!$D$2)-Outcomes!M18)/30,1)))</f>
        <v/>
      </c>
      <c r="U18" s="66"/>
      <c r="V18" s="70"/>
    </row>
    <row r="19" spans="3:22" s="1" customFormat="1" x14ac:dyDescent="0.35">
      <c r="C19" s="4"/>
      <c r="L19" s="66" t="str">
        <f t="shared" si="0"/>
        <v>Yes</v>
      </c>
      <c r="M19" s="4"/>
      <c r="N19" s="4"/>
      <c r="O19" s="66" t="str">
        <f>IF(OR(A19="", M19=""), "",
   IF(AND(
         M19 &lt;= 'County Names to hide (2)'!$D$2,
         OR(N19="", N19 &gt;= 'County Names to hide (2)'!$C$2)
      ),
      "Yes",
      "No"
   )
)</f>
        <v/>
      </c>
      <c r="P19" s="4"/>
      <c r="Q19" s="4"/>
      <c r="R19" s="4"/>
      <c r="S19" s="4"/>
      <c r="T19" s="67" t="str">
        <f>IF(Outcomes!M19="","",
   IF(AND(Outcomes!N19&lt;&gt;"",Outcomes!N19&lt;'County Names to hide (2)'!$C$2),0,
      ROUND((MIN(IF(Outcomes!N19="", 'County Names to hide (2)'!$D$2, Outcomes!N19),'County Names to hide (2)'!$D$2)-Outcomes!M19)/30,1)))</f>
        <v/>
      </c>
      <c r="U19" s="66"/>
      <c r="V19" s="70"/>
    </row>
    <row r="20" spans="3:22" s="1" customFormat="1" x14ac:dyDescent="0.35">
      <c r="C20" s="4"/>
      <c r="L20" s="66" t="str">
        <f t="shared" si="0"/>
        <v>Yes</v>
      </c>
      <c r="M20" s="4"/>
      <c r="N20" s="4"/>
      <c r="O20" s="66" t="str">
        <f>IF(OR(A20="", M20=""), "",
   IF(AND(
         M20 &lt;= 'County Names to hide (2)'!$D$2,
         OR(N20="", N20 &gt;= 'County Names to hide (2)'!$C$2)
      ),
      "Yes",
      "No"
   )
)</f>
        <v/>
      </c>
      <c r="P20" s="4"/>
      <c r="Q20" s="4"/>
      <c r="R20" s="4"/>
      <c r="S20" s="4"/>
      <c r="T20" s="67" t="str">
        <f>IF(Outcomes!M20="","",
   IF(AND(Outcomes!N20&lt;&gt;"",Outcomes!N20&lt;'County Names to hide (2)'!$C$2),0,
      ROUND((MIN(IF(Outcomes!N20="", 'County Names to hide (2)'!$D$2, Outcomes!N20),'County Names to hide (2)'!$D$2)-Outcomes!M20)/30,1)))</f>
        <v/>
      </c>
      <c r="U20" s="66"/>
      <c r="V20" s="70"/>
    </row>
    <row r="21" spans="3:22" s="1" customFormat="1" x14ac:dyDescent="0.35">
      <c r="C21" s="4"/>
      <c r="L21" s="66" t="str">
        <f t="shared" si="0"/>
        <v>Yes</v>
      </c>
      <c r="M21" s="4"/>
      <c r="N21" s="4"/>
      <c r="O21" s="66" t="str">
        <f>IF(OR(A21="", M21=""), "",
   IF(AND(
         M21 &lt;= 'County Names to hide (2)'!$D$2,
         OR(N21="", N21 &gt;= 'County Names to hide (2)'!$C$2)
      ),
      "Yes",
      "No"
   )
)</f>
        <v/>
      </c>
      <c r="P21" s="4"/>
      <c r="Q21" s="4"/>
      <c r="R21" s="4"/>
      <c r="S21" s="4"/>
      <c r="T21" s="67" t="str">
        <f>IF(Outcomes!M21="","",
   IF(AND(Outcomes!N21&lt;&gt;"",Outcomes!N21&lt;'County Names to hide (2)'!$C$2),0,
      ROUND((MIN(IF(Outcomes!N21="", 'County Names to hide (2)'!$D$2, Outcomes!N21),'County Names to hide (2)'!$D$2)-Outcomes!M21)/30,1)))</f>
        <v/>
      </c>
      <c r="U21" s="66"/>
      <c r="V21" s="70"/>
    </row>
    <row r="22" spans="3:22" s="1" customFormat="1" x14ac:dyDescent="0.35">
      <c r="C22" s="4"/>
      <c r="L22" s="66" t="str">
        <f t="shared" si="0"/>
        <v>Yes</v>
      </c>
      <c r="M22" s="4"/>
      <c r="N22" s="4"/>
      <c r="O22" s="66" t="str">
        <f>IF(OR(A22="", M22=""), "",
   IF(AND(
         M22 &lt;= 'County Names to hide (2)'!$D$2,
         OR(N22="", N22 &gt;= 'County Names to hide (2)'!$C$2)
      ),
      "Yes",
      "No"
   )
)</f>
        <v/>
      </c>
      <c r="P22" s="4"/>
      <c r="Q22" s="4"/>
      <c r="R22" s="4"/>
      <c r="S22" s="4"/>
      <c r="T22" s="67" t="str">
        <f>IF(Outcomes!M22="","",
   IF(AND(Outcomes!N22&lt;&gt;"",Outcomes!N22&lt;'County Names to hide (2)'!$C$2),0,
      ROUND((MIN(IF(Outcomes!N22="", 'County Names to hide (2)'!$D$2, Outcomes!N22),'County Names to hide (2)'!$D$2)-Outcomes!M22)/30,1)))</f>
        <v/>
      </c>
      <c r="U22" s="66"/>
      <c r="V22" s="70"/>
    </row>
    <row r="23" spans="3:22" s="1" customFormat="1" x14ac:dyDescent="0.35">
      <c r="C23" s="4"/>
      <c r="L23" s="66" t="str">
        <f t="shared" si="0"/>
        <v>Yes</v>
      </c>
      <c r="M23" s="4"/>
      <c r="N23" s="4"/>
      <c r="O23" s="66" t="str">
        <f>IF(OR(A23="", M23=""), "",
   IF(AND(
         M23 &lt;= 'County Names to hide (2)'!$D$2,
         OR(N23="", N23 &gt;= 'County Names to hide (2)'!$C$2)
      ),
      "Yes",
      "No"
   )
)</f>
        <v/>
      </c>
      <c r="P23" s="4"/>
      <c r="Q23" s="4"/>
      <c r="R23" s="4"/>
      <c r="S23" s="4"/>
      <c r="T23" s="67" t="str">
        <f>IF(Outcomes!M23="","",
   IF(AND(Outcomes!N23&lt;&gt;"",Outcomes!N23&lt;'County Names to hide (2)'!$C$2),0,
      ROUND((MIN(IF(Outcomes!N23="", 'County Names to hide (2)'!$D$2, Outcomes!N23),'County Names to hide (2)'!$D$2)-Outcomes!M23)/30,1)))</f>
        <v/>
      </c>
      <c r="U23" s="66"/>
      <c r="V23" s="70"/>
    </row>
    <row r="24" spans="3:22" s="1" customFormat="1" x14ac:dyDescent="0.35">
      <c r="C24" s="4"/>
      <c r="L24" s="66" t="str">
        <f t="shared" si="0"/>
        <v>Yes</v>
      </c>
      <c r="M24" s="4"/>
      <c r="N24" s="4"/>
      <c r="O24" s="66" t="str">
        <f>IF(OR(A24="", M24=""), "",
   IF(AND(
         M24 &lt;= 'County Names to hide (2)'!$D$2,
         OR(N24="", N24 &gt;= 'County Names to hide (2)'!$C$2)
      ),
      "Yes",
      "No"
   )
)</f>
        <v/>
      </c>
      <c r="P24" s="4"/>
      <c r="Q24" s="4"/>
      <c r="R24" s="4"/>
      <c r="S24" s="4"/>
      <c r="T24" s="67" t="str">
        <f>IF(Outcomes!M24="","",
   IF(AND(Outcomes!N24&lt;&gt;"",Outcomes!N24&lt;'County Names to hide (2)'!$C$2),0,
      ROUND((MIN(IF(Outcomes!N24="", 'County Names to hide (2)'!$D$2, Outcomes!N24),'County Names to hide (2)'!$D$2)-Outcomes!M24)/30,1)))</f>
        <v/>
      </c>
      <c r="U24" s="66"/>
      <c r="V24" s="70"/>
    </row>
    <row r="25" spans="3:22" s="1" customFormat="1" x14ac:dyDescent="0.35">
      <c r="C25" s="4"/>
      <c r="L25" s="66" t="str">
        <f t="shared" si="0"/>
        <v>Yes</v>
      </c>
      <c r="M25" s="4"/>
      <c r="N25" s="4"/>
      <c r="O25" s="66" t="str">
        <f>IF(OR(A25="", M25=""), "",
   IF(AND(
         M25 &lt;= 'County Names to hide (2)'!$D$2,
         OR(N25="", N25 &gt;= 'County Names to hide (2)'!$C$2)
      ),
      "Yes",
      "No"
   )
)</f>
        <v/>
      </c>
      <c r="P25" s="4"/>
      <c r="Q25" s="4"/>
      <c r="R25" s="4"/>
      <c r="S25" s="4"/>
      <c r="T25" s="67" t="str">
        <f>IF(Outcomes!M25="","",
   IF(AND(Outcomes!N25&lt;&gt;"",Outcomes!N25&lt;'County Names to hide (2)'!$C$2),0,
      ROUND((MIN(IF(Outcomes!N25="", 'County Names to hide (2)'!$D$2, Outcomes!N25),'County Names to hide (2)'!$D$2)-Outcomes!M25)/30,1)))</f>
        <v/>
      </c>
      <c r="U25" s="66"/>
      <c r="V25" s="70"/>
    </row>
    <row r="26" spans="3:22" s="1" customFormat="1" x14ac:dyDescent="0.35">
      <c r="C26" s="4"/>
      <c r="L26" s="66" t="str">
        <f t="shared" si="0"/>
        <v>Yes</v>
      </c>
      <c r="M26" s="4"/>
      <c r="N26" s="4"/>
      <c r="O26" s="66" t="str">
        <f>IF(OR(A26="", M26=""), "",
   IF(AND(
         M26 &lt;= 'County Names to hide (2)'!$D$2,
         OR(N26="", N26 &gt;= 'County Names to hide (2)'!$C$2)
      ),
      "Yes",
      "No"
   )
)</f>
        <v/>
      </c>
      <c r="P26" s="4"/>
      <c r="Q26" s="4"/>
      <c r="R26" s="4"/>
      <c r="S26" s="4"/>
      <c r="T26" s="67" t="str">
        <f>IF(Outcomes!M26="","",
   IF(AND(Outcomes!N26&lt;&gt;"",Outcomes!N26&lt;'County Names to hide (2)'!$C$2),0,
      ROUND((MIN(IF(Outcomes!N26="", 'County Names to hide (2)'!$D$2, Outcomes!N26),'County Names to hide (2)'!$D$2)-Outcomes!M26)/30,1)))</f>
        <v/>
      </c>
      <c r="U26" s="66"/>
      <c r="V26" s="70"/>
    </row>
    <row r="27" spans="3:22" s="1" customFormat="1" x14ac:dyDescent="0.35">
      <c r="C27" s="4"/>
      <c r="L27" s="66" t="str">
        <f t="shared" si="0"/>
        <v>Yes</v>
      </c>
      <c r="M27" s="4"/>
      <c r="N27" s="4"/>
      <c r="O27" s="66" t="str">
        <f>IF(OR(A27="", M27=""), "",
   IF(AND(
         M27 &lt;= 'County Names to hide (2)'!$D$2,
         OR(N27="", N27 &gt;= 'County Names to hide (2)'!$C$2)
      ),
      "Yes",
      "No"
   )
)</f>
        <v/>
      </c>
      <c r="P27" s="4"/>
      <c r="Q27" s="4"/>
      <c r="R27" s="4"/>
      <c r="S27" s="4"/>
      <c r="T27" s="67" t="str">
        <f>IF(Outcomes!M27="","",
   IF(AND(Outcomes!N27&lt;&gt;"",Outcomes!N27&lt;'County Names to hide (2)'!$C$2),0,
      ROUND((MIN(IF(Outcomes!N27="", 'County Names to hide (2)'!$D$2, Outcomes!N27),'County Names to hide (2)'!$D$2)-Outcomes!M27)/30,1)))</f>
        <v/>
      </c>
      <c r="U27" s="66"/>
      <c r="V27" s="70"/>
    </row>
    <row r="28" spans="3:22" s="1" customFormat="1" x14ac:dyDescent="0.35">
      <c r="C28" s="4"/>
      <c r="L28" s="66" t="str">
        <f t="shared" si="0"/>
        <v>Yes</v>
      </c>
      <c r="M28" s="4"/>
      <c r="N28" s="4"/>
      <c r="O28" s="66" t="str">
        <f>IF(OR(A28="", M28=""), "",
   IF(AND(
         M28 &lt;= 'County Names to hide (2)'!$D$2,
         OR(N28="", N28 &gt;= 'County Names to hide (2)'!$C$2)
      ),
      "Yes",
      "No"
   )
)</f>
        <v/>
      </c>
      <c r="P28" s="4"/>
      <c r="Q28" s="4"/>
      <c r="R28" s="4"/>
      <c r="S28" s="4"/>
      <c r="T28" s="67" t="str">
        <f>IF(Outcomes!M28="","",
   IF(AND(Outcomes!N28&lt;&gt;"",Outcomes!N28&lt;'County Names to hide (2)'!$C$2),0,
      ROUND((MIN(IF(Outcomes!N28="", 'County Names to hide (2)'!$D$2, Outcomes!N28),'County Names to hide (2)'!$D$2)-Outcomes!M28)/30,1)))</f>
        <v/>
      </c>
      <c r="U28" s="66"/>
      <c r="V28" s="70"/>
    </row>
    <row r="29" spans="3:22" s="1" customFormat="1" x14ac:dyDescent="0.35">
      <c r="C29" s="4"/>
      <c r="L29" s="66" t="str">
        <f t="shared" si="0"/>
        <v>Yes</v>
      </c>
      <c r="M29" s="4"/>
      <c r="N29" s="4"/>
      <c r="O29" s="66" t="str">
        <f>IF(OR(A29="", M29=""), "",
   IF(AND(
         M29 &lt;= 'County Names to hide (2)'!$D$2,
         OR(N29="", N29 &gt;= 'County Names to hide (2)'!$C$2)
      ),
      "Yes",
      "No"
   )
)</f>
        <v/>
      </c>
      <c r="P29" s="4"/>
      <c r="Q29" s="4"/>
      <c r="R29" s="4"/>
      <c r="S29" s="4"/>
      <c r="T29" s="67" t="str">
        <f>IF(Outcomes!M29="","",
   IF(AND(Outcomes!N29&lt;&gt;"",Outcomes!N29&lt;'County Names to hide (2)'!$C$2),0,
      ROUND((MIN(IF(Outcomes!N29="", 'County Names to hide (2)'!$D$2, Outcomes!N29),'County Names to hide (2)'!$D$2)-Outcomes!M29)/30,1)))</f>
        <v/>
      </c>
      <c r="U29" s="66"/>
      <c r="V29" s="70"/>
    </row>
    <row r="30" spans="3:22" s="1" customFormat="1" x14ac:dyDescent="0.35">
      <c r="C30" s="4"/>
      <c r="L30" s="66" t="str">
        <f t="shared" si="0"/>
        <v>Yes</v>
      </c>
      <c r="M30" s="4"/>
      <c r="N30" s="4"/>
      <c r="O30" s="66" t="str">
        <f>IF(OR(A30="", M30=""), "",
   IF(AND(
         M30 &lt;= 'County Names to hide (2)'!$D$2,
         OR(N30="", N30 &gt;= 'County Names to hide (2)'!$C$2)
      ),
      "Yes",
      "No"
   )
)</f>
        <v/>
      </c>
      <c r="P30" s="4"/>
      <c r="Q30" s="4"/>
      <c r="R30" s="4"/>
      <c r="S30" s="4"/>
      <c r="T30" s="67" t="str">
        <f>IF(Outcomes!M30="","",
   IF(AND(Outcomes!N30&lt;&gt;"",Outcomes!N30&lt;'County Names to hide (2)'!$C$2),0,
      ROUND((MIN(IF(Outcomes!N30="", 'County Names to hide (2)'!$D$2, Outcomes!N30),'County Names to hide (2)'!$D$2)-Outcomes!M30)/30,1)))</f>
        <v/>
      </c>
      <c r="U30" s="66"/>
      <c r="V30" s="70"/>
    </row>
    <row r="31" spans="3:22" s="1" customFormat="1" x14ac:dyDescent="0.35">
      <c r="C31" s="4"/>
      <c r="L31" s="66" t="str">
        <f t="shared" si="0"/>
        <v>Yes</v>
      </c>
      <c r="M31" s="4"/>
      <c r="N31" s="4"/>
      <c r="O31" s="66" t="str">
        <f>IF(OR(A31="", M31=""), "",
   IF(AND(
         M31 &lt;= 'County Names to hide (2)'!$D$2,
         OR(N31="", N31 &gt;= 'County Names to hide (2)'!$C$2)
      ),
      "Yes",
      "No"
   )
)</f>
        <v/>
      </c>
      <c r="P31" s="4"/>
      <c r="Q31" s="4"/>
      <c r="R31" s="4"/>
      <c r="S31" s="4"/>
      <c r="T31" s="67" t="str">
        <f>IF(Outcomes!M31="","",
   IF(AND(Outcomes!N31&lt;&gt;"",Outcomes!N31&lt;'County Names to hide (2)'!$C$2),0,
      ROUND((MIN(IF(Outcomes!N31="", 'County Names to hide (2)'!$D$2, Outcomes!N31),'County Names to hide (2)'!$D$2)-Outcomes!M31)/30,1)))</f>
        <v/>
      </c>
      <c r="U31" s="66"/>
      <c r="V31" s="70"/>
    </row>
    <row r="32" spans="3:22" s="1" customFormat="1" x14ac:dyDescent="0.35">
      <c r="C32" s="4"/>
      <c r="L32" s="66" t="str">
        <f t="shared" si="0"/>
        <v>Yes</v>
      </c>
      <c r="M32" s="4"/>
      <c r="N32" s="4"/>
      <c r="O32" s="66" t="str">
        <f>IF(OR(A32="", M32=""), "",
   IF(AND(
         M32 &lt;= 'County Names to hide (2)'!$D$2,
         OR(N32="", N32 &gt;= 'County Names to hide (2)'!$C$2)
      ),
      "Yes",
      "No"
   )
)</f>
        <v/>
      </c>
      <c r="P32" s="4"/>
      <c r="Q32" s="4"/>
      <c r="R32" s="4"/>
      <c r="S32" s="4"/>
      <c r="T32" s="67" t="str">
        <f>IF(Outcomes!M32="","",
   IF(AND(Outcomes!N32&lt;&gt;"",Outcomes!N32&lt;'County Names to hide (2)'!$C$2),0,
      ROUND((MIN(IF(Outcomes!N32="", 'County Names to hide (2)'!$D$2, Outcomes!N32),'County Names to hide (2)'!$D$2)-Outcomes!M32)/30,1)))</f>
        <v/>
      </c>
      <c r="U32" s="66"/>
      <c r="V32" s="70"/>
    </row>
    <row r="33" spans="3:22" s="1" customFormat="1" x14ac:dyDescent="0.35">
      <c r="C33" s="4"/>
      <c r="L33" s="66" t="str">
        <f t="shared" si="0"/>
        <v>Yes</v>
      </c>
      <c r="M33" s="4"/>
      <c r="N33" s="4"/>
      <c r="O33" s="66" t="str">
        <f>IF(OR(A33="", M33=""), "",
   IF(AND(
         M33 &lt;= 'County Names to hide (2)'!$D$2,
         OR(N33="", N33 &gt;= 'County Names to hide (2)'!$C$2)
      ),
      "Yes",
      "No"
   )
)</f>
        <v/>
      </c>
      <c r="P33" s="4"/>
      <c r="Q33" s="4"/>
      <c r="R33" s="4"/>
      <c r="S33" s="4"/>
      <c r="T33" s="67" t="str">
        <f>IF(Outcomes!M33="","",
   IF(AND(Outcomes!N33&lt;&gt;"",Outcomes!N33&lt;'County Names to hide (2)'!$C$2),0,
      ROUND((MIN(IF(Outcomes!N33="", 'County Names to hide (2)'!$D$2, Outcomes!N33),'County Names to hide (2)'!$D$2)-Outcomes!M33)/30,1)))</f>
        <v/>
      </c>
      <c r="U33" s="66"/>
      <c r="V33" s="70"/>
    </row>
    <row r="34" spans="3:22" s="1" customFormat="1" x14ac:dyDescent="0.35">
      <c r="C34" s="4"/>
      <c r="L34" s="66" t="str">
        <f t="shared" si="0"/>
        <v>Yes</v>
      </c>
      <c r="M34" s="4"/>
      <c r="N34" s="4"/>
      <c r="O34" s="66" t="str">
        <f>IF(OR(A34="", M34=""), "",
   IF(AND(
         M34 &lt;= 'County Names to hide (2)'!$D$2,
         OR(N34="", N34 &gt;= 'County Names to hide (2)'!$C$2)
      ),
      "Yes",
      "No"
   )
)</f>
        <v/>
      </c>
      <c r="P34" s="4"/>
      <c r="Q34" s="4"/>
      <c r="R34" s="4"/>
      <c r="S34" s="4"/>
      <c r="T34" s="67" t="str">
        <f>IF(Outcomes!M34="","",
   IF(AND(Outcomes!N34&lt;&gt;"",Outcomes!N34&lt;'County Names to hide (2)'!$C$2),0,
      ROUND((MIN(IF(Outcomes!N34="", 'County Names to hide (2)'!$D$2, Outcomes!N34),'County Names to hide (2)'!$D$2)-Outcomes!M34)/30,1)))</f>
        <v/>
      </c>
      <c r="U34" s="66"/>
      <c r="V34" s="70"/>
    </row>
    <row r="35" spans="3:22" s="1" customFormat="1" x14ac:dyDescent="0.35">
      <c r="C35" s="4"/>
      <c r="L35" s="66" t="str">
        <f t="shared" si="0"/>
        <v>Yes</v>
      </c>
      <c r="M35" s="4"/>
      <c r="N35" s="4"/>
      <c r="O35" s="66" t="str">
        <f>IF(OR(A35="", M35=""), "",
   IF(AND(
         M35 &lt;= 'County Names to hide (2)'!$D$2,
         OR(N35="", N35 &gt;= 'County Names to hide (2)'!$C$2)
      ),
      "Yes",
      "No"
   )
)</f>
        <v/>
      </c>
      <c r="P35" s="4"/>
      <c r="Q35" s="4"/>
      <c r="R35" s="4"/>
      <c r="S35" s="4"/>
      <c r="T35" s="67" t="str">
        <f>IF(Outcomes!M35="","",
   IF(AND(Outcomes!N35&lt;&gt;"",Outcomes!N35&lt;'County Names to hide (2)'!$C$2),0,
      ROUND((MIN(IF(Outcomes!N35="", 'County Names to hide (2)'!$D$2, Outcomes!N35),'County Names to hide (2)'!$D$2)-Outcomes!M35)/30,1)))</f>
        <v/>
      </c>
      <c r="U35" s="66"/>
      <c r="V35" s="70"/>
    </row>
    <row r="36" spans="3:22" s="1" customFormat="1" x14ac:dyDescent="0.35">
      <c r="C36" s="4"/>
      <c r="L36" s="66" t="str">
        <f t="shared" si="0"/>
        <v>Yes</v>
      </c>
      <c r="M36" s="4"/>
      <c r="N36" s="4"/>
      <c r="O36" s="66" t="str">
        <f>IF(OR(A36="", M36=""), "",
   IF(AND(
         M36 &lt;= 'County Names to hide (2)'!$D$2,
         OR(N36="", N36 &gt;= 'County Names to hide (2)'!$C$2)
      ),
      "Yes",
      "No"
   )
)</f>
        <v/>
      </c>
      <c r="P36" s="4"/>
      <c r="Q36" s="4"/>
      <c r="R36" s="4"/>
      <c r="S36" s="4"/>
      <c r="T36" s="67" t="str">
        <f>IF(Outcomes!M36="","",
   IF(AND(Outcomes!N36&lt;&gt;"",Outcomes!N36&lt;'County Names to hide (2)'!$C$2),0,
      ROUND((MIN(IF(Outcomes!N36="", 'County Names to hide (2)'!$D$2, Outcomes!N36),'County Names to hide (2)'!$D$2)-Outcomes!M36)/30,1)))</f>
        <v/>
      </c>
      <c r="U36" s="66"/>
      <c r="V36" s="70"/>
    </row>
    <row r="37" spans="3:22" s="1" customFormat="1" x14ac:dyDescent="0.35">
      <c r="C37" s="4"/>
      <c r="L37" s="66" t="str">
        <f t="shared" ref="L37:L68" si="1">IF(COUNTIF(F38:K38, "Yes")&gt;0, "No", "Yes")</f>
        <v>Yes</v>
      </c>
      <c r="M37" s="4"/>
      <c r="N37" s="4"/>
      <c r="O37" s="66" t="str">
        <f>IF(OR(A37="", M37=""), "",
   IF(AND(
         M37 &lt;= 'County Names to hide (2)'!$D$2,
         OR(N37="", N37 &gt;= 'County Names to hide (2)'!$C$2)
      ),
      "Yes",
      "No"
   )
)</f>
        <v/>
      </c>
      <c r="P37" s="4"/>
      <c r="Q37" s="4"/>
      <c r="R37" s="4"/>
      <c r="S37" s="4"/>
      <c r="T37" s="67" t="str">
        <f>IF(Outcomes!M37="","",
   IF(AND(Outcomes!N37&lt;&gt;"",Outcomes!N37&lt;'County Names to hide (2)'!$C$2),0,
      ROUND((MIN(IF(Outcomes!N37="", 'County Names to hide (2)'!$D$2, Outcomes!N37),'County Names to hide (2)'!$D$2)-Outcomes!M37)/30,1)))</f>
        <v/>
      </c>
      <c r="U37" s="66"/>
      <c r="V37" s="70"/>
    </row>
    <row r="38" spans="3:22" s="1" customFormat="1" x14ac:dyDescent="0.35">
      <c r="C38" s="4"/>
      <c r="L38" s="66" t="str">
        <f t="shared" si="1"/>
        <v>Yes</v>
      </c>
      <c r="M38" s="4"/>
      <c r="N38" s="4"/>
      <c r="O38" s="66" t="str">
        <f>IF(OR(A38="", M38=""), "",
   IF(AND(
         M38 &lt;= 'County Names to hide (2)'!$D$2,
         OR(N38="", N38 &gt;= 'County Names to hide (2)'!$C$2)
      ),
      "Yes",
      "No"
   )
)</f>
        <v/>
      </c>
      <c r="P38" s="4"/>
      <c r="Q38" s="4"/>
      <c r="R38" s="4"/>
      <c r="S38" s="4"/>
      <c r="T38" s="67" t="str">
        <f>IF(Outcomes!M38="","",
   IF(AND(Outcomes!N38&lt;&gt;"",Outcomes!N38&lt;'County Names to hide (2)'!$C$2),0,
      ROUND((MIN(IF(Outcomes!N38="", 'County Names to hide (2)'!$D$2, Outcomes!N38),'County Names to hide (2)'!$D$2)-Outcomes!M38)/30,1)))</f>
        <v/>
      </c>
      <c r="U38" s="66"/>
      <c r="V38" s="70"/>
    </row>
    <row r="39" spans="3:22" s="1" customFormat="1" x14ac:dyDescent="0.35">
      <c r="C39" s="4"/>
      <c r="L39" s="66" t="str">
        <f t="shared" si="1"/>
        <v>Yes</v>
      </c>
      <c r="M39" s="4"/>
      <c r="N39" s="4"/>
      <c r="O39" s="66" t="str">
        <f>IF(OR(A39="", M39=""), "",
   IF(AND(
         M39 &lt;= 'County Names to hide (2)'!$D$2,
         OR(N39="", N39 &gt;= 'County Names to hide (2)'!$C$2)
      ),
      "Yes",
      "No"
   )
)</f>
        <v/>
      </c>
      <c r="P39" s="4"/>
      <c r="Q39" s="4"/>
      <c r="R39" s="4"/>
      <c r="S39" s="4"/>
      <c r="T39" s="67" t="str">
        <f>IF(Outcomes!M39="","",
   IF(AND(Outcomes!N39&lt;&gt;"",Outcomes!N39&lt;'County Names to hide (2)'!$C$2),0,
      ROUND((MIN(IF(Outcomes!N39="", 'County Names to hide (2)'!$D$2, Outcomes!N39),'County Names to hide (2)'!$D$2)-Outcomes!M39)/30,1)))</f>
        <v/>
      </c>
      <c r="U39" s="66"/>
      <c r="V39" s="70"/>
    </row>
    <row r="40" spans="3:22" s="1" customFormat="1" x14ac:dyDescent="0.35">
      <c r="C40" s="4"/>
      <c r="L40" s="66" t="str">
        <f t="shared" si="1"/>
        <v>Yes</v>
      </c>
      <c r="M40" s="4"/>
      <c r="N40" s="4"/>
      <c r="O40" s="66" t="str">
        <f>IF(OR(A40="", M40=""), "",
   IF(AND(
         M40 &lt;= 'County Names to hide (2)'!$D$2,
         OR(N40="", N40 &gt;= 'County Names to hide (2)'!$C$2)
      ),
      "Yes",
      "No"
   )
)</f>
        <v/>
      </c>
      <c r="P40" s="4"/>
      <c r="Q40" s="4"/>
      <c r="R40" s="4"/>
      <c r="S40" s="4"/>
      <c r="T40" s="67" t="str">
        <f>IF(Outcomes!M40="","",
   IF(AND(Outcomes!N40&lt;&gt;"",Outcomes!N40&lt;'County Names to hide (2)'!$C$2),0,
      ROUND((MIN(IF(Outcomes!N40="", 'County Names to hide (2)'!$D$2, Outcomes!N40),'County Names to hide (2)'!$D$2)-Outcomes!M40)/30,1)))</f>
        <v/>
      </c>
      <c r="U40" s="66"/>
      <c r="V40" s="70"/>
    </row>
    <row r="41" spans="3:22" s="1" customFormat="1" x14ac:dyDescent="0.35">
      <c r="C41" s="4"/>
      <c r="L41" s="66" t="str">
        <f t="shared" si="1"/>
        <v>Yes</v>
      </c>
      <c r="M41" s="4"/>
      <c r="N41" s="4"/>
      <c r="O41" s="66" t="str">
        <f>IF(OR(A41="", M41=""), "",
   IF(AND(
         M41 &lt;= 'County Names to hide (2)'!$D$2,
         OR(N41="", N41 &gt;= 'County Names to hide (2)'!$C$2)
      ),
      "Yes",
      "No"
   )
)</f>
        <v/>
      </c>
      <c r="P41" s="4"/>
      <c r="Q41" s="4"/>
      <c r="R41" s="4"/>
      <c r="S41" s="4"/>
      <c r="T41" s="67" t="str">
        <f>IF(Outcomes!M41="","",
   IF(AND(Outcomes!N41&lt;&gt;"",Outcomes!N41&lt;'County Names to hide (2)'!$C$2),0,
      ROUND((MIN(IF(Outcomes!N41="", 'County Names to hide (2)'!$D$2, Outcomes!N41),'County Names to hide (2)'!$D$2)-Outcomes!M41)/30,1)))</f>
        <v/>
      </c>
      <c r="U41" s="66"/>
      <c r="V41" s="70"/>
    </row>
    <row r="42" spans="3:22" s="1" customFormat="1" x14ac:dyDescent="0.35">
      <c r="C42" s="4"/>
      <c r="L42" s="66" t="str">
        <f t="shared" si="1"/>
        <v>Yes</v>
      </c>
      <c r="M42" s="4"/>
      <c r="N42" s="4"/>
      <c r="O42" s="66" t="str">
        <f>IF(OR(A42="", M42=""), "",
   IF(AND(
         M42 &lt;= 'County Names to hide (2)'!$D$2,
         OR(N42="", N42 &gt;= 'County Names to hide (2)'!$C$2)
      ),
      "Yes",
      "No"
   )
)</f>
        <v/>
      </c>
      <c r="P42" s="4"/>
      <c r="Q42" s="4"/>
      <c r="R42" s="4"/>
      <c r="S42" s="4"/>
      <c r="T42" s="67" t="str">
        <f>IF(Outcomes!M42="","",
   IF(AND(Outcomes!N42&lt;&gt;"",Outcomes!N42&lt;'County Names to hide (2)'!$C$2),0,
      ROUND((MIN(IF(Outcomes!N42="", 'County Names to hide (2)'!$D$2, Outcomes!N42),'County Names to hide (2)'!$D$2)-Outcomes!M42)/30,1)))</f>
        <v/>
      </c>
      <c r="U42" s="66"/>
      <c r="V42" s="70"/>
    </row>
    <row r="43" spans="3:22" s="1" customFormat="1" x14ac:dyDescent="0.35">
      <c r="C43" s="4"/>
      <c r="L43" s="66" t="str">
        <f t="shared" si="1"/>
        <v>Yes</v>
      </c>
      <c r="M43" s="4"/>
      <c r="N43" s="4"/>
      <c r="O43" s="66" t="str">
        <f>IF(OR(A43="", M43=""), "",
   IF(AND(
         M43 &lt;= 'County Names to hide (2)'!$D$2,
         OR(N43="", N43 &gt;= 'County Names to hide (2)'!$C$2)
      ),
      "Yes",
      "No"
   )
)</f>
        <v/>
      </c>
      <c r="P43" s="4"/>
      <c r="Q43" s="4"/>
      <c r="R43" s="4"/>
      <c r="S43" s="4"/>
      <c r="T43" s="67" t="str">
        <f>IF(Outcomes!M43="","",
   IF(AND(Outcomes!N43&lt;&gt;"",Outcomes!N43&lt;'County Names to hide (2)'!$C$2),0,
      ROUND((MIN(IF(Outcomes!N43="", 'County Names to hide (2)'!$D$2, Outcomes!N43),'County Names to hide (2)'!$D$2)-Outcomes!M43)/30,1)))</f>
        <v/>
      </c>
      <c r="U43" s="66"/>
      <c r="V43" s="70"/>
    </row>
    <row r="44" spans="3:22" s="1" customFormat="1" x14ac:dyDescent="0.35">
      <c r="C44" s="4"/>
      <c r="L44" s="66" t="str">
        <f t="shared" si="1"/>
        <v>Yes</v>
      </c>
      <c r="M44" s="4"/>
      <c r="N44" s="4"/>
      <c r="O44" s="66" t="str">
        <f>IF(OR(A44="", M44=""), "",
   IF(AND(
         M44 &lt;= 'County Names to hide (2)'!$D$2,
         OR(N44="", N44 &gt;= 'County Names to hide (2)'!$C$2)
      ),
      "Yes",
      "No"
   )
)</f>
        <v/>
      </c>
      <c r="P44" s="4"/>
      <c r="Q44" s="4"/>
      <c r="R44" s="4"/>
      <c r="S44" s="4"/>
      <c r="T44" s="67" t="str">
        <f>IF(Outcomes!M44="","",
   IF(AND(Outcomes!N44&lt;&gt;"",Outcomes!N44&lt;'County Names to hide (2)'!$C$2),0,
      ROUND((MIN(IF(Outcomes!N44="", 'County Names to hide (2)'!$D$2, Outcomes!N44),'County Names to hide (2)'!$D$2)-Outcomes!M44)/30,1)))</f>
        <v/>
      </c>
      <c r="U44" s="66"/>
      <c r="V44" s="70"/>
    </row>
    <row r="45" spans="3:22" s="1" customFormat="1" x14ac:dyDescent="0.35">
      <c r="C45" s="4"/>
      <c r="L45" s="66" t="str">
        <f t="shared" si="1"/>
        <v>Yes</v>
      </c>
      <c r="M45" s="4"/>
      <c r="N45" s="4"/>
      <c r="O45" s="66" t="str">
        <f>IF(OR(A45="", M45=""), "",
   IF(AND(
         M45 &lt;= 'County Names to hide (2)'!$D$2,
         OR(N45="", N45 &gt;= 'County Names to hide (2)'!$C$2)
      ),
      "Yes",
      "No"
   )
)</f>
        <v/>
      </c>
      <c r="P45" s="4"/>
      <c r="Q45" s="4"/>
      <c r="R45" s="4"/>
      <c r="S45" s="4"/>
      <c r="T45" s="67" t="str">
        <f>IF(Outcomes!M45="","",
   IF(AND(Outcomes!N45&lt;&gt;"",Outcomes!N45&lt;'County Names to hide (2)'!$C$2),0,
      ROUND((MIN(IF(Outcomes!N45="", 'County Names to hide (2)'!$D$2, Outcomes!N45),'County Names to hide (2)'!$D$2)-Outcomes!M45)/30,1)))</f>
        <v/>
      </c>
      <c r="U45" s="66"/>
      <c r="V45" s="70"/>
    </row>
    <row r="46" spans="3:22" s="1" customFormat="1" x14ac:dyDescent="0.35">
      <c r="C46" s="4"/>
      <c r="L46" s="66" t="str">
        <f t="shared" si="1"/>
        <v>Yes</v>
      </c>
      <c r="M46" s="4"/>
      <c r="N46" s="4"/>
      <c r="O46" s="66" t="str">
        <f>IF(OR(A46="", M46=""), "",
   IF(AND(
         M46 &lt;= 'County Names to hide (2)'!$D$2,
         OR(N46="", N46 &gt;= 'County Names to hide (2)'!$C$2)
      ),
      "Yes",
      "No"
   )
)</f>
        <v/>
      </c>
      <c r="P46" s="4"/>
      <c r="Q46" s="4"/>
      <c r="R46" s="4"/>
      <c r="S46" s="4"/>
      <c r="T46" s="67" t="str">
        <f>IF(Outcomes!M46="","",
   IF(AND(Outcomes!N46&lt;&gt;"",Outcomes!N46&lt;'County Names to hide (2)'!$C$2),0,
      ROUND((MIN(IF(Outcomes!N46="", 'County Names to hide (2)'!$D$2, Outcomes!N46),'County Names to hide (2)'!$D$2)-Outcomes!M46)/30,1)))</f>
        <v/>
      </c>
      <c r="U46" s="66"/>
      <c r="V46" s="70"/>
    </row>
    <row r="47" spans="3:22" s="1" customFormat="1" x14ac:dyDescent="0.35">
      <c r="C47" s="4"/>
      <c r="L47" s="66" t="str">
        <f t="shared" si="1"/>
        <v>Yes</v>
      </c>
      <c r="M47" s="4"/>
      <c r="N47" s="4"/>
      <c r="O47" s="66" t="str">
        <f>IF(OR(A47="", M47=""), "",
   IF(AND(
         M47 &lt;= 'County Names to hide (2)'!$D$2,
         OR(N47="", N47 &gt;= 'County Names to hide (2)'!$C$2)
      ),
      "Yes",
      "No"
   )
)</f>
        <v/>
      </c>
      <c r="P47" s="4"/>
      <c r="Q47" s="4"/>
      <c r="R47" s="4"/>
      <c r="S47" s="4"/>
      <c r="T47" s="67" t="str">
        <f>IF(Outcomes!M47="","",
   IF(AND(Outcomes!N47&lt;&gt;"",Outcomes!N47&lt;'County Names to hide (2)'!$C$2),0,
      ROUND((MIN(IF(Outcomes!N47="", 'County Names to hide (2)'!$D$2, Outcomes!N47),'County Names to hide (2)'!$D$2)-Outcomes!M47)/30,1)))</f>
        <v/>
      </c>
      <c r="U47" s="66"/>
      <c r="V47" s="70"/>
    </row>
    <row r="48" spans="3:22" s="1" customFormat="1" x14ac:dyDescent="0.35">
      <c r="C48" s="4"/>
      <c r="L48" s="66" t="str">
        <f t="shared" si="1"/>
        <v>Yes</v>
      </c>
      <c r="M48" s="4"/>
      <c r="N48" s="4"/>
      <c r="O48" s="66" t="str">
        <f>IF(OR(A48="", M48=""), "",
   IF(AND(
         M48 &lt;= 'County Names to hide (2)'!$D$2,
         OR(N48="", N48 &gt;= 'County Names to hide (2)'!$C$2)
      ),
      "Yes",
      "No"
   )
)</f>
        <v/>
      </c>
      <c r="P48" s="4"/>
      <c r="Q48" s="4"/>
      <c r="R48" s="4"/>
      <c r="S48" s="4"/>
      <c r="T48" s="67" t="str">
        <f>IF(Outcomes!M48="","",
   IF(AND(Outcomes!N48&lt;&gt;"",Outcomes!N48&lt;'County Names to hide (2)'!$C$2),0,
      ROUND((MIN(IF(Outcomes!N48="", 'County Names to hide (2)'!$D$2, Outcomes!N48),'County Names to hide (2)'!$D$2)-Outcomes!M48)/30,1)))</f>
        <v/>
      </c>
      <c r="U48" s="66"/>
      <c r="V48" s="70"/>
    </row>
    <row r="49" spans="3:22" s="1" customFormat="1" x14ac:dyDescent="0.35">
      <c r="C49" s="4"/>
      <c r="L49" s="66" t="str">
        <f t="shared" si="1"/>
        <v>Yes</v>
      </c>
      <c r="M49" s="4"/>
      <c r="N49" s="4"/>
      <c r="O49" s="66" t="str">
        <f>IF(OR(A49="", M49=""), "",
   IF(AND(
         M49 &lt;= 'County Names to hide (2)'!$D$2,
         OR(N49="", N49 &gt;= 'County Names to hide (2)'!$C$2)
      ),
      "Yes",
      "No"
   )
)</f>
        <v/>
      </c>
      <c r="P49" s="4"/>
      <c r="Q49" s="4"/>
      <c r="R49" s="4"/>
      <c r="S49" s="4"/>
      <c r="T49" s="67" t="str">
        <f>IF(Outcomes!M49="","",
   IF(AND(Outcomes!N49&lt;&gt;"",Outcomes!N49&lt;'County Names to hide (2)'!$C$2),0,
      ROUND((MIN(IF(Outcomes!N49="", 'County Names to hide (2)'!$D$2, Outcomes!N49),'County Names to hide (2)'!$D$2)-Outcomes!M49)/30,1)))</f>
        <v/>
      </c>
      <c r="U49" s="66"/>
      <c r="V49" s="70"/>
    </row>
    <row r="50" spans="3:22" s="1" customFormat="1" x14ac:dyDescent="0.35">
      <c r="C50" s="4"/>
      <c r="L50" s="66" t="str">
        <f t="shared" si="1"/>
        <v>Yes</v>
      </c>
      <c r="M50" s="4"/>
      <c r="N50" s="4"/>
      <c r="O50" s="66" t="str">
        <f>IF(OR(A50="", M50=""), "",
   IF(AND(
         M50 &lt;= 'County Names to hide (2)'!$D$2,
         OR(N50="", N50 &gt;= 'County Names to hide (2)'!$C$2)
      ),
      "Yes",
      "No"
   )
)</f>
        <v/>
      </c>
      <c r="P50" s="4"/>
      <c r="Q50" s="4"/>
      <c r="R50" s="4"/>
      <c r="S50" s="4"/>
      <c r="T50" s="67" t="str">
        <f>IF(Outcomes!M50="","",
   IF(AND(Outcomes!N50&lt;&gt;"",Outcomes!N50&lt;'County Names to hide (2)'!$C$2),0,
      ROUND((MIN(IF(Outcomes!N50="", 'County Names to hide (2)'!$D$2, Outcomes!N50),'County Names to hide (2)'!$D$2)-Outcomes!M50)/30,1)))</f>
        <v/>
      </c>
      <c r="U50" s="66"/>
      <c r="V50" s="70"/>
    </row>
    <row r="51" spans="3:22" s="1" customFormat="1" x14ac:dyDescent="0.35">
      <c r="C51" s="4"/>
      <c r="L51" s="66" t="str">
        <f t="shared" si="1"/>
        <v>Yes</v>
      </c>
      <c r="M51" s="4"/>
      <c r="N51" s="4"/>
      <c r="O51" s="66" t="str">
        <f>IF(OR(A51="", M51=""), "",
   IF(AND(
         M51 &lt;= 'County Names to hide (2)'!$D$2,
         OR(N51="", N51 &gt;= 'County Names to hide (2)'!$C$2)
      ),
      "Yes",
      "No"
   )
)</f>
        <v/>
      </c>
      <c r="P51" s="4"/>
      <c r="Q51" s="4"/>
      <c r="R51" s="4"/>
      <c r="S51" s="4"/>
      <c r="T51" s="67" t="str">
        <f>IF(Outcomes!M51="","",
   IF(AND(Outcomes!N51&lt;&gt;"",Outcomes!N51&lt;'County Names to hide (2)'!$C$2),0,
      ROUND((MIN(IF(Outcomes!N51="", 'County Names to hide (2)'!$D$2, Outcomes!N51),'County Names to hide (2)'!$D$2)-Outcomes!M51)/30,1)))</f>
        <v/>
      </c>
      <c r="U51" s="66"/>
      <c r="V51" s="70"/>
    </row>
    <row r="52" spans="3:22" s="1" customFormat="1" x14ac:dyDescent="0.35">
      <c r="C52" s="4"/>
      <c r="L52" s="66" t="str">
        <f t="shared" si="1"/>
        <v>Yes</v>
      </c>
      <c r="M52" s="4"/>
      <c r="N52" s="4"/>
      <c r="O52" s="66" t="str">
        <f>IF(OR(A52="", M52=""), "",
   IF(AND(
         M52 &lt;= 'County Names to hide (2)'!$D$2,
         OR(N52="", N52 &gt;= 'County Names to hide (2)'!$C$2)
      ),
      "Yes",
      "No"
   )
)</f>
        <v/>
      </c>
      <c r="P52" s="4"/>
      <c r="Q52" s="4"/>
      <c r="R52" s="4"/>
      <c r="S52" s="4"/>
      <c r="T52" s="67" t="str">
        <f>IF(Outcomes!M52="","",
   IF(AND(Outcomes!N52&lt;&gt;"",Outcomes!N52&lt;'County Names to hide (2)'!$C$2),0,
      ROUND((MIN(IF(Outcomes!N52="", 'County Names to hide (2)'!$D$2, Outcomes!N52),'County Names to hide (2)'!$D$2)-Outcomes!M52)/30,1)))</f>
        <v/>
      </c>
      <c r="U52" s="66"/>
      <c r="V52" s="70"/>
    </row>
    <row r="53" spans="3:22" s="1" customFormat="1" x14ac:dyDescent="0.35">
      <c r="C53" s="4"/>
      <c r="L53" s="66" t="str">
        <f t="shared" si="1"/>
        <v>Yes</v>
      </c>
      <c r="M53" s="4"/>
      <c r="N53" s="4"/>
      <c r="O53" s="66" t="str">
        <f>IF(OR(A53="", M53=""), "",
   IF(AND(
         M53 &lt;= 'County Names to hide (2)'!$D$2,
         OR(N53="", N53 &gt;= 'County Names to hide (2)'!$C$2)
      ),
      "Yes",
      "No"
   )
)</f>
        <v/>
      </c>
      <c r="P53" s="4"/>
      <c r="Q53" s="4"/>
      <c r="R53" s="4"/>
      <c r="S53" s="4"/>
      <c r="T53" s="67" t="str">
        <f>IF(Outcomes!M53="","",
   IF(AND(Outcomes!N53&lt;&gt;"",Outcomes!N53&lt;'County Names to hide (2)'!$C$2),0,
      ROUND((MIN(IF(Outcomes!N53="", 'County Names to hide (2)'!$D$2, Outcomes!N53),'County Names to hide (2)'!$D$2)-Outcomes!M53)/30,1)))</f>
        <v/>
      </c>
      <c r="U53" s="66"/>
      <c r="V53" s="70"/>
    </row>
    <row r="54" spans="3:22" s="1" customFormat="1" x14ac:dyDescent="0.35">
      <c r="C54" s="4"/>
      <c r="L54" s="66" t="str">
        <f t="shared" si="1"/>
        <v>Yes</v>
      </c>
      <c r="M54" s="4"/>
      <c r="N54" s="4"/>
      <c r="O54" s="66" t="str">
        <f>IF(OR(A54="", M54=""), "",
   IF(AND(
         M54 &lt;= 'County Names to hide (2)'!$D$2,
         OR(N54="", N54 &gt;= 'County Names to hide (2)'!$C$2)
      ),
      "Yes",
      "No"
   )
)</f>
        <v/>
      </c>
      <c r="P54" s="4"/>
      <c r="Q54" s="4"/>
      <c r="R54" s="4"/>
      <c r="S54" s="4"/>
      <c r="T54" s="67" t="str">
        <f>IF(Outcomes!M54="","",
   IF(AND(Outcomes!N54&lt;&gt;"",Outcomes!N54&lt;'County Names to hide (2)'!$C$2),0,
      ROUND((MIN(IF(Outcomes!N54="", 'County Names to hide (2)'!$D$2, Outcomes!N54),'County Names to hide (2)'!$D$2)-Outcomes!M54)/30,1)))</f>
        <v/>
      </c>
      <c r="U54" s="66"/>
      <c r="V54" s="70"/>
    </row>
    <row r="55" spans="3:22" s="1" customFormat="1" x14ac:dyDescent="0.35">
      <c r="C55" s="4"/>
      <c r="L55" s="66" t="str">
        <f t="shared" si="1"/>
        <v>Yes</v>
      </c>
      <c r="M55" s="4"/>
      <c r="N55" s="4"/>
      <c r="O55" s="66" t="str">
        <f>IF(OR(A55="", M55=""), "",
   IF(AND(
         M55 &lt;= 'County Names to hide (2)'!$D$2,
         OR(N55="", N55 &gt;= 'County Names to hide (2)'!$C$2)
      ),
      "Yes",
      "No"
   )
)</f>
        <v/>
      </c>
      <c r="P55" s="4"/>
      <c r="Q55" s="4"/>
      <c r="R55" s="4"/>
      <c r="S55" s="4"/>
      <c r="T55" s="67" t="str">
        <f>IF(Outcomes!M55="","",
   IF(AND(Outcomes!N55&lt;&gt;"",Outcomes!N55&lt;'County Names to hide (2)'!$C$2),0,
      ROUND((MIN(IF(Outcomes!N55="", 'County Names to hide (2)'!$D$2, Outcomes!N55),'County Names to hide (2)'!$D$2)-Outcomes!M55)/30,1)))</f>
        <v/>
      </c>
      <c r="U55" s="66"/>
      <c r="V55" s="70"/>
    </row>
    <row r="56" spans="3:22" s="1" customFormat="1" x14ac:dyDescent="0.35">
      <c r="C56" s="4"/>
      <c r="L56" s="66" t="str">
        <f t="shared" si="1"/>
        <v>Yes</v>
      </c>
      <c r="M56" s="4"/>
      <c r="N56" s="4"/>
      <c r="O56" s="66" t="str">
        <f>IF(OR(A56="", M56=""), "",
   IF(AND(
         M56 &lt;= 'County Names to hide (2)'!$D$2,
         OR(N56="", N56 &gt;= 'County Names to hide (2)'!$C$2)
      ),
      "Yes",
      "No"
   )
)</f>
        <v/>
      </c>
      <c r="P56" s="4"/>
      <c r="Q56" s="4"/>
      <c r="R56" s="4"/>
      <c r="S56" s="4"/>
      <c r="T56" s="67" t="str">
        <f>IF(Outcomes!M56="","",
   IF(AND(Outcomes!N56&lt;&gt;"",Outcomes!N56&lt;'County Names to hide (2)'!$C$2),0,
      ROUND((MIN(IF(Outcomes!N56="", 'County Names to hide (2)'!$D$2, Outcomes!N56),'County Names to hide (2)'!$D$2)-Outcomes!M56)/30,1)))</f>
        <v/>
      </c>
      <c r="U56" s="66"/>
      <c r="V56" s="70"/>
    </row>
    <row r="57" spans="3:22" s="1" customFormat="1" x14ac:dyDescent="0.35">
      <c r="C57" s="4"/>
      <c r="L57" s="66" t="str">
        <f t="shared" si="1"/>
        <v>Yes</v>
      </c>
      <c r="M57" s="4"/>
      <c r="N57" s="4"/>
      <c r="O57" s="66" t="str">
        <f>IF(OR(A57="", M57=""), "",
   IF(AND(
         M57 &lt;= 'County Names to hide (2)'!$D$2,
         OR(N57="", N57 &gt;= 'County Names to hide (2)'!$C$2)
      ),
      "Yes",
      "No"
   )
)</f>
        <v/>
      </c>
      <c r="P57" s="4"/>
      <c r="Q57" s="4"/>
      <c r="R57" s="4"/>
      <c r="S57" s="4"/>
      <c r="T57" s="67" t="str">
        <f>IF(Outcomes!M57="","",
   IF(AND(Outcomes!N57&lt;&gt;"",Outcomes!N57&lt;'County Names to hide (2)'!$C$2),0,
      ROUND((MIN(IF(Outcomes!N57="", 'County Names to hide (2)'!$D$2, Outcomes!N57),'County Names to hide (2)'!$D$2)-Outcomes!M57)/30,1)))</f>
        <v/>
      </c>
      <c r="U57" s="66"/>
      <c r="V57" s="70"/>
    </row>
    <row r="58" spans="3:22" s="1" customFormat="1" x14ac:dyDescent="0.35">
      <c r="C58" s="4"/>
      <c r="L58" s="66" t="str">
        <f t="shared" si="1"/>
        <v>Yes</v>
      </c>
      <c r="M58" s="4"/>
      <c r="N58" s="4"/>
      <c r="O58" s="66" t="str">
        <f>IF(OR(A58="", M58=""), "",
   IF(AND(
         M58 &lt;= 'County Names to hide (2)'!$D$2,
         OR(N58="", N58 &gt;= 'County Names to hide (2)'!$C$2)
      ),
      "Yes",
      "No"
   )
)</f>
        <v/>
      </c>
      <c r="P58" s="4"/>
      <c r="Q58" s="4"/>
      <c r="R58" s="4"/>
      <c r="S58" s="4"/>
      <c r="T58" s="67" t="str">
        <f>IF(Outcomes!M58="","",
   IF(AND(Outcomes!N58&lt;&gt;"",Outcomes!N58&lt;'County Names to hide (2)'!$C$2),0,
      ROUND((MIN(IF(Outcomes!N58="", 'County Names to hide (2)'!$D$2, Outcomes!N58),'County Names to hide (2)'!$D$2)-Outcomes!M58)/30,1)))</f>
        <v/>
      </c>
      <c r="U58" s="66"/>
      <c r="V58" s="70"/>
    </row>
    <row r="59" spans="3:22" s="1" customFormat="1" x14ac:dyDescent="0.35">
      <c r="C59" s="4"/>
      <c r="L59" s="66" t="str">
        <f t="shared" si="1"/>
        <v>Yes</v>
      </c>
      <c r="M59" s="4"/>
      <c r="N59" s="4"/>
      <c r="O59" s="66" t="str">
        <f>IF(OR(A59="", M59=""), "",
   IF(AND(
         M59 &lt;= 'County Names to hide (2)'!$D$2,
         OR(N59="", N59 &gt;= 'County Names to hide (2)'!$C$2)
      ),
      "Yes",
      "No"
   )
)</f>
        <v/>
      </c>
      <c r="P59" s="4"/>
      <c r="Q59" s="4"/>
      <c r="R59" s="4"/>
      <c r="S59" s="4"/>
      <c r="T59" s="67" t="str">
        <f>IF(Outcomes!M59="","",
   IF(AND(Outcomes!N59&lt;&gt;"",Outcomes!N59&lt;'County Names to hide (2)'!$C$2),0,
      ROUND((MIN(IF(Outcomes!N59="", 'County Names to hide (2)'!$D$2, Outcomes!N59),'County Names to hide (2)'!$D$2)-Outcomes!M59)/30,1)))</f>
        <v/>
      </c>
      <c r="U59" s="66"/>
      <c r="V59" s="70"/>
    </row>
    <row r="60" spans="3:22" s="1" customFormat="1" x14ac:dyDescent="0.35">
      <c r="C60" s="4"/>
      <c r="L60" s="66" t="str">
        <f t="shared" si="1"/>
        <v>Yes</v>
      </c>
      <c r="M60" s="4"/>
      <c r="N60" s="4"/>
      <c r="O60" s="66" t="str">
        <f>IF(OR(A60="", M60=""), "",
   IF(AND(
         M60 &lt;= 'County Names to hide (2)'!$D$2,
         OR(N60="", N60 &gt;= 'County Names to hide (2)'!$C$2)
      ),
      "Yes",
      "No"
   )
)</f>
        <v/>
      </c>
      <c r="P60" s="4"/>
      <c r="Q60" s="4"/>
      <c r="R60" s="4"/>
      <c r="S60" s="4"/>
      <c r="T60" s="67" t="str">
        <f>IF(Outcomes!M60="","",
   IF(AND(Outcomes!N60&lt;&gt;"",Outcomes!N60&lt;'County Names to hide (2)'!$C$2),0,
      ROUND((MIN(IF(Outcomes!N60="", 'County Names to hide (2)'!$D$2, Outcomes!N60),'County Names to hide (2)'!$D$2)-Outcomes!M60)/30,1)))</f>
        <v/>
      </c>
      <c r="U60" s="66"/>
      <c r="V60" s="70"/>
    </row>
    <row r="61" spans="3:22" s="1" customFormat="1" x14ac:dyDescent="0.35">
      <c r="C61" s="4"/>
      <c r="L61" s="66" t="str">
        <f t="shared" si="1"/>
        <v>Yes</v>
      </c>
      <c r="M61" s="4"/>
      <c r="N61" s="4"/>
      <c r="O61" s="66" t="str">
        <f>IF(OR(A61="", M61=""), "",
   IF(AND(
         M61 &lt;= 'County Names to hide (2)'!$D$2,
         OR(N61="", N61 &gt;= 'County Names to hide (2)'!$C$2)
      ),
      "Yes",
      "No"
   )
)</f>
        <v/>
      </c>
      <c r="P61" s="4"/>
      <c r="Q61" s="4"/>
      <c r="R61" s="4"/>
      <c r="S61" s="4"/>
      <c r="T61" s="67" t="str">
        <f>IF(Outcomes!M61="","",
   IF(AND(Outcomes!N61&lt;&gt;"",Outcomes!N61&lt;'County Names to hide (2)'!$C$2),0,
      ROUND((MIN(IF(Outcomes!N61="", 'County Names to hide (2)'!$D$2, Outcomes!N61),'County Names to hide (2)'!$D$2)-Outcomes!M61)/30,1)))</f>
        <v/>
      </c>
      <c r="U61" s="66"/>
      <c r="V61" s="70"/>
    </row>
    <row r="62" spans="3:22" s="1" customFormat="1" x14ac:dyDescent="0.35">
      <c r="C62" s="4"/>
      <c r="L62" s="66" t="str">
        <f t="shared" si="1"/>
        <v>Yes</v>
      </c>
      <c r="M62" s="4"/>
      <c r="N62" s="4"/>
      <c r="O62" s="66" t="str">
        <f>IF(OR(A62="", M62=""), "",
   IF(AND(
         M62 &lt;= 'County Names to hide (2)'!$D$2,
         OR(N62="", N62 &gt;= 'County Names to hide (2)'!$C$2)
      ),
      "Yes",
      "No"
   )
)</f>
        <v/>
      </c>
      <c r="P62" s="4"/>
      <c r="Q62" s="4"/>
      <c r="R62" s="4"/>
      <c r="S62" s="4"/>
      <c r="T62" s="67" t="str">
        <f>IF(Outcomes!M62="","",
   IF(AND(Outcomes!N62&lt;&gt;"",Outcomes!N62&lt;'County Names to hide (2)'!$C$2),0,
      ROUND((MIN(IF(Outcomes!N62="", 'County Names to hide (2)'!$D$2, Outcomes!N62),'County Names to hide (2)'!$D$2)-Outcomes!M62)/30,1)))</f>
        <v/>
      </c>
      <c r="U62" s="66"/>
      <c r="V62" s="70"/>
    </row>
    <row r="63" spans="3:22" s="1" customFormat="1" x14ac:dyDescent="0.35">
      <c r="C63" s="4"/>
      <c r="L63" s="66" t="str">
        <f t="shared" si="1"/>
        <v>Yes</v>
      </c>
      <c r="M63" s="4"/>
      <c r="N63" s="4"/>
      <c r="O63" s="66" t="str">
        <f>IF(OR(A63="", M63=""), "",
   IF(AND(
         M63 &lt;= 'County Names to hide (2)'!$D$2,
         OR(N63="", N63 &gt;= 'County Names to hide (2)'!$C$2)
      ),
      "Yes",
      "No"
   )
)</f>
        <v/>
      </c>
      <c r="P63" s="4"/>
      <c r="Q63" s="4"/>
      <c r="R63" s="4"/>
      <c r="S63" s="4"/>
      <c r="T63" s="67" t="str">
        <f>IF(Outcomes!M63="","",
   IF(AND(Outcomes!N63&lt;&gt;"",Outcomes!N63&lt;'County Names to hide (2)'!$C$2),0,
      ROUND((MIN(IF(Outcomes!N63="", 'County Names to hide (2)'!$D$2, Outcomes!N63),'County Names to hide (2)'!$D$2)-Outcomes!M63)/30,1)))</f>
        <v/>
      </c>
      <c r="U63" s="66"/>
      <c r="V63" s="70"/>
    </row>
    <row r="64" spans="3:22" s="1" customFormat="1" x14ac:dyDescent="0.35">
      <c r="C64" s="4"/>
      <c r="L64" s="66" t="str">
        <f t="shared" si="1"/>
        <v>Yes</v>
      </c>
      <c r="M64" s="4"/>
      <c r="N64" s="4"/>
      <c r="O64" s="66" t="str">
        <f>IF(OR(A64="", M64=""), "",
   IF(AND(
         M64 &lt;= 'County Names to hide (2)'!$D$2,
         OR(N64="", N64 &gt;= 'County Names to hide (2)'!$C$2)
      ),
      "Yes",
      "No"
   )
)</f>
        <v/>
      </c>
      <c r="P64" s="4"/>
      <c r="Q64" s="4"/>
      <c r="R64" s="4"/>
      <c r="S64" s="4"/>
      <c r="T64" s="67" t="str">
        <f>IF(Outcomes!M64="","",
   IF(AND(Outcomes!N64&lt;&gt;"",Outcomes!N64&lt;'County Names to hide (2)'!$C$2),0,
      ROUND((MIN(IF(Outcomes!N64="", 'County Names to hide (2)'!$D$2, Outcomes!N64),'County Names to hide (2)'!$D$2)-Outcomes!M64)/30,1)))</f>
        <v/>
      </c>
      <c r="U64" s="66"/>
      <c r="V64" s="70"/>
    </row>
    <row r="65" spans="3:22" s="1" customFormat="1" x14ac:dyDescent="0.35">
      <c r="C65" s="4"/>
      <c r="L65" s="66" t="str">
        <f t="shared" si="1"/>
        <v>Yes</v>
      </c>
      <c r="M65" s="4"/>
      <c r="N65" s="4"/>
      <c r="O65" s="66" t="str">
        <f>IF(OR(A65="", M65=""), "",
   IF(AND(
         M65 &lt;= 'County Names to hide (2)'!$D$2,
         OR(N65="", N65 &gt;= 'County Names to hide (2)'!$C$2)
      ),
      "Yes",
      "No"
   )
)</f>
        <v/>
      </c>
      <c r="P65" s="4"/>
      <c r="Q65" s="4"/>
      <c r="R65" s="4"/>
      <c r="S65" s="4"/>
      <c r="T65" s="67" t="str">
        <f>IF(Outcomes!M65="","",
   IF(AND(Outcomes!N65&lt;&gt;"",Outcomes!N65&lt;'County Names to hide (2)'!$C$2),0,
      ROUND((MIN(IF(Outcomes!N65="", 'County Names to hide (2)'!$D$2, Outcomes!N65),'County Names to hide (2)'!$D$2)-Outcomes!M65)/30,1)))</f>
        <v/>
      </c>
      <c r="U65" s="66"/>
      <c r="V65" s="70"/>
    </row>
    <row r="66" spans="3:22" s="1" customFormat="1" x14ac:dyDescent="0.35">
      <c r="C66" s="4"/>
      <c r="L66" s="66" t="str">
        <f t="shared" si="1"/>
        <v>Yes</v>
      </c>
      <c r="M66" s="4"/>
      <c r="N66" s="4"/>
      <c r="O66" s="66" t="str">
        <f>IF(OR(A66="", M66=""), "",
   IF(AND(
         M66 &lt;= 'County Names to hide (2)'!$D$2,
         OR(N66="", N66 &gt;= 'County Names to hide (2)'!$C$2)
      ),
      "Yes",
      "No"
   )
)</f>
        <v/>
      </c>
      <c r="P66" s="4"/>
      <c r="Q66" s="4"/>
      <c r="R66" s="4"/>
      <c r="S66" s="4"/>
      <c r="T66" s="67" t="str">
        <f>IF(Outcomes!M66="","",
   IF(AND(Outcomes!N66&lt;&gt;"",Outcomes!N66&lt;'County Names to hide (2)'!$C$2),0,
      ROUND((MIN(IF(Outcomes!N66="", 'County Names to hide (2)'!$D$2, Outcomes!N66),'County Names to hide (2)'!$D$2)-Outcomes!M66)/30,1)))</f>
        <v/>
      </c>
      <c r="U66" s="66"/>
      <c r="V66" s="70"/>
    </row>
    <row r="67" spans="3:22" s="1" customFormat="1" x14ac:dyDescent="0.35">
      <c r="C67" s="4"/>
      <c r="L67" s="66" t="str">
        <f t="shared" si="1"/>
        <v>Yes</v>
      </c>
      <c r="M67" s="4"/>
      <c r="N67" s="4"/>
      <c r="O67" s="66" t="str">
        <f>IF(OR(A67="", M67=""), "",
   IF(AND(
         M67 &lt;= 'County Names to hide (2)'!$D$2,
         OR(N67="", N67 &gt;= 'County Names to hide (2)'!$C$2)
      ),
      "Yes",
      "No"
   )
)</f>
        <v/>
      </c>
      <c r="P67" s="4"/>
      <c r="Q67" s="4"/>
      <c r="R67" s="4"/>
      <c r="S67" s="4"/>
      <c r="T67" s="67" t="str">
        <f>IF(Outcomes!M67="","",
   IF(AND(Outcomes!N67&lt;&gt;"",Outcomes!N67&lt;'County Names to hide (2)'!$C$2),0,
      ROUND((MIN(IF(Outcomes!N67="", 'County Names to hide (2)'!$D$2, Outcomes!N67),'County Names to hide (2)'!$D$2)-Outcomes!M67)/30,1)))</f>
        <v/>
      </c>
      <c r="U67" s="66"/>
      <c r="V67" s="70"/>
    </row>
    <row r="68" spans="3:22" s="1" customFormat="1" x14ac:dyDescent="0.35">
      <c r="C68" s="4"/>
      <c r="L68" s="66" t="str">
        <f t="shared" si="1"/>
        <v>Yes</v>
      </c>
      <c r="M68" s="4"/>
      <c r="N68" s="4"/>
      <c r="O68" s="66" t="str">
        <f>IF(OR(A68="", M68=""), "",
   IF(AND(
         M68 &lt;= 'County Names to hide (2)'!$D$2,
         OR(N68="", N68 &gt;= 'County Names to hide (2)'!$C$2)
      ),
      "Yes",
      "No"
   )
)</f>
        <v/>
      </c>
      <c r="P68" s="4"/>
      <c r="Q68" s="4"/>
      <c r="R68" s="4"/>
      <c r="S68" s="4"/>
      <c r="T68" s="67" t="str">
        <f>IF(Outcomes!M68="","",
   IF(AND(Outcomes!N68&lt;&gt;"",Outcomes!N68&lt;'County Names to hide (2)'!$C$2),0,
      ROUND((MIN(IF(Outcomes!N68="", 'County Names to hide (2)'!$D$2, Outcomes!N68),'County Names to hide (2)'!$D$2)-Outcomes!M68)/30,1)))</f>
        <v/>
      </c>
      <c r="U68" s="66"/>
      <c r="V68" s="70"/>
    </row>
    <row r="69" spans="3:22" s="1" customFormat="1" x14ac:dyDescent="0.35">
      <c r="C69" s="4"/>
      <c r="L69" s="66" t="str">
        <f t="shared" ref="L69:L100" si="2">IF(COUNTIF(F70:K70, "Yes")&gt;0, "No", "Yes")</f>
        <v>Yes</v>
      </c>
      <c r="M69" s="4"/>
      <c r="N69" s="4"/>
      <c r="O69" s="66" t="str">
        <f>IF(OR(A69="", M69=""), "",
   IF(AND(
         M69 &lt;= 'County Names to hide (2)'!$D$2,
         OR(N69="", N69 &gt;= 'County Names to hide (2)'!$C$2)
      ),
      "Yes",
      "No"
   )
)</f>
        <v/>
      </c>
      <c r="P69" s="4"/>
      <c r="Q69" s="4"/>
      <c r="R69" s="4"/>
      <c r="S69" s="4"/>
      <c r="T69" s="67" t="str">
        <f>IF(Outcomes!M69="","",
   IF(AND(Outcomes!N69&lt;&gt;"",Outcomes!N69&lt;'County Names to hide (2)'!$C$2),0,
      ROUND((MIN(IF(Outcomes!N69="", 'County Names to hide (2)'!$D$2, Outcomes!N69),'County Names to hide (2)'!$D$2)-Outcomes!M69)/30,1)))</f>
        <v/>
      </c>
      <c r="U69" s="66"/>
      <c r="V69" s="70"/>
    </row>
    <row r="70" spans="3:22" s="1" customFormat="1" x14ac:dyDescent="0.35">
      <c r="C70" s="4"/>
      <c r="L70" s="66" t="str">
        <f t="shared" si="2"/>
        <v>Yes</v>
      </c>
      <c r="M70" s="4"/>
      <c r="N70" s="4"/>
      <c r="O70" s="66" t="str">
        <f>IF(OR(A70="", M70=""), "",
   IF(AND(
         M70 &lt;= 'County Names to hide (2)'!$D$2,
         OR(N70="", N70 &gt;= 'County Names to hide (2)'!$C$2)
      ),
      "Yes",
      "No"
   )
)</f>
        <v/>
      </c>
      <c r="P70" s="4"/>
      <c r="Q70" s="4"/>
      <c r="R70" s="4"/>
      <c r="S70" s="4"/>
      <c r="T70" s="67" t="str">
        <f>IF(Outcomes!M70="","",
   IF(AND(Outcomes!N70&lt;&gt;"",Outcomes!N70&lt;'County Names to hide (2)'!$C$2),0,
      ROUND((MIN(IF(Outcomes!N70="", 'County Names to hide (2)'!$D$2, Outcomes!N70),'County Names to hide (2)'!$D$2)-Outcomes!M70)/30,1)))</f>
        <v/>
      </c>
      <c r="U70" s="66"/>
      <c r="V70" s="70"/>
    </row>
    <row r="71" spans="3:22" s="1" customFormat="1" x14ac:dyDescent="0.35">
      <c r="C71" s="4"/>
      <c r="L71" s="66" t="str">
        <f t="shared" si="2"/>
        <v>Yes</v>
      </c>
      <c r="M71" s="4"/>
      <c r="N71" s="4"/>
      <c r="O71" s="66" t="str">
        <f>IF(OR(A71="", M71=""), "",
   IF(AND(
         M71 &lt;= 'County Names to hide (2)'!$D$2,
         OR(N71="", N71 &gt;= 'County Names to hide (2)'!$C$2)
      ),
      "Yes",
      "No"
   )
)</f>
        <v/>
      </c>
      <c r="P71" s="4"/>
      <c r="Q71" s="4"/>
      <c r="R71" s="4"/>
      <c r="S71" s="4"/>
      <c r="T71" s="67" t="str">
        <f>IF(Outcomes!M71="","",
   IF(AND(Outcomes!N71&lt;&gt;"",Outcomes!N71&lt;'County Names to hide (2)'!$C$2),0,
      ROUND((MIN(IF(Outcomes!N71="", 'County Names to hide (2)'!$D$2, Outcomes!N71),'County Names to hide (2)'!$D$2)-Outcomes!M71)/30,1)))</f>
        <v/>
      </c>
      <c r="U71" s="66"/>
      <c r="V71" s="70"/>
    </row>
    <row r="72" spans="3:22" s="1" customFormat="1" x14ac:dyDescent="0.35">
      <c r="C72" s="4"/>
      <c r="L72" s="66" t="str">
        <f t="shared" si="2"/>
        <v>Yes</v>
      </c>
      <c r="M72" s="4"/>
      <c r="N72" s="4"/>
      <c r="O72" s="66" t="str">
        <f>IF(OR(A72="", M72=""), "",
   IF(AND(
         M72 &lt;= 'County Names to hide (2)'!$D$2,
         OR(N72="", N72 &gt;= 'County Names to hide (2)'!$C$2)
      ),
      "Yes",
      "No"
   )
)</f>
        <v/>
      </c>
      <c r="P72" s="4"/>
      <c r="Q72" s="4"/>
      <c r="R72" s="4"/>
      <c r="S72" s="4"/>
      <c r="T72" s="67" t="str">
        <f>IF(Outcomes!M72="","",
   IF(AND(Outcomes!N72&lt;&gt;"",Outcomes!N72&lt;'County Names to hide (2)'!$C$2),0,
      ROUND((MIN(IF(Outcomes!N72="", 'County Names to hide (2)'!$D$2, Outcomes!N72),'County Names to hide (2)'!$D$2)-Outcomes!M72)/30,1)))</f>
        <v/>
      </c>
      <c r="U72" s="66"/>
      <c r="V72" s="70"/>
    </row>
    <row r="73" spans="3:22" s="1" customFormat="1" x14ac:dyDescent="0.35">
      <c r="C73" s="4"/>
      <c r="L73" s="66" t="str">
        <f t="shared" si="2"/>
        <v>Yes</v>
      </c>
      <c r="M73" s="4"/>
      <c r="N73" s="4"/>
      <c r="O73" s="66" t="str">
        <f>IF(OR(A73="", M73=""), "",
   IF(AND(
         M73 &lt;= 'County Names to hide (2)'!$D$2,
         OR(N73="", N73 &gt;= 'County Names to hide (2)'!$C$2)
      ),
      "Yes",
      "No"
   )
)</f>
        <v/>
      </c>
      <c r="P73" s="4"/>
      <c r="Q73" s="4"/>
      <c r="R73" s="4"/>
      <c r="S73" s="4"/>
      <c r="T73" s="67" t="str">
        <f>IF(Outcomes!M73="","",
   IF(AND(Outcomes!N73&lt;&gt;"",Outcomes!N73&lt;'County Names to hide (2)'!$C$2),0,
      ROUND((MIN(IF(Outcomes!N73="", 'County Names to hide (2)'!$D$2, Outcomes!N73),'County Names to hide (2)'!$D$2)-Outcomes!M73)/30,1)))</f>
        <v/>
      </c>
      <c r="U73" s="66"/>
      <c r="V73" s="70"/>
    </row>
    <row r="74" spans="3:22" s="1" customFormat="1" x14ac:dyDescent="0.35">
      <c r="C74" s="4"/>
      <c r="L74" s="66" t="str">
        <f t="shared" si="2"/>
        <v>Yes</v>
      </c>
      <c r="M74" s="4"/>
      <c r="N74" s="4"/>
      <c r="O74" s="66" t="str">
        <f>IF(OR(A74="", M74=""), "",
   IF(AND(
         M74 &lt;= 'County Names to hide (2)'!$D$2,
         OR(N74="", N74 &gt;= 'County Names to hide (2)'!$C$2)
      ),
      "Yes",
      "No"
   )
)</f>
        <v/>
      </c>
      <c r="P74" s="4"/>
      <c r="Q74" s="4"/>
      <c r="R74" s="4"/>
      <c r="S74" s="4"/>
      <c r="T74" s="67" t="str">
        <f>IF(Outcomes!M74="","",
   IF(AND(Outcomes!N74&lt;&gt;"",Outcomes!N74&lt;'County Names to hide (2)'!$C$2),0,
      ROUND((MIN(IF(Outcomes!N74="", 'County Names to hide (2)'!$D$2, Outcomes!N74),'County Names to hide (2)'!$D$2)-Outcomes!M74)/30,1)))</f>
        <v/>
      </c>
      <c r="U74" s="66"/>
      <c r="V74" s="70"/>
    </row>
    <row r="75" spans="3:22" s="1" customFormat="1" x14ac:dyDescent="0.35">
      <c r="C75" s="4"/>
      <c r="L75" s="66" t="str">
        <f t="shared" si="2"/>
        <v>Yes</v>
      </c>
      <c r="M75" s="4"/>
      <c r="N75" s="4"/>
      <c r="O75" s="66" t="str">
        <f>IF(OR(A75="", M75=""), "",
   IF(AND(
         M75 &lt;= 'County Names to hide (2)'!$D$2,
         OR(N75="", N75 &gt;= 'County Names to hide (2)'!$C$2)
      ),
      "Yes",
      "No"
   )
)</f>
        <v/>
      </c>
      <c r="P75" s="4"/>
      <c r="Q75" s="4"/>
      <c r="R75" s="4"/>
      <c r="S75" s="4"/>
      <c r="T75" s="67" t="str">
        <f>IF(Outcomes!M75="","",
   IF(AND(Outcomes!N75&lt;&gt;"",Outcomes!N75&lt;'County Names to hide (2)'!$C$2),0,
      ROUND((MIN(IF(Outcomes!N75="", 'County Names to hide (2)'!$D$2, Outcomes!N75),'County Names to hide (2)'!$D$2)-Outcomes!M75)/30,1)))</f>
        <v/>
      </c>
      <c r="U75" s="66"/>
      <c r="V75" s="70"/>
    </row>
    <row r="76" spans="3:22" s="1" customFormat="1" x14ac:dyDescent="0.35">
      <c r="C76" s="4"/>
      <c r="L76" s="66" t="str">
        <f t="shared" si="2"/>
        <v>Yes</v>
      </c>
      <c r="M76" s="4"/>
      <c r="N76" s="4"/>
      <c r="O76" s="66" t="str">
        <f>IF(OR(A76="", M76=""), "",
   IF(AND(
         M76 &lt;= 'County Names to hide (2)'!$D$2,
         OR(N76="", N76 &gt;= 'County Names to hide (2)'!$C$2)
      ),
      "Yes",
      "No"
   )
)</f>
        <v/>
      </c>
      <c r="P76" s="4"/>
      <c r="Q76" s="4"/>
      <c r="R76" s="4"/>
      <c r="S76" s="4"/>
      <c r="T76" s="67" t="str">
        <f>IF(Outcomes!M76="","",
   IF(AND(Outcomes!N76&lt;&gt;"",Outcomes!N76&lt;'County Names to hide (2)'!$C$2),0,
      ROUND((MIN(IF(Outcomes!N76="", 'County Names to hide (2)'!$D$2, Outcomes!N76),'County Names to hide (2)'!$D$2)-Outcomes!M76)/30,1)))</f>
        <v/>
      </c>
      <c r="U76" s="66"/>
      <c r="V76" s="70"/>
    </row>
    <row r="77" spans="3:22" s="1" customFormat="1" x14ac:dyDescent="0.35">
      <c r="C77" s="4"/>
      <c r="L77" s="66" t="str">
        <f t="shared" si="2"/>
        <v>Yes</v>
      </c>
      <c r="M77" s="4"/>
      <c r="N77" s="4"/>
      <c r="O77" s="66" t="str">
        <f>IF(OR(A77="", M77=""), "",
   IF(AND(
         M77 &lt;= 'County Names to hide (2)'!$D$2,
         OR(N77="", N77 &gt;= 'County Names to hide (2)'!$C$2)
      ),
      "Yes",
      "No"
   )
)</f>
        <v/>
      </c>
      <c r="P77" s="4"/>
      <c r="Q77" s="4"/>
      <c r="R77" s="4"/>
      <c r="S77" s="4"/>
      <c r="T77" s="67" t="str">
        <f>IF(Outcomes!M77="","",
   IF(AND(Outcomes!N77&lt;&gt;"",Outcomes!N77&lt;'County Names to hide (2)'!$C$2),0,
      ROUND((MIN(IF(Outcomes!N77="", 'County Names to hide (2)'!$D$2, Outcomes!N77),'County Names to hide (2)'!$D$2)-Outcomes!M77)/30,1)))</f>
        <v/>
      </c>
      <c r="U77" s="66"/>
      <c r="V77" s="70"/>
    </row>
    <row r="78" spans="3:22" s="1" customFormat="1" x14ac:dyDescent="0.35">
      <c r="C78" s="4"/>
      <c r="L78" s="66" t="str">
        <f t="shared" si="2"/>
        <v>Yes</v>
      </c>
      <c r="M78" s="4"/>
      <c r="N78" s="4"/>
      <c r="O78" s="66" t="str">
        <f>IF(OR(A78="", M78=""), "",
   IF(AND(
         M78 &lt;= 'County Names to hide (2)'!$D$2,
         OR(N78="", N78 &gt;= 'County Names to hide (2)'!$C$2)
      ),
      "Yes",
      "No"
   )
)</f>
        <v/>
      </c>
      <c r="P78" s="4"/>
      <c r="Q78" s="4"/>
      <c r="R78" s="4"/>
      <c r="S78" s="4"/>
      <c r="T78" s="67" t="str">
        <f>IF(Outcomes!M78="","",
   IF(AND(Outcomes!N78&lt;&gt;"",Outcomes!N78&lt;'County Names to hide (2)'!$C$2),0,
      ROUND((MIN(IF(Outcomes!N78="", 'County Names to hide (2)'!$D$2, Outcomes!N78),'County Names to hide (2)'!$D$2)-Outcomes!M78)/30,1)))</f>
        <v/>
      </c>
      <c r="U78" s="66"/>
      <c r="V78" s="70"/>
    </row>
    <row r="79" spans="3:22" s="1" customFormat="1" x14ac:dyDescent="0.35">
      <c r="C79" s="4"/>
      <c r="L79" s="66" t="str">
        <f t="shared" si="2"/>
        <v>Yes</v>
      </c>
      <c r="M79" s="4"/>
      <c r="N79" s="4"/>
      <c r="O79" s="66" t="str">
        <f>IF(OR(A79="", M79=""), "",
   IF(AND(
         M79 &lt;= 'County Names to hide (2)'!$D$2,
         OR(N79="", N79 &gt;= 'County Names to hide (2)'!$C$2)
      ),
      "Yes",
      "No"
   )
)</f>
        <v/>
      </c>
      <c r="P79" s="4"/>
      <c r="Q79" s="4"/>
      <c r="R79" s="4"/>
      <c r="S79" s="4"/>
      <c r="T79" s="67" t="str">
        <f>IF(Outcomes!M79="","",
   IF(AND(Outcomes!N79&lt;&gt;"",Outcomes!N79&lt;'County Names to hide (2)'!$C$2),0,
      ROUND((MIN(IF(Outcomes!N79="", 'County Names to hide (2)'!$D$2, Outcomes!N79),'County Names to hide (2)'!$D$2)-Outcomes!M79)/30,1)))</f>
        <v/>
      </c>
      <c r="U79" s="66"/>
      <c r="V79" s="70"/>
    </row>
    <row r="80" spans="3:22" s="1" customFormat="1" x14ac:dyDescent="0.35">
      <c r="C80" s="4"/>
      <c r="L80" s="66" t="str">
        <f t="shared" si="2"/>
        <v>Yes</v>
      </c>
      <c r="M80" s="4"/>
      <c r="N80" s="4"/>
      <c r="O80" s="66" t="str">
        <f>IF(OR(A80="", M80=""), "",
   IF(AND(
         M80 &lt;= 'County Names to hide (2)'!$D$2,
         OR(N80="", N80 &gt;= 'County Names to hide (2)'!$C$2)
      ),
      "Yes",
      "No"
   )
)</f>
        <v/>
      </c>
      <c r="P80" s="4"/>
      <c r="Q80" s="4"/>
      <c r="R80" s="4"/>
      <c r="S80" s="4"/>
      <c r="T80" s="67" t="str">
        <f>IF(Outcomes!M80="","",
   IF(AND(Outcomes!N80&lt;&gt;"",Outcomes!N80&lt;'County Names to hide (2)'!$C$2),0,
      ROUND((MIN(IF(Outcomes!N80="", 'County Names to hide (2)'!$D$2, Outcomes!N80),'County Names to hide (2)'!$D$2)-Outcomes!M80)/30,1)))</f>
        <v/>
      </c>
      <c r="U80" s="66"/>
      <c r="V80" s="70"/>
    </row>
    <row r="81" spans="3:22" s="1" customFormat="1" x14ac:dyDescent="0.35">
      <c r="C81" s="4"/>
      <c r="L81" s="66" t="str">
        <f t="shared" si="2"/>
        <v>Yes</v>
      </c>
      <c r="M81" s="4"/>
      <c r="N81" s="4"/>
      <c r="O81" s="66" t="str">
        <f>IF(OR(A81="", M81=""), "",
   IF(AND(
         M81 &lt;= 'County Names to hide (2)'!$D$2,
         OR(N81="", N81 &gt;= 'County Names to hide (2)'!$C$2)
      ),
      "Yes",
      "No"
   )
)</f>
        <v/>
      </c>
      <c r="P81" s="4"/>
      <c r="Q81" s="4"/>
      <c r="R81" s="4"/>
      <c r="S81" s="4"/>
      <c r="T81" s="67" t="str">
        <f>IF(Outcomes!M81="","",
   IF(AND(Outcomes!N81&lt;&gt;"",Outcomes!N81&lt;'County Names to hide (2)'!$C$2),0,
      ROUND((MIN(IF(Outcomes!N81="", 'County Names to hide (2)'!$D$2, Outcomes!N81),'County Names to hide (2)'!$D$2)-Outcomes!M81)/30,1)))</f>
        <v/>
      </c>
      <c r="U81" s="66"/>
      <c r="V81" s="70"/>
    </row>
    <row r="82" spans="3:22" s="1" customFormat="1" x14ac:dyDescent="0.35">
      <c r="C82" s="4"/>
      <c r="L82" s="66" t="str">
        <f t="shared" si="2"/>
        <v>Yes</v>
      </c>
      <c r="M82" s="4"/>
      <c r="N82" s="4"/>
      <c r="O82" s="66" t="str">
        <f>IF(OR(A82="", M82=""), "",
   IF(AND(
         M82 &lt;= 'County Names to hide (2)'!$D$2,
         OR(N82="", N82 &gt;= 'County Names to hide (2)'!$C$2)
      ),
      "Yes",
      "No"
   )
)</f>
        <v/>
      </c>
      <c r="P82" s="4"/>
      <c r="Q82" s="4"/>
      <c r="R82" s="4"/>
      <c r="S82" s="4"/>
      <c r="T82" s="67" t="str">
        <f>IF(Outcomes!M82="","",
   IF(AND(Outcomes!N82&lt;&gt;"",Outcomes!N82&lt;'County Names to hide (2)'!$C$2),0,
      ROUND((MIN(IF(Outcomes!N82="", 'County Names to hide (2)'!$D$2, Outcomes!N82),'County Names to hide (2)'!$D$2)-Outcomes!M82)/30,1)))</f>
        <v/>
      </c>
      <c r="U82" s="66"/>
      <c r="V82" s="70"/>
    </row>
    <row r="83" spans="3:22" s="1" customFormat="1" x14ac:dyDescent="0.35">
      <c r="C83" s="4"/>
      <c r="L83" s="66" t="str">
        <f t="shared" si="2"/>
        <v>Yes</v>
      </c>
      <c r="M83" s="4"/>
      <c r="N83" s="4"/>
      <c r="O83" s="66" t="str">
        <f>IF(OR(A83="", M83=""), "",
   IF(AND(
         M83 &lt;= 'County Names to hide (2)'!$D$2,
         OR(N83="", N83 &gt;= 'County Names to hide (2)'!$C$2)
      ),
      "Yes",
      "No"
   )
)</f>
        <v/>
      </c>
      <c r="P83" s="4"/>
      <c r="Q83" s="4"/>
      <c r="R83" s="4"/>
      <c r="S83" s="4"/>
      <c r="T83" s="67" t="str">
        <f>IF(Outcomes!M83="","",
   IF(AND(Outcomes!N83&lt;&gt;"",Outcomes!N83&lt;'County Names to hide (2)'!$C$2),0,
      ROUND((MIN(IF(Outcomes!N83="", 'County Names to hide (2)'!$D$2, Outcomes!N83),'County Names to hide (2)'!$D$2)-Outcomes!M83)/30,1)))</f>
        <v/>
      </c>
      <c r="U83" s="66"/>
      <c r="V83" s="70"/>
    </row>
    <row r="84" spans="3:22" s="1" customFormat="1" x14ac:dyDescent="0.35">
      <c r="C84" s="4"/>
      <c r="L84" s="66" t="str">
        <f t="shared" si="2"/>
        <v>Yes</v>
      </c>
      <c r="M84" s="4"/>
      <c r="N84" s="4"/>
      <c r="O84" s="66" t="str">
        <f>IF(OR(A84="", M84=""), "",
   IF(AND(
         M84 &lt;= 'County Names to hide (2)'!$D$2,
         OR(N84="", N84 &gt;= 'County Names to hide (2)'!$C$2)
      ),
      "Yes",
      "No"
   )
)</f>
        <v/>
      </c>
      <c r="P84" s="4"/>
      <c r="Q84" s="4"/>
      <c r="R84" s="4"/>
      <c r="S84" s="4"/>
      <c r="T84" s="67" t="str">
        <f>IF(Outcomes!M84="","",
   IF(AND(Outcomes!N84&lt;&gt;"",Outcomes!N84&lt;'County Names to hide (2)'!$C$2),0,
      ROUND((MIN(IF(Outcomes!N84="", 'County Names to hide (2)'!$D$2, Outcomes!N84),'County Names to hide (2)'!$D$2)-Outcomes!M84)/30,1)))</f>
        <v/>
      </c>
      <c r="U84" s="66"/>
      <c r="V84" s="70"/>
    </row>
    <row r="85" spans="3:22" s="1" customFormat="1" x14ac:dyDescent="0.35">
      <c r="C85" s="4"/>
      <c r="L85" s="66" t="str">
        <f t="shared" si="2"/>
        <v>Yes</v>
      </c>
      <c r="M85" s="4"/>
      <c r="N85" s="4"/>
      <c r="O85" s="66" t="str">
        <f>IF(OR(A85="", M85=""), "",
   IF(AND(
         M85 &lt;= 'County Names to hide (2)'!$D$2,
         OR(N85="", N85 &gt;= 'County Names to hide (2)'!$C$2)
      ),
      "Yes",
      "No"
   )
)</f>
        <v/>
      </c>
      <c r="P85" s="4"/>
      <c r="Q85" s="4"/>
      <c r="R85" s="4"/>
      <c r="S85" s="4"/>
      <c r="T85" s="67" t="str">
        <f>IF(Outcomes!M85="","",
   IF(AND(Outcomes!N85&lt;&gt;"",Outcomes!N85&lt;'County Names to hide (2)'!$C$2),0,
      ROUND((MIN(IF(Outcomes!N85="", 'County Names to hide (2)'!$D$2, Outcomes!N85),'County Names to hide (2)'!$D$2)-Outcomes!M85)/30,1)))</f>
        <v/>
      </c>
      <c r="U85" s="66"/>
      <c r="V85" s="70"/>
    </row>
    <row r="86" spans="3:22" s="1" customFormat="1" x14ac:dyDescent="0.35">
      <c r="C86" s="4"/>
      <c r="L86" s="66" t="str">
        <f t="shared" si="2"/>
        <v>Yes</v>
      </c>
      <c r="M86" s="4"/>
      <c r="N86" s="4"/>
      <c r="O86" s="66" t="str">
        <f>IF(OR(A86="", M86=""), "",
   IF(AND(
         M86 &lt;= 'County Names to hide (2)'!$D$2,
         OR(N86="", N86 &gt;= 'County Names to hide (2)'!$C$2)
      ),
      "Yes",
      "No"
   )
)</f>
        <v/>
      </c>
      <c r="P86" s="4"/>
      <c r="Q86" s="4"/>
      <c r="R86" s="4"/>
      <c r="S86" s="4"/>
      <c r="T86" s="67" t="str">
        <f>IF(Outcomes!M86="","",
   IF(AND(Outcomes!N86&lt;&gt;"",Outcomes!N86&lt;'County Names to hide (2)'!$C$2),0,
      ROUND((MIN(IF(Outcomes!N86="", 'County Names to hide (2)'!$D$2, Outcomes!N86),'County Names to hide (2)'!$D$2)-Outcomes!M86)/30,1)))</f>
        <v/>
      </c>
      <c r="U86" s="66"/>
      <c r="V86" s="70"/>
    </row>
    <row r="87" spans="3:22" s="1" customFormat="1" x14ac:dyDescent="0.35">
      <c r="C87" s="4"/>
      <c r="L87" s="66" t="str">
        <f t="shared" si="2"/>
        <v>Yes</v>
      </c>
      <c r="M87" s="4"/>
      <c r="N87" s="4"/>
      <c r="O87" s="66" t="str">
        <f>IF(OR(A87="", M87=""), "",
   IF(AND(
         M87 &lt;= 'County Names to hide (2)'!$D$2,
         OR(N87="", N87 &gt;= 'County Names to hide (2)'!$C$2)
      ),
      "Yes",
      "No"
   )
)</f>
        <v/>
      </c>
      <c r="P87" s="4"/>
      <c r="Q87" s="4"/>
      <c r="R87" s="4"/>
      <c r="S87" s="4"/>
      <c r="T87" s="67" t="str">
        <f>IF(Outcomes!M87="","",
   IF(AND(Outcomes!N87&lt;&gt;"",Outcomes!N87&lt;'County Names to hide (2)'!$C$2),0,
      ROUND((MIN(IF(Outcomes!N87="", 'County Names to hide (2)'!$D$2, Outcomes!N87),'County Names to hide (2)'!$D$2)-Outcomes!M87)/30,1)))</f>
        <v/>
      </c>
      <c r="U87" s="66"/>
      <c r="V87" s="70"/>
    </row>
    <row r="88" spans="3:22" s="1" customFormat="1" x14ac:dyDescent="0.35">
      <c r="C88" s="4"/>
      <c r="L88" s="66" t="str">
        <f t="shared" si="2"/>
        <v>Yes</v>
      </c>
      <c r="M88" s="4"/>
      <c r="N88" s="4"/>
      <c r="O88" s="66" t="str">
        <f>IF(OR(A88="", M88=""), "",
   IF(AND(
         M88 &lt;= 'County Names to hide (2)'!$D$2,
         OR(N88="", N88 &gt;= 'County Names to hide (2)'!$C$2)
      ),
      "Yes",
      "No"
   )
)</f>
        <v/>
      </c>
      <c r="P88" s="4"/>
      <c r="Q88" s="4"/>
      <c r="R88" s="4"/>
      <c r="S88" s="4"/>
      <c r="T88" s="67" t="str">
        <f>IF(Outcomes!M88="","",
   IF(AND(Outcomes!N88&lt;&gt;"",Outcomes!N88&lt;'County Names to hide (2)'!$C$2),0,
      ROUND((MIN(IF(Outcomes!N88="", 'County Names to hide (2)'!$D$2, Outcomes!N88),'County Names to hide (2)'!$D$2)-Outcomes!M88)/30,1)))</f>
        <v/>
      </c>
      <c r="U88" s="66"/>
      <c r="V88" s="70"/>
    </row>
    <row r="89" spans="3:22" s="1" customFormat="1" x14ac:dyDescent="0.35">
      <c r="C89" s="4"/>
      <c r="L89" s="66" t="str">
        <f t="shared" si="2"/>
        <v>Yes</v>
      </c>
      <c r="M89" s="4"/>
      <c r="N89" s="4"/>
      <c r="O89" s="66" t="str">
        <f>IF(OR(A89="", M89=""), "",
   IF(AND(
         M89 &lt;= 'County Names to hide (2)'!$D$2,
         OR(N89="", N89 &gt;= 'County Names to hide (2)'!$C$2)
      ),
      "Yes",
      "No"
   )
)</f>
        <v/>
      </c>
      <c r="P89" s="4"/>
      <c r="Q89" s="4"/>
      <c r="R89" s="4"/>
      <c r="S89" s="4"/>
      <c r="T89" s="67" t="str">
        <f>IF(Outcomes!M89="","",
   IF(AND(Outcomes!N89&lt;&gt;"",Outcomes!N89&lt;'County Names to hide (2)'!$C$2),0,
      ROUND((MIN(IF(Outcomes!N89="", 'County Names to hide (2)'!$D$2, Outcomes!N89),'County Names to hide (2)'!$D$2)-Outcomes!M89)/30,1)))</f>
        <v/>
      </c>
      <c r="U89" s="66"/>
      <c r="V89" s="70"/>
    </row>
    <row r="90" spans="3:22" s="1" customFormat="1" x14ac:dyDescent="0.35">
      <c r="C90" s="4"/>
      <c r="L90" s="66" t="str">
        <f t="shared" si="2"/>
        <v>Yes</v>
      </c>
      <c r="M90" s="4"/>
      <c r="N90" s="4"/>
      <c r="O90" s="66" t="str">
        <f>IF(OR(A90="", M90=""), "",
   IF(AND(
         M90 &lt;= 'County Names to hide (2)'!$D$2,
         OR(N90="", N90 &gt;= 'County Names to hide (2)'!$C$2)
      ),
      "Yes",
      "No"
   )
)</f>
        <v/>
      </c>
      <c r="P90" s="4"/>
      <c r="Q90" s="4"/>
      <c r="R90" s="4"/>
      <c r="S90" s="4"/>
      <c r="T90" s="67" t="str">
        <f>IF(Outcomes!M90="","",
   IF(AND(Outcomes!N90&lt;&gt;"",Outcomes!N90&lt;'County Names to hide (2)'!$C$2),0,
      ROUND((MIN(IF(Outcomes!N90="", 'County Names to hide (2)'!$D$2, Outcomes!N90),'County Names to hide (2)'!$D$2)-Outcomes!M90)/30,1)))</f>
        <v/>
      </c>
      <c r="U90" s="66"/>
      <c r="V90" s="70"/>
    </row>
    <row r="91" spans="3:22" s="1" customFormat="1" x14ac:dyDescent="0.35">
      <c r="C91" s="4"/>
      <c r="L91" s="66" t="str">
        <f t="shared" si="2"/>
        <v>Yes</v>
      </c>
      <c r="M91" s="4"/>
      <c r="N91" s="4"/>
      <c r="O91" s="66" t="str">
        <f>IF(OR(A91="", M91=""), "",
   IF(AND(
         M91 &lt;= 'County Names to hide (2)'!$D$2,
         OR(N91="", N91 &gt;= 'County Names to hide (2)'!$C$2)
      ),
      "Yes",
      "No"
   )
)</f>
        <v/>
      </c>
      <c r="P91" s="4"/>
      <c r="Q91" s="4"/>
      <c r="R91" s="4"/>
      <c r="S91" s="4"/>
      <c r="T91" s="67" t="str">
        <f>IF(Outcomes!M91="","",
   IF(AND(Outcomes!N91&lt;&gt;"",Outcomes!N91&lt;'County Names to hide (2)'!$C$2),0,
      ROUND((MIN(IF(Outcomes!N91="", 'County Names to hide (2)'!$D$2, Outcomes!N91),'County Names to hide (2)'!$D$2)-Outcomes!M91)/30,1)))</f>
        <v/>
      </c>
      <c r="U91" s="66"/>
      <c r="V91" s="70"/>
    </row>
    <row r="92" spans="3:22" s="1" customFormat="1" x14ac:dyDescent="0.35">
      <c r="C92" s="4"/>
      <c r="L92" s="66" t="str">
        <f t="shared" si="2"/>
        <v>Yes</v>
      </c>
      <c r="M92" s="4"/>
      <c r="N92" s="4"/>
      <c r="O92" s="66" t="str">
        <f>IF(OR(A92="", M92=""), "",
   IF(AND(
         M92 &lt;= 'County Names to hide (2)'!$D$2,
         OR(N92="", N92 &gt;= 'County Names to hide (2)'!$C$2)
      ),
      "Yes",
      "No"
   )
)</f>
        <v/>
      </c>
      <c r="P92" s="4"/>
      <c r="Q92" s="4"/>
      <c r="R92" s="4"/>
      <c r="S92" s="4"/>
      <c r="T92" s="67" t="str">
        <f>IF(Outcomes!M92="","",
   IF(AND(Outcomes!N92&lt;&gt;"",Outcomes!N92&lt;'County Names to hide (2)'!$C$2),0,
      ROUND((MIN(IF(Outcomes!N92="", 'County Names to hide (2)'!$D$2, Outcomes!N92),'County Names to hide (2)'!$D$2)-Outcomes!M92)/30,1)))</f>
        <v/>
      </c>
      <c r="U92" s="66"/>
      <c r="V92" s="70"/>
    </row>
    <row r="93" spans="3:22" s="1" customFormat="1" x14ac:dyDescent="0.35">
      <c r="C93" s="4"/>
      <c r="L93" s="66" t="str">
        <f t="shared" si="2"/>
        <v>Yes</v>
      </c>
      <c r="M93" s="4"/>
      <c r="N93" s="4"/>
      <c r="O93" s="66" t="str">
        <f>IF(OR(A93="", M93=""), "",
   IF(AND(
         M93 &lt;= 'County Names to hide (2)'!$D$2,
         OR(N93="", N93 &gt;= 'County Names to hide (2)'!$C$2)
      ),
      "Yes",
      "No"
   )
)</f>
        <v/>
      </c>
      <c r="P93" s="4"/>
      <c r="Q93" s="4"/>
      <c r="R93" s="4"/>
      <c r="S93" s="4"/>
      <c r="T93" s="67" t="str">
        <f>IF(Outcomes!M93="","",
   IF(AND(Outcomes!N93&lt;&gt;"",Outcomes!N93&lt;'County Names to hide (2)'!$C$2),0,
      ROUND((MIN(IF(Outcomes!N93="", 'County Names to hide (2)'!$D$2, Outcomes!N93),'County Names to hide (2)'!$D$2)-Outcomes!M93)/30,1)))</f>
        <v/>
      </c>
      <c r="U93" s="66"/>
      <c r="V93" s="70"/>
    </row>
    <row r="94" spans="3:22" s="1" customFormat="1" x14ac:dyDescent="0.35">
      <c r="C94" s="4"/>
      <c r="L94" s="66" t="str">
        <f t="shared" si="2"/>
        <v>Yes</v>
      </c>
      <c r="M94" s="4"/>
      <c r="N94" s="4"/>
      <c r="O94" s="66" t="str">
        <f>IF(OR(A94="", M94=""), "",
   IF(AND(
         M94 &lt;= 'County Names to hide (2)'!$D$2,
         OR(N94="", N94 &gt;= 'County Names to hide (2)'!$C$2)
      ),
      "Yes",
      "No"
   )
)</f>
        <v/>
      </c>
      <c r="P94" s="4"/>
      <c r="Q94" s="4"/>
      <c r="R94" s="4"/>
      <c r="S94" s="4"/>
      <c r="T94" s="67" t="str">
        <f>IF(Outcomes!M94="","",
   IF(AND(Outcomes!N94&lt;&gt;"",Outcomes!N94&lt;'County Names to hide (2)'!$C$2),0,
      ROUND((MIN(IF(Outcomes!N94="", 'County Names to hide (2)'!$D$2, Outcomes!N94),'County Names to hide (2)'!$D$2)-Outcomes!M94)/30,1)))</f>
        <v/>
      </c>
      <c r="U94" s="66"/>
      <c r="V94" s="70"/>
    </row>
    <row r="95" spans="3:22" s="1" customFormat="1" x14ac:dyDescent="0.35">
      <c r="C95" s="4"/>
      <c r="L95" s="66" t="str">
        <f t="shared" si="2"/>
        <v>Yes</v>
      </c>
      <c r="M95" s="4"/>
      <c r="N95" s="4"/>
      <c r="O95" s="66" t="str">
        <f>IF(OR(A95="", M95=""), "",
   IF(AND(
         M95 &lt;= 'County Names to hide (2)'!$D$2,
         OR(N95="", N95 &gt;= 'County Names to hide (2)'!$C$2)
      ),
      "Yes",
      "No"
   )
)</f>
        <v/>
      </c>
      <c r="P95" s="4"/>
      <c r="Q95" s="4"/>
      <c r="R95" s="4"/>
      <c r="S95" s="4"/>
      <c r="T95" s="67" t="str">
        <f>IF(Outcomes!M95="","",
   IF(AND(Outcomes!N95&lt;&gt;"",Outcomes!N95&lt;'County Names to hide (2)'!$C$2),0,
      ROUND((MIN(IF(Outcomes!N95="", 'County Names to hide (2)'!$D$2, Outcomes!N95),'County Names to hide (2)'!$D$2)-Outcomes!M95)/30,1)))</f>
        <v/>
      </c>
      <c r="U95" s="66"/>
      <c r="V95" s="70"/>
    </row>
    <row r="96" spans="3:22" s="1" customFormat="1" x14ac:dyDescent="0.35">
      <c r="C96" s="4"/>
      <c r="L96" s="66" t="str">
        <f t="shared" si="2"/>
        <v>Yes</v>
      </c>
      <c r="M96" s="4"/>
      <c r="N96" s="4"/>
      <c r="O96" s="66" t="str">
        <f>IF(OR(A96="", M96=""), "",
   IF(AND(
         M96 &lt;= 'County Names to hide (2)'!$D$2,
         OR(N96="", N96 &gt;= 'County Names to hide (2)'!$C$2)
      ),
      "Yes",
      "No"
   )
)</f>
        <v/>
      </c>
      <c r="P96" s="4"/>
      <c r="Q96" s="4"/>
      <c r="R96" s="4"/>
      <c r="S96" s="4"/>
      <c r="T96" s="67" t="str">
        <f>IF(Outcomes!M96="","",
   IF(AND(Outcomes!N96&lt;&gt;"",Outcomes!N96&lt;'County Names to hide (2)'!$C$2),0,
      ROUND((MIN(IF(Outcomes!N96="", 'County Names to hide (2)'!$D$2, Outcomes!N96),'County Names to hide (2)'!$D$2)-Outcomes!M96)/30,1)))</f>
        <v/>
      </c>
      <c r="U96" s="66"/>
      <c r="V96" s="70"/>
    </row>
    <row r="97" spans="3:22" s="1" customFormat="1" x14ac:dyDescent="0.35">
      <c r="C97" s="4"/>
      <c r="L97" s="66" t="str">
        <f t="shared" si="2"/>
        <v>Yes</v>
      </c>
      <c r="M97" s="4"/>
      <c r="N97" s="4"/>
      <c r="O97" s="66" t="str">
        <f>IF(OR(A97="", M97=""), "",
   IF(AND(
         M97 &lt;= 'County Names to hide (2)'!$D$2,
         OR(N97="", N97 &gt;= 'County Names to hide (2)'!$C$2)
      ),
      "Yes",
      "No"
   )
)</f>
        <v/>
      </c>
      <c r="P97" s="4"/>
      <c r="Q97" s="4"/>
      <c r="R97" s="4"/>
      <c r="S97" s="4"/>
      <c r="T97" s="67" t="str">
        <f>IF(Outcomes!M97="","",
   IF(AND(Outcomes!N97&lt;&gt;"",Outcomes!N97&lt;'County Names to hide (2)'!$C$2),0,
      ROUND((MIN(IF(Outcomes!N97="", 'County Names to hide (2)'!$D$2, Outcomes!N97),'County Names to hide (2)'!$D$2)-Outcomes!M97)/30,1)))</f>
        <v/>
      </c>
      <c r="U97" s="66"/>
      <c r="V97" s="70"/>
    </row>
    <row r="98" spans="3:22" s="1" customFormat="1" x14ac:dyDescent="0.35">
      <c r="C98" s="4"/>
      <c r="L98" s="66" t="str">
        <f t="shared" si="2"/>
        <v>Yes</v>
      </c>
      <c r="M98" s="4"/>
      <c r="N98" s="4"/>
      <c r="O98" s="66" t="str">
        <f>IF(OR(A98="", M98=""), "",
   IF(AND(
         M98 &lt;= 'County Names to hide (2)'!$D$2,
         OR(N98="", N98 &gt;= 'County Names to hide (2)'!$C$2)
      ),
      "Yes",
      "No"
   )
)</f>
        <v/>
      </c>
      <c r="P98" s="4"/>
      <c r="Q98" s="4"/>
      <c r="R98" s="4"/>
      <c r="S98" s="4"/>
      <c r="T98" s="67" t="str">
        <f>IF(Outcomes!M98="","",
   IF(AND(Outcomes!N98&lt;&gt;"",Outcomes!N98&lt;'County Names to hide (2)'!$C$2),0,
      ROUND((MIN(IF(Outcomes!N98="", 'County Names to hide (2)'!$D$2, Outcomes!N98),'County Names to hide (2)'!$D$2)-Outcomes!M98)/30,1)))</f>
        <v/>
      </c>
      <c r="U98" s="66"/>
      <c r="V98" s="70"/>
    </row>
    <row r="99" spans="3:22" s="1" customFormat="1" x14ac:dyDescent="0.35">
      <c r="C99" s="4"/>
      <c r="L99" s="66" t="str">
        <f t="shared" si="2"/>
        <v>Yes</v>
      </c>
      <c r="M99" s="4"/>
      <c r="N99" s="4"/>
      <c r="O99" s="66" t="str">
        <f>IF(OR(A99="", M99=""), "",
   IF(AND(
         M99 &lt;= 'County Names to hide (2)'!$D$2,
         OR(N99="", N99 &gt;= 'County Names to hide (2)'!$C$2)
      ),
      "Yes",
      "No"
   )
)</f>
        <v/>
      </c>
      <c r="P99" s="4"/>
      <c r="Q99" s="4"/>
      <c r="R99" s="4"/>
      <c r="S99" s="4"/>
      <c r="T99" s="67" t="str">
        <f>IF(Outcomes!M99="","",
   IF(AND(Outcomes!N99&lt;&gt;"",Outcomes!N99&lt;'County Names to hide (2)'!$C$2),0,
      ROUND((MIN(IF(Outcomes!N99="", 'County Names to hide (2)'!$D$2, Outcomes!N99),'County Names to hide (2)'!$D$2)-Outcomes!M99)/30,1)))</f>
        <v/>
      </c>
      <c r="U99" s="66"/>
      <c r="V99" s="70"/>
    </row>
    <row r="100" spans="3:22" s="1" customFormat="1" x14ac:dyDescent="0.35">
      <c r="C100" s="4"/>
      <c r="L100" s="66" t="str">
        <f t="shared" si="2"/>
        <v>Yes</v>
      </c>
      <c r="M100" s="4"/>
      <c r="N100" s="4"/>
      <c r="O100" s="66" t="str">
        <f>IF(OR(A100="", M100=""), "",
   IF(AND(
         M100 &lt;= 'County Names to hide (2)'!$D$2,
         OR(N100="", N100 &gt;= 'County Names to hide (2)'!$C$2)
      ),
      "Yes",
      "No"
   )
)</f>
        <v/>
      </c>
      <c r="P100" s="4"/>
      <c r="Q100" s="4"/>
      <c r="R100" s="4"/>
      <c r="S100" s="4"/>
      <c r="T100" s="67" t="str">
        <f>IF(Outcomes!M100="","",
   IF(AND(Outcomes!N100&lt;&gt;"",Outcomes!N100&lt;'County Names to hide (2)'!$C$2),0,
      ROUND((MIN(IF(Outcomes!N100="", 'County Names to hide (2)'!$D$2, Outcomes!N100),'County Names to hide (2)'!$D$2)-Outcomes!M100)/30,1)))</f>
        <v/>
      </c>
      <c r="U100" s="66"/>
      <c r="V100" s="70"/>
    </row>
    <row r="101" spans="3:22" s="1" customFormat="1" x14ac:dyDescent="0.35">
      <c r="C101" s="4"/>
      <c r="L101" s="66" t="str">
        <f t="shared" ref="L101:L164" si="3">IF(COUNTIF(F102:K102, "Yes")&gt;0, "No", "Yes")</f>
        <v>Yes</v>
      </c>
      <c r="M101" s="4"/>
      <c r="N101" s="4"/>
      <c r="O101" s="66" t="str">
        <f>IF(OR(A101="", M101=""), "",
   IF(AND(
         M101 &lt;= 'County Names to hide (2)'!$D$2,
         OR(N101="", N101 &gt;= 'County Names to hide (2)'!$C$2)
      ),
      "Yes",
      "No"
   )
)</f>
        <v/>
      </c>
      <c r="P101" s="4"/>
      <c r="Q101" s="4"/>
      <c r="R101" s="4"/>
      <c r="S101" s="4"/>
      <c r="T101" s="67" t="str">
        <f>IF(Outcomes!M101="","",
   IF(AND(Outcomes!N101&lt;&gt;"",Outcomes!N101&lt;'County Names to hide (2)'!$C$2),0,
      ROUND((MIN(IF(Outcomes!N101="", 'County Names to hide (2)'!$D$2, Outcomes!N101),'County Names to hide (2)'!$D$2)-Outcomes!M101)/30,1)))</f>
        <v/>
      </c>
      <c r="U101" s="66"/>
      <c r="V101" s="70"/>
    </row>
    <row r="102" spans="3:22" s="1" customFormat="1" x14ac:dyDescent="0.35">
      <c r="C102" s="4"/>
      <c r="L102" s="66" t="str">
        <f t="shared" si="3"/>
        <v>Yes</v>
      </c>
      <c r="M102" s="4"/>
      <c r="N102" s="4"/>
      <c r="O102" s="66" t="str">
        <f>IF(OR(A102="", M102=""), "",
   IF(AND(
         M102 &lt;= 'County Names to hide (2)'!$D$2,
         OR(N102="", N102 &gt;= 'County Names to hide (2)'!$C$2)
      ),
      "Yes",
      "No"
   )
)</f>
        <v/>
      </c>
      <c r="P102" s="4"/>
      <c r="Q102" s="4"/>
      <c r="R102" s="4"/>
      <c r="S102" s="4"/>
      <c r="T102" s="67" t="str">
        <f>IF(Outcomes!M102="","",
   IF(AND(Outcomes!N102&lt;&gt;"",Outcomes!N102&lt;'County Names to hide (2)'!$C$2),0,
      ROUND((MIN(IF(Outcomes!N102="", 'County Names to hide (2)'!$D$2, Outcomes!N102),'County Names to hide (2)'!$D$2)-Outcomes!M102)/30,1)))</f>
        <v/>
      </c>
      <c r="U102" s="66"/>
      <c r="V102" s="70"/>
    </row>
    <row r="103" spans="3:22" s="1" customFormat="1" x14ac:dyDescent="0.35">
      <c r="C103" s="4"/>
      <c r="L103" s="66" t="str">
        <f t="shared" si="3"/>
        <v>Yes</v>
      </c>
      <c r="M103" s="4"/>
      <c r="N103" s="4"/>
      <c r="O103" s="66" t="str">
        <f>IF(OR(A103="", M103=""), "",
   IF(AND(
         M103 &lt;= 'County Names to hide (2)'!$D$2,
         OR(N103="", N103 &gt;= 'County Names to hide (2)'!$C$2)
      ),
      "Yes",
      "No"
   )
)</f>
        <v/>
      </c>
      <c r="P103" s="4"/>
      <c r="Q103" s="4"/>
      <c r="R103" s="4"/>
      <c r="S103" s="4"/>
      <c r="T103" s="67" t="str">
        <f>IF(Outcomes!M103="","",
   IF(AND(Outcomes!N103&lt;&gt;"",Outcomes!N103&lt;'County Names to hide (2)'!$C$2),0,
      ROUND((MIN(IF(Outcomes!N103="", 'County Names to hide (2)'!$D$2, Outcomes!N103),'County Names to hide (2)'!$D$2)-Outcomes!M103)/30,1)))</f>
        <v/>
      </c>
      <c r="U103" s="66"/>
      <c r="V103" s="70"/>
    </row>
    <row r="104" spans="3:22" s="1" customFormat="1" x14ac:dyDescent="0.35">
      <c r="C104" s="4"/>
      <c r="L104" s="66" t="str">
        <f t="shared" si="3"/>
        <v>Yes</v>
      </c>
      <c r="M104" s="4"/>
      <c r="N104" s="4"/>
      <c r="O104" s="66" t="str">
        <f>IF(OR(A104="", M104=""), "",
   IF(AND(
         M104 &lt;= 'County Names to hide (2)'!$D$2,
         OR(N104="", N104 &gt;= 'County Names to hide (2)'!$C$2)
      ),
      "Yes",
      "No"
   )
)</f>
        <v/>
      </c>
      <c r="P104" s="4"/>
      <c r="Q104" s="4"/>
      <c r="R104" s="4"/>
      <c r="S104" s="4"/>
      <c r="T104" s="67" t="str">
        <f>IF(Outcomes!M104="","",
   IF(AND(Outcomes!N104&lt;&gt;"",Outcomes!N104&lt;'County Names to hide (2)'!$C$2),0,
      ROUND((MIN(IF(Outcomes!N104="", 'County Names to hide (2)'!$D$2, Outcomes!N104),'County Names to hide (2)'!$D$2)-Outcomes!M104)/30,1)))</f>
        <v/>
      </c>
      <c r="U104" s="66"/>
      <c r="V104" s="70"/>
    </row>
    <row r="105" spans="3:22" s="1" customFormat="1" x14ac:dyDescent="0.35">
      <c r="C105" s="4"/>
      <c r="L105" s="66" t="str">
        <f t="shared" si="3"/>
        <v>Yes</v>
      </c>
      <c r="M105" s="4"/>
      <c r="N105" s="4"/>
      <c r="O105" s="66" t="str">
        <f>IF(OR(A105="", M105=""), "",
   IF(AND(
         M105 &lt;= 'County Names to hide (2)'!$D$2,
         OR(N105="", N105 &gt;= 'County Names to hide (2)'!$C$2)
      ),
      "Yes",
      "No"
   )
)</f>
        <v/>
      </c>
      <c r="P105" s="4"/>
      <c r="Q105" s="4"/>
      <c r="R105" s="4"/>
      <c r="S105" s="4"/>
      <c r="T105" s="67" t="str">
        <f>IF(Outcomes!M105="","",
   IF(AND(Outcomes!N105&lt;&gt;"",Outcomes!N105&lt;'County Names to hide (2)'!$C$2),0,
      ROUND((MIN(IF(Outcomes!N105="", 'County Names to hide (2)'!$D$2, Outcomes!N105),'County Names to hide (2)'!$D$2)-Outcomes!M105)/30,1)))</f>
        <v/>
      </c>
      <c r="U105" s="66"/>
      <c r="V105" s="70"/>
    </row>
    <row r="106" spans="3:22" s="1" customFormat="1" x14ac:dyDescent="0.35">
      <c r="C106" s="4"/>
      <c r="L106" s="66" t="str">
        <f t="shared" si="3"/>
        <v>Yes</v>
      </c>
      <c r="M106" s="4"/>
      <c r="N106" s="4"/>
      <c r="O106" s="66" t="str">
        <f>IF(OR(A106="", M106=""), "",
   IF(AND(
         M106 &lt;= 'County Names to hide (2)'!$D$2,
         OR(N106="", N106 &gt;= 'County Names to hide (2)'!$C$2)
      ),
      "Yes",
      "No"
   )
)</f>
        <v/>
      </c>
      <c r="P106" s="4"/>
      <c r="Q106" s="4"/>
      <c r="R106" s="4"/>
      <c r="S106" s="4"/>
      <c r="T106" s="67" t="str">
        <f>IF(Outcomes!M106="","",
   IF(AND(Outcomes!N106&lt;&gt;"",Outcomes!N106&lt;'County Names to hide (2)'!$C$2),0,
      ROUND((MIN(IF(Outcomes!N106="", 'County Names to hide (2)'!$D$2, Outcomes!N106),'County Names to hide (2)'!$D$2)-Outcomes!M106)/30,1)))</f>
        <v/>
      </c>
      <c r="U106" s="66"/>
      <c r="V106" s="70"/>
    </row>
    <row r="107" spans="3:22" s="1" customFormat="1" x14ac:dyDescent="0.35">
      <c r="C107" s="4"/>
      <c r="L107" s="66" t="str">
        <f t="shared" si="3"/>
        <v>Yes</v>
      </c>
      <c r="M107" s="4"/>
      <c r="N107" s="4"/>
      <c r="O107" s="66" t="str">
        <f>IF(OR(A107="", M107=""), "",
   IF(AND(
         M107 &lt;= 'County Names to hide (2)'!$D$2,
         OR(N107="", N107 &gt;= 'County Names to hide (2)'!$C$2)
      ),
      "Yes",
      "No"
   )
)</f>
        <v/>
      </c>
      <c r="P107" s="4"/>
      <c r="Q107" s="4"/>
      <c r="R107" s="4"/>
      <c r="S107" s="4"/>
      <c r="T107" s="67" t="str">
        <f>IF(Outcomes!M107="","",
   IF(AND(Outcomes!N107&lt;&gt;"",Outcomes!N107&lt;'County Names to hide (2)'!$C$2),0,
      ROUND((MIN(IF(Outcomes!N107="", 'County Names to hide (2)'!$D$2, Outcomes!N107),'County Names to hide (2)'!$D$2)-Outcomes!M107)/30,1)))</f>
        <v/>
      </c>
      <c r="U107" s="66"/>
      <c r="V107" s="70"/>
    </row>
    <row r="108" spans="3:22" s="1" customFormat="1" x14ac:dyDescent="0.35">
      <c r="C108" s="4"/>
      <c r="L108" s="66" t="str">
        <f t="shared" si="3"/>
        <v>Yes</v>
      </c>
      <c r="M108" s="4"/>
      <c r="N108" s="4"/>
      <c r="O108" s="66" t="str">
        <f>IF(OR(A108="", M108=""), "",
   IF(AND(
         M108 &lt;= 'County Names to hide (2)'!$D$2,
         OR(N108="", N108 &gt;= 'County Names to hide (2)'!$C$2)
      ),
      "Yes",
      "No"
   )
)</f>
        <v/>
      </c>
      <c r="P108" s="4"/>
      <c r="Q108" s="4"/>
      <c r="R108" s="4"/>
      <c r="S108" s="4"/>
      <c r="T108" s="67" t="str">
        <f>IF(Outcomes!M108="","",
   IF(AND(Outcomes!N108&lt;&gt;"",Outcomes!N108&lt;'County Names to hide (2)'!$C$2),0,
      ROUND((MIN(IF(Outcomes!N108="", 'County Names to hide (2)'!$D$2, Outcomes!N108),'County Names to hide (2)'!$D$2)-Outcomes!M108)/30,1)))</f>
        <v/>
      </c>
      <c r="U108" s="66"/>
      <c r="V108" s="70"/>
    </row>
    <row r="109" spans="3:22" s="1" customFormat="1" x14ac:dyDescent="0.35">
      <c r="C109" s="4"/>
      <c r="L109" s="66" t="str">
        <f t="shared" si="3"/>
        <v>Yes</v>
      </c>
      <c r="M109" s="4"/>
      <c r="N109" s="4"/>
      <c r="O109" s="66" t="str">
        <f>IF(OR(A109="", M109=""), "",
   IF(AND(
         M109 &lt;= 'County Names to hide (2)'!$D$2,
         OR(N109="", N109 &gt;= 'County Names to hide (2)'!$C$2)
      ),
      "Yes",
      "No"
   )
)</f>
        <v/>
      </c>
      <c r="P109" s="4"/>
      <c r="Q109" s="4"/>
      <c r="R109" s="4"/>
      <c r="S109" s="4"/>
      <c r="T109" s="67" t="str">
        <f>IF(Outcomes!M109="","",
   IF(AND(Outcomes!N109&lt;&gt;"",Outcomes!N109&lt;'County Names to hide (2)'!$C$2),0,
      ROUND((MIN(IF(Outcomes!N109="", 'County Names to hide (2)'!$D$2, Outcomes!N109),'County Names to hide (2)'!$D$2)-Outcomes!M109)/30,1)))</f>
        <v/>
      </c>
      <c r="U109" s="66"/>
      <c r="V109" s="70"/>
    </row>
    <row r="110" spans="3:22" s="1" customFormat="1" x14ac:dyDescent="0.35">
      <c r="C110" s="4"/>
      <c r="L110" s="66" t="str">
        <f t="shared" si="3"/>
        <v>Yes</v>
      </c>
      <c r="M110" s="4"/>
      <c r="N110" s="4"/>
      <c r="O110" s="66" t="str">
        <f>IF(OR(A110="", M110=""), "",
   IF(AND(
         M110 &lt;= 'County Names to hide (2)'!$D$2,
         OR(N110="", N110 &gt;= 'County Names to hide (2)'!$C$2)
      ),
      "Yes",
      "No"
   )
)</f>
        <v/>
      </c>
      <c r="P110" s="4"/>
      <c r="Q110" s="4"/>
      <c r="R110" s="4"/>
      <c r="S110" s="4"/>
      <c r="T110" s="67" t="str">
        <f>IF(Outcomes!M110="","",
   IF(AND(Outcomes!N110&lt;&gt;"",Outcomes!N110&lt;'County Names to hide (2)'!$C$2),0,
      ROUND((MIN(IF(Outcomes!N110="", 'County Names to hide (2)'!$D$2, Outcomes!N110),'County Names to hide (2)'!$D$2)-Outcomes!M110)/30,1)))</f>
        <v/>
      </c>
      <c r="U110" s="66"/>
      <c r="V110" s="70"/>
    </row>
    <row r="111" spans="3:22" s="1" customFormat="1" x14ac:dyDescent="0.35">
      <c r="C111" s="4"/>
      <c r="L111" s="66" t="str">
        <f t="shared" si="3"/>
        <v>Yes</v>
      </c>
      <c r="M111" s="4"/>
      <c r="N111" s="4"/>
      <c r="O111" s="66" t="str">
        <f>IF(OR(A111="", M111=""), "",
   IF(AND(
         M111 &lt;= 'County Names to hide (2)'!$D$2,
         OR(N111="", N111 &gt;= 'County Names to hide (2)'!$C$2)
      ),
      "Yes",
      "No"
   )
)</f>
        <v/>
      </c>
      <c r="P111" s="4"/>
      <c r="Q111" s="4"/>
      <c r="R111" s="4"/>
      <c r="S111" s="4"/>
      <c r="T111" s="67" t="str">
        <f>IF(Outcomes!M111="","",
   IF(AND(Outcomes!N111&lt;&gt;"",Outcomes!N111&lt;'County Names to hide (2)'!$C$2),0,
      ROUND((MIN(IF(Outcomes!N111="", 'County Names to hide (2)'!$D$2, Outcomes!N111),'County Names to hide (2)'!$D$2)-Outcomes!M111)/30,1)))</f>
        <v/>
      </c>
      <c r="U111" s="66"/>
      <c r="V111" s="70"/>
    </row>
    <row r="112" spans="3:22" s="1" customFormat="1" x14ac:dyDescent="0.35">
      <c r="C112" s="4"/>
      <c r="L112" s="66" t="str">
        <f t="shared" si="3"/>
        <v>Yes</v>
      </c>
      <c r="M112" s="4"/>
      <c r="N112" s="4"/>
      <c r="O112" s="66" t="str">
        <f>IF(OR(A112="", M112=""), "",
   IF(AND(
         M112 &lt;= 'County Names to hide (2)'!$D$2,
         OR(N112="", N112 &gt;= 'County Names to hide (2)'!$C$2)
      ),
      "Yes",
      "No"
   )
)</f>
        <v/>
      </c>
      <c r="P112" s="4"/>
      <c r="Q112" s="4"/>
      <c r="R112" s="4"/>
      <c r="S112" s="4"/>
      <c r="T112" s="67" t="str">
        <f>IF(Outcomes!M112="","",
   IF(AND(Outcomes!N112&lt;&gt;"",Outcomes!N112&lt;'County Names to hide (2)'!$C$2),0,
      ROUND((MIN(IF(Outcomes!N112="", 'County Names to hide (2)'!$D$2, Outcomes!N112),'County Names to hide (2)'!$D$2)-Outcomes!M112)/30,1)))</f>
        <v/>
      </c>
      <c r="U112" s="66"/>
      <c r="V112" s="70"/>
    </row>
    <row r="113" spans="3:22" s="1" customFormat="1" x14ac:dyDescent="0.35">
      <c r="C113" s="4"/>
      <c r="L113" s="66" t="str">
        <f t="shared" si="3"/>
        <v>Yes</v>
      </c>
      <c r="M113" s="4"/>
      <c r="N113" s="4"/>
      <c r="O113" s="66" t="str">
        <f>IF(OR(A113="", M113=""), "",
   IF(AND(
         M113 &lt;= 'County Names to hide (2)'!$D$2,
         OR(N113="", N113 &gt;= 'County Names to hide (2)'!$C$2)
      ),
      "Yes",
      "No"
   )
)</f>
        <v/>
      </c>
      <c r="P113" s="4"/>
      <c r="Q113" s="4"/>
      <c r="R113" s="4"/>
      <c r="S113" s="4"/>
      <c r="T113" s="67" t="str">
        <f>IF(Outcomes!M113="","",
   IF(AND(Outcomes!N113&lt;&gt;"",Outcomes!N113&lt;'County Names to hide (2)'!$C$2),0,
      ROUND((MIN(IF(Outcomes!N113="", 'County Names to hide (2)'!$D$2, Outcomes!N113),'County Names to hide (2)'!$D$2)-Outcomes!M113)/30,1)))</f>
        <v/>
      </c>
      <c r="U113" s="66"/>
      <c r="V113" s="70"/>
    </row>
    <row r="114" spans="3:22" s="1" customFormat="1" x14ac:dyDescent="0.35">
      <c r="C114" s="4"/>
      <c r="L114" s="66" t="str">
        <f t="shared" si="3"/>
        <v>Yes</v>
      </c>
      <c r="M114" s="4"/>
      <c r="N114" s="4"/>
      <c r="O114" s="66" t="str">
        <f>IF(OR(A114="", M114=""), "",
   IF(AND(
         M114 &lt;= 'County Names to hide (2)'!$D$2,
         OR(N114="", N114 &gt;= 'County Names to hide (2)'!$C$2)
      ),
      "Yes",
      "No"
   )
)</f>
        <v/>
      </c>
      <c r="P114" s="4"/>
      <c r="Q114" s="4"/>
      <c r="R114" s="4"/>
      <c r="S114" s="4"/>
      <c r="T114" s="67" t="str">
        <f>IF(Outcomes!M114="","",
   IF(AND(Outcomes!N114&lt;&gt;"",Outcomes!N114&lt;'County Names to hide (2)'!$C$2),0,
      ROUND((MIN(IF(Outcomes!N114="", 'County Names to hide (2)'!$D$2, Outcomes!N114),'County Names to hide (2)'!$D$2)-Outcomes!M114)/30,1)))</f>
        <v/>
      </c>
      <c r="U114" s="66"/>
      <c r="V114" s="70"/>
    </row>
    <row r="115" spans="3:22" s="1" customFormat="1" x14ac:dyDescent="0.35">
      <c r="C115" s="4"/>
      <c r="L115" s="66" t="str">
        <f t="shared" si="3"/>
        <v>Yes</v>
      </c>
      <c r="M115" s="4"/>
      <c r="N115" s="4"/>
      <c r="O115" s="66" t="str">
        <f>IF(OR(A115="", M115=""), "",
   IF(AND(
         M115 &lt;= 'County Names to hide (2)'!$D$2,
         OR(N115="", N115 &gt;= 'County Names to hide (2)'!$C$2)
      ),
      "Yes",
      "No"
   )
)</f>
        <v/>
      </c>
      <c r="P115" s="4"/>
      <c r="Q115" s="4"/>
      <c r="R115" s="4"/>
      <c r="S115" s="4"/>
      <c r="T115" s="67" t="str">
        <f>IF(Outcomes!M115="","",
   IF(AND(Outcomes!N115&lt;&gt;"",Outcomes!N115&lt;'County Names to hide (2)'!$C$2),0,
      ROUND((MIN(IF(Outcomes!N115="", 'County Names to hide (2)'!$D$2, Outcomes!N115),'County Names to hide (2)'!$D$2)-Outcomes!M115)/30,1)))</f>
        <v/>
      </c>
      <c r="U115" s="66"/>
      <c r="V115" s="70"/>
    </row>
    <row r="116" spans="3:22" s="1" customFormat="1" x14ac:dyDescent="0.35">
      <c r="C116" s="4"/>
      <c r="L116" s="66" t="str">
        <f t="shared" si="3"/>
        <v>Yes</v>
      </c>
      <c r="M116" s="4"/>
      <c r="N116" s="4"/>
      <c r="O116" s="66" t="str">
        <f>IF(OR(A116="", M116=""), "",
   IF(AND(
         M116 &lt;= 'County Names to hide (2)'!$D$2,
         OR(N116="", N116 &gt;= 'County Names to hide (2)'!$C$2)
      ),
      "Yes",
      "No"
   )
)</f>
        <v/>
      </c>
      <c r="P116" s="4"/>
      <c r="Q116" s="4"/>
      <c r="R116" s="4"/>
      <c r="S116" s="4"/>
      <c r="T116" s="67" t="str">
        <f>IF(Outcomes!M116="","",
   IF(AND(Outcomes!N116&lt;&gt;"",Outcomes!N116&lt;'County Names to hide (2)'!$C$2),0,
      ROUND((MIN(IF(Outcomes!N116="", 'County Names to hide (2)'!$D$2, Outcomes!N116),'County Names to hide (2)'!$D$2)-Outcomes!M116)/30,1)))</f>
        <v/>
      </c>
      <c r="U116" s="66"/>
      <c r="V116" s="70"/>
    </row>
    <row r="117" spans="3:22" s="1" customFormat="1" x14ac:dyDescent="0.35">
      <c r="C117" s="4"/>
      <c r="L117" s="66" t="str">
        <f t="shared" si="3"/>
        <v>Yes</v>
      </c>
      <c r="M117" s="4"/>
      <c r="N117" s="4"/>
      <c r="O117" s="66" t="str">
        <f>IF(OR(A117="", M117=""), "",
   IF(AND(
         M117 &lt;= 'County Names to hide (2)'!$D$2,
         OR(N117="", N117 &gt;= 'County Names to hide (2)'!$C$2)
      ),
      "Yes",
      "No"
   )
)</f>
        <v/>
      </c>
      <c r="P117" s="4"/>
      <c r="Q117" s="4"/>
      <c r="R117" s="4"/>
      <c r="S117" s="4"/>
      <c r="T117" s="67" t="str">
        <f>IF(Outcomes!M117="","",
   IF(AND(Outcomes!N117&lt;&gt;"",Outcomes!N117&lt;'County Names to hide (2)'!$C$2),0,
      ROUND((MIN(IF(Outcomes!N117="", 'County Names to hide (2)'!$D$2, Outcomes!N117),'County Names to hide (2)'!$D$2)-Outcomes!M117)/30,1)))</f>
        <v/>
      </c>
      <c r="U117" s="66"/>
      <c r="V117" s="70"/>
    </row>
    <row r="118" spans="3:22" s="1" customFormat="1" x14ac:dyDescent="0.35">
      <c r="C118" s="4"/>
      <c r="L118" s="66" t="str">
        <f t="shared" si="3"/>
        <v>Yes</v>
      </c>
      <c r="M118" s="4"/>
      <c r="N118" s="4"/>
      <c r="O118" s="66" t="str">
        <f>IF(OR(A118="", M118=""), "",
   IF(AND(
         M118 &lt;= 'County Names to hide (2)'!$D$2,
         OR(N118="", N118 &gt;= 'County Names to hide (2)'!$C$2)
      ),
      "Yes",
      "No"
   )
)</f>
        <v/>
      </c>
      <c r="P118" s="4"/>
      <c r="Q118" s="4"/>
      <c r="R118" s="4"/>
      <c r="S118" s="4"/>
      <c r="T118" s="67" t="str">
        <f>IF(Outcomes!M118="","",
   IF(AND(Outcomes!N118&lt;&gt;"",Outcomes!N118&lt;'County Names to hide (2)'!$C$2),0,
      ROUND((MIN(IF(Outcomes!N118="", 'County Names to hide (2)'!$D$2, Outcomes!N118),'County Names to hide (2)'!$D$2)-Outcomes!M118)/30,1)))</f>
        <v/>
      </c>
      <c r="U118" s="66"/>
      <c r="V118" s="70"/>
    </row>
    <row r="119" spans="3:22" s="1" customFormat="1" x14ac:dyDescent="0.35">
      <c r="C119" s="4"/>
      <c r="L119" s="66" t="str">
        <f t="shared" si="3"/>
        <v>Yes</v>
      </c>
      <c r="M119" s="4"/>
      <c r="N119" s="4"/>
      <c r="O119" s="66" t="str">
        <f>IF(OR(A119="", M119=""), "",
   IF(AND(
         M119 &lt;= 'County Names to hide (2)'!$D$2,
         OR(N119="", N119 &gt;= 'County Names to hide (2)'!$C$2)
      ),
      "Yes",
      "No"
   )
)</f>
        <v/>
      </c>
      <c r="P119" s="4"/>
      <c r="Q119" s="4"/>
      <c r="R119" s="4"/>
      <c r="S119" s="4"/>
      <c r="T119" s="67" t="str">
        <f>IF(Outcomes!M119="","",
   IF(AND(Outcomes!N119&lt;&gt;"",Outcomes!N119&lt;'County Names to hide (2)'!$C$2),0,
      ROUND((MIN(IF(Outcomes!N119="", 'County Names to hide (2)'!$D$2, Outcomes!N119),'County Names to hide (2)'!$D$2)-Outcomes!M119)/30,1)))</f>
        <v/>
      </c>
      <c r="U119" s="66"/>
      <c r="V119" s="70"/>
    </row>
    <row r="120" spans="3:22" s="1" customFormat="1" x14ac:dyDescent="0.35">
      <c r="C120" s="4"/>
      <c r="L120" s="66" t="str">
        <f t="shared" si="3"/>
        <v>Yes</v>
      </c>
      <c r="M120" s="4"/>
      <c r="N120" s="4"/>
      <c r="O120" s="66" t="str">
        <f>IF(OR(A120="", M120=""), "",
   IF(AND(
         M120 &lt;= 'County Names to hide (2)'!$D$2,
         OR(N120="", N120 &gt;= 'County Names to hide (2)'!$C$2)
      ),
      "Yes",
      "No"
   )
)</f>
        <v/>
      </c>
      <c r="P120" s="4"/>
      <c r="Q120" s="4"/>
      <c r="R120" s="4"/>
      <c r="S120" s="4"/>
      <c r="T120" s="67" t="str">
        <f>IF(Outcomes!M120="","",
   IF(AND(Outcomes!N120&lt;&gt;"",Outcomes!N120&lt;'County Names to hide (2)'!$C$2),0,
      ROUND((MIN(IF(Outcomes!N120="", 'County Names to hide (2)'!$D$2, Outcomes!N120),'County Names to hide (2)'!$D$2)-Outcomes!M120)/30,1)))</f>
        <v/>
      </c>
      <c r="U120" s="66"/>
      <c r="V120" s="70"/>
    </row>
    <row r="121" spans="3:22" s="1" customFormat="1" x14ac:dyDescent="0.35">
      <c r="C121" s="4"/>
      <c r="L121" s="66" t="str">
        <f t="shared" si="3"/>
        <v>Yes</v>
      </c>
      <c r="M121" s="4"/>
      <c r="N121" s="4"/>
      <c r="O121" s="66" t="str">
        <f>IF(OR(A121="", M121=""), "",
   IF(AND(
         M121 &lt;= 'County Names to hide (2)'!$D$2,
         OR(N121="", N121 &gt;= 'County Names to hide (2)'!$C$2)
      ),
      "Yes",
      "No"
   )
)</f>
        <v/>
      </c>
      <c r="P121" s="4"/>
      <c r="Q121" s="4"/>
      <c r="R121" s="4"/>
      <c r="S121" s="4"/>
      <c r="T121" s="67" t="str">
        <f>IF(Outcomes!M121="","",
   IF(AND(Outcomes!N121&lt;&gt;"",Outcomes!N121&lt;'County Names to hide (2)'!$C$2),0,
      ROUND((MIN(IF(Outcomes!N121="", 'County Names to hide (2)'!$D$2, Outcomes!N121),'County Names to hide (2)'!$D$2)-Outcomes!M121)/30,1)))</f>
        <v/>
      </c>
      <c r="U121" s="66"/>
      <c r="V121" s="70"/>
    </row>
    <row r="122" spans="3:22" s="1" customFormat="1" x14ac:dyDescent="0.35">
      <c r="C122" s="4"/>
      <c r="L122" s="66" t="str">
        <f t="shared" si="3"/>
        <v>Yes</v>
      </c>
      <c r="M122" s="4"/>
      <c r="N122" s="4"/>
      <c r="O122" s="66" t="str">
        <f>IF(OR(A122="", M122=""), "",
   IF(AND(
         M122 &lt;= 'County Names to hide (2)'!$D$2,
         OR(N122="", N122 &gt;= 'County Names to hide (2)'!$C$2)
      ),
      "Yes",
      "No"
   )
)</f>
        <v/>
      </c>
      <c r="P122" s="4"/>
      <c r="Q122" s="4"/>
      <c r="R122" s="4"/>
      <c r="S122" s="4"/>
      <c r="T122" s="67" t="str">
        <f>IF(Outcomes!M122="","",
   IF(AND(Outcomes!N122&lt;&gt;"",Outcomes!N122&lt;'County Names to hide (2)'!$C$2),0,
      ROUND((MIN(IF(Outcomes!N122="", 'County Names to hide (2)'!$D$2, Outcomes!N122),'County Names to hide (2)'!$D$2)-Outcomes!M122)/30,1)))</f>
        <v/>
      </c>
      <c r="U122" s="66"/>
      <c r="V122" s="70"/>
    </row>
    <row r="123" spans="3:22" s="1" customFormat="1" x14ac:dyDescent="0.35">
      <c r="C123" s="4"/>
      <c r="L123" s="66" t="str">
        <f t="shared" si="3"/>
        <v>Yes</v>
      </c>
      <c r="M123" s="4"/>
      <c r="N123" s="4"/>
      <c r="O123" s="66" t="str">
        <f>IF(OR(A123="", M123=""), "",
   IF(AND(
         M123 &lt;= 'County Names to hide (2)'!$D$2,
         OR(N123="", N123 &gt;= 'County Names to hide (2)'!$C$2)
      ),
      "Yes",
      "No"
   )
)</f>
        <v/>
      </c>
      <c r="P123" s="4"/>
      <c r="Q123" s="4"/>
      <c r="R123" s="4"/>
      <c r="S123" s="4"/>
      <c r="T123" s="67" t="str">
        <f>IF(Outcomes!M123="","",
   IF(AND(Outcomes!N123&lt;&gt;"",Outcomes!N123&lt;'County Names to hide (2)'!$C$2),0,
      ROUND((MIN(IF(Outcomes!N123="", 'County Names to hide (2)'!$D$2, Outcomes!N123),'County Names to hide (2)'!$D$2)-Outcomes!M123)/30,1)))</f>
        <v/>
      </c>
      <c r="U123" s="66"/>
      <c r="V123" s="70"/>
    </row>
    <row r="124" spans="3:22" s="1" customFormat="1" x14ac:dyDescent="0.35">
      <c r="C124" s="4"/>
      <c r="L124" s="66" t="str">
        <f t="shared" si="3"/>
        <v>Yes</v>
      </c>
      <c r="M124" s="4"/>
      <c r="N124" s="4"/>
      <c r="O124" s="66" t="str">
        <f>IF(OR(A124="", M124=""), "",
   IF(AND(
         M124 &lt;= 'County Names to hide (2)'!$D$2,
         OR(N124="", N124 &gt;= 'County Names to hide (2)'!$C$2)
      ),
      "Yes",
      "No"
   )
)</f>
        <v/>
      </c>
      <c r="P124" s="4"/>
      <c r="Q124" s="4"/>
      <c r="R124" s="4"/>
      <c r="S124" s="4"/>
      <c r="T124" s="67" t="str">
        <f>IF(Outcomes!M124="","",
   IF(AND(Outcomes!N124&lt;&gt;"",Outcomes!N124&lt;'County Names to hide (2)'!$C$2),0,
      ROUND((MIN(IF(Outcomes!N124="", 'County Names to hide (2)'!$D$2, Outcomes!N124),'County Names to hide (2)'!$D$2)-Outcomes!M124)/30,1)))</f>
        <v/>
      </c>
      <c r="U124" s="66"/>
      <c r="V124" s="70"/>
    </row>
    <row r="125" spans="3:22" s="1" customFormat="1" x14ac:dyDescent="0.35">
      <c r="C125" s="4"/>
      <c r="L125" s="66" t="str">
        <f t="shared" si="3"/>
        <v>Yes</v>
      </c>
      <c r="M125" s="4"/>
      <c r="N125" s="4"/>
      <c r="O125" s="66" t="str">
        <f>IF(OR(A125="", M125=""), "",
   IF(AND(
         M125 &lt;= 'County Names to hide (2)'!$D$2,
         OR(N125="", N125 &gt;= 'County Names to hide (2)'!$C$2)
      ),
      "Yes",
      "No"
   )
)</f>
        <v/>
      </c>
      <c r="P125" s="4"/>
      <c r="Q125" s="4"/>
      <c r="R125" s="4"/>
      <c r="S125" s="4"/>
      <c r="T125" s="67" t="str">
        <f>IF(Outcomes!M125="","",
   IF(AND(Outcomes!N125&lt;&gt;"",Outcomes!N125&lt;'County Names to hide (2)'!$C$2),0,
      ROUND((MIN(IF(Outcomes!N125="", 'County Names to hide (2)'!$D$2, Outcomes!N125),'County Names to hide (2)'!$D$2)-Outcomes!M125)/30,1)))</f>
        <v/>
      </c>
      <c r="U125" s="66"/>
      <c r="V125" s="70"/>
    </row>
    <row r="126" spans="3:22" s="1" customFormat="1" x14ac:dyDescent="0.35">
      <c r="C126" s="4"/>
      <c r="L126" s="66" t="str">
        <f t="shared" si="3"/>
        <v>Yes</v>
      </c>
      <c r="M126" s="4"/>
      <c r="N126" s="4"/>
      <c r="O126" s="66" t="str">
        <f>IF(OR(A126="", M126=""), "",
   IF(AND(
         M126 &lt;= 'County Names to hide (2)'!$D$2,
         OR(N126="", N126 &gt;= 'County Names to hide (2)'!$C$2)
      ),
      "Yes",
      "No"
   )
)</f>
        <v/>
      </c>
      <c r="P126" s="4"/>
      <c r="Q126" s="4"/>
      <c r="R126" s="4"/>
      <c r="S126" s="4"/>
      <c r="T126" s="67" t="str">
        <f>IF(Outcomes!M126="","",
   IF(AND(Outcomes!N126&lt;&gt;"",Outcomes!N126&lt;'County Names to hide (2)'!$C$2),0,
      ROUND((MIN(IF(Outcomes!N126="", 'County Names to hide (2)'!$D$2, Outcomes!N126),'County Names to hide (2)'!$D$2)-Outcomes!M126)/30,1)))</f>
        <v/>
      </c>
      <c r="U126" s="66"/>
      <c r="V126" s="70"/>
    </row>
    <row r="127" spans="3:22" s="1" customFormat="1" x14ac:dyDescent="0.35">
      <c r="C127" s="4"/>
      <c r="L127" s="66" t="str">
        <f t="shared" si="3"/>
        <v>Yes</v>
      </c>
      <c r="M127" s="4"/>
      <c r="N127" s="4"/>
      <c r="O127" s="66" t="str">
        <f>IF(OR(A127="", M127=""), "",
   IF(AND(
         M127 &lt;= 'County Names to hide (2)'!$D$2,
         OR(N127="", N127 &gt;= 'County Names to hide (2)'!$C$2)
      ),
      "Yes",
      "No"
   )
)</f>
        <v/>
      </c>
      <c r="P127" s="4"/>
      <c r="Q127" s="4"/>
      <c r="R127" s="4"/>
      <c r="S127" s="4"/>
      <c r="T127" s="67" t="str">
        <f>IF(Outcomes!M127="","",
   IF(AND(Outcomes!N127&lt;&gt;"",Outcomes!N127&lt;'County Names to hide (2)'!$C$2),0,
      ROUND((MIN(IF(Outcomes!N127="", 'County Names to hide (2)'!$D$2, Outcomes!N127),'County Names to hide (2)'!$D$2)-Outcomes!M127)/30,1)))</f>
        <v/>
      </c>
      <c r="U127" s="66"/>
      <c r="V127" s="70"/>
    </row>
    <row r="128" spans="3:22" s="1" customFormat="1" x14ac:dyDescent="0.35">
      <c r="C128" s="4"/>
      <c r="L128" s="66" t="str">
        <f t="shared" si="3"/>
        <v>Yes</v>
      </c>
      <c r="M128" s="4"/>
      <c r="N128" s="4"/>
      <c r="O128" s="66" t="str">
        <f>IF(OR(A128="", M128=""), "",
   IF(AND(
         M128 &lt;= 'County Names to hide (2)'!$D$2,
         OR(N128="", N128 &gt;= 'County Names to hide (2)'!$C$2)
      ),
      "Yes",
      "No"
   )
)</f>
        <v/>
      </c>
      <c r="P128" s="4"/>
      <c r="Q128" s="4"/>
      <c r="R128" s="4"/>
      <c r="S128" s="4"/>
      <c r="T128" s="67" t="str">
        <f>IF(Outcomes!M128="","",
   IF(AND(Outcomes!N128&lt;&gt;"",Outcomes!N128&lt;'County Names to hide (2)'!$C$2),0,
      ROUND((MIN(IF(Outcomes!N128="", 'County Names to hide (2)'!$D$2, Outcomes!N128),'County Names to hide (2)'!$D$2)-Outcomes!M128)/30,1)))</f>
        <v/>
      </c>
      <c r="U128" s="66"/>
      <c r="V128" s="70"/>
    </row>
    <row r="129" spans="3:22" s="1" customFormat="1" x14ac:dyDescent="0.35">
      <c r="C129" s="4"/>
      <c r="L129" s="66" t="str">
        <f t="shared" si="3"/>
        <v>Yes</v>
      </c>
      <c r="M129" s="4"/>
      <c r="N129" s="4"/>
      <c r="O129" s="66" t="str">
        <f>IF(OR(A129="", M129=""), "",
   IF(AND(
         M129 &lt;= 'County Names to hide (2)'!$D$2,
         OR(N129="", N129 &gt;= 'County Names to hide (2)'!$C$2)
      ),
      "Yes",
      "No"
   )
)</f>
        <v/>
      </c>
      <c r="P129" s="4"/>
      <c r="Q129" s="4"/>
      <c r="R129" s="4"/>
      <c r="S129" s="4"/>
      <c r="T129" s="67" t="str">
        <f>IF(Outcomes!M129="","",
   IF(AND(Outcomes!N129&lt;&gt;"",Outcomes!N129&lt;'County Names to hide (2)'!$C$2),0,
      ROUND((MIN(IF(Outcomes!N129="", 'County Names to hide (2)'!$D$2, Outcomes!N129),'County Names to hide (2)'!$D$2)-Outcomes!M129)/30,1)))</f>
        <v/>
      </c>
      <c r="U129" s="66"/>
      <c r="V129" s="70"/>
    </row>
    <row r="130" spans="3:22" s="1" customFormat="1" x14ac:dyDescent="0.35">
      <c r="C130" s="4"/>
      <c r="L130" s="66" t="str">
        <f t="shared" si="3"/>
        <v>Yes</v>
      </c>
      <c r="M130" s="4"/>
      <c r="N130" s="4"/>
      <c r="O130" s="66" t="str">
        <f>IF(OR(A130="", M130=""), "",
   IF(AND(
         M130 &lt;= 'County Names to hide (2)'!$D$2,
         OR(N130="", N130 &gt;= 'County Names to hide (2)'!$C$2)
      ),
      "Yes",
      "No"
   )
)</f>
        <v/>
      </c>
      <c r="P130" s="4"/>
      <c r="Q130" s="4"/>
      <c r="R130" s="4"/>
      <c r="S130" s="4"/>
      <c r="T130" s="67" t="str">
        <f>IF(Outcomes!M130="","",
   IF(AND(Outcomes!N130&lt;&gt;"",Outcomes!N130&lt;'County Names to hide (2)'!$C$2),0,
      ROUND((MIN(IF(Outcomes!N130="", 'County Names to hide (2)'!$D$2, Outcomes!N130),'County Names to hide (2)'!$D$2)-Outcomes!M130)/30,1)))</f>
        <v/>
      </c>
      <c r="U130" s="66"/>
      <c r="V130" s="70"/>
    </row>
    <row r="131" spans="3:22" s="1" customFormat="1" x14ac:dyDescent="0.35">
      <c r="C131" s="4"/>
      <c r="L131" s="66" t="str">
        <f t="shared" si="3"/>
        <v>Yes</v>
      </c>
      <c r="M131" s="4"/>
      <c r="N131" s="4"/>
      <c r="O131" s="66" t="str">
        <f>IF(OR(A131="", M131=""), "",
   IF(AND(
         M131 &lt;= 'County Names to hide (2)'!$D$2,
         OR(N131="", N131 &gt;= 'County Names to hide (2)'!$C$2)
      ),
      "Yes",
      "No"
   )
)</f>
        <v/>
      </c>
      <c r="P131" s="4"/>
      <c r="Q131" s="4"/>
      <c r="R131" s="4"/>
      <c r="S131" s="4"/>
      <c r="T131" s="67" t="str">
        <f>IF(Outcomes!M131="","",
   IF(AND(Outcomes!N131&lt;&gt;"",Outcomes!N131&lt;'County Names to hide (2)'!$C$2),0,
      ROUND((MIN(IF(Outcomes!N131="", 'County Names to hide (2)'!$D$2, Outcomes!N131),'County Names to hide (2)'!$D$2)-Outcomes!M131)/30,1)))</f>
        <v/>
      </c>
      <c r="U131" s="66"/>
      <c r="V131" s="70"/>
    </row>
    <row r="132" spans="3:22" s="1" customFormat="1" x14ac:dyDescent="0.35">
      <c r="C132" s="4"/>
      <c r="L132" s="66" t="str">
        <f t="shared" si="3"/>
        <v>Yes</v>
      </c>
      <c r="M132" s="4"/>
      <c r="N132" s="4"/>
      <c r="O132" s="66" t="str">
        <f>IF(OR(A132="", M132=""), "",
   IF(AND(
         M132 &lt;= 'County Names to hide (2)'!$D$2,
         OR(N132="", N132 &gt;= 'County Names to hide (2)'!$C$2)
      ),
      "Yes",
      "No"
   )
)</f>
        <v/>
      </c>
      <c r="P132" s="4"/>
      <c r="Q132" s="4"/>
      <c r="R132" s="4"/>
      <c r="S132" s="4"/>
      <c r="T132" s="67" t="str">
        <f>IF(Outcomes!M132="","",
   IF(AND(Outcomes!N132&lt;&gt;"",Outcomes!N132&lt;'County Names to hide (2)'!$C$2),0,
      ROUND((MIN(IF(Outcomes!N132="", 'County Names to hide (2)'!$D$2, Outcomes!N132),'County Names to hide (2)'!$D$2)-Outcomes!M132)/30,1)))</f>
        <v/>
      </c>
      <c r="U132" s="66"/>
      <c r="V132" s="70"/>
    </row>
    <row r="133" spans="3:22" s="1" customFormat="1" x14ac:dyDescent="0.35">
      <c r="C133" s="4"/>
      <c r="L133" s="66" t="str">
        <f t="shared" si="3"/>
        <v>Yes</v>
      </c>
      <c r="M133" s="4"/>
      <c r="N133" s="4"/>
      <c r="O133" s="66" t="str">
        <f>IF(OR(A133="", M133=""), "",
   IF(AND(
         M133 &lt;= 'County Names to hide (2)'!$D$2,
         OR(N133="", N133 &gt;= 'County Names to hide (2)'!$C$2)
      ),
      "Yes",
      "No"
   )
)</f>
        <v/>
      </c>
      <c r="P133" s="4"/>
      <c r="Q133" s="4"/>
      <c r="R133" s="4"/>
      <c r="S133" s="4"/>
      <c r="T133" s="67" t="str">
        <f>IF(Outcomes!M133="","",
   IF(AND(Outcomes!N133&lt;&gt;"",Outcomes!N133&lt;'County Names to hide (2)'!$C$2),0,
      ROUND((MIN(IF(Outcomes!N133="", 'County Names to hide (2)'!$D$2, Outcomes!N133),'County Names to hide (2)'!$D$2)-Outcomes!M133)/30,1)))</f>
        <v/>
      </c>
      <c r="U133" s="66"/>
      <c r="V133" s="70"/>
    </row>
    <row r="134" spans="3:22" s="1" customFormat="1" x14ac:dyDescent="0.35">
      <c r="C134" s="4"/>
      <c r="L134" s="66" t="str">
        <f t="shared" si="3"/>
        <v>Yes</v>
      </c>
      <c r="M134" s="4"/>
      <c r="N134" s="4"/>
      <c r="O134" s="66" t="str">
        <f>IF(OR(A134="", M134=""), "",
   IF(AND(
         M134 &lt;= 'County Names to hide (2)'!$D$2,
         OR(N134="", N134 &gt;= 'County Names to hide (2)'!$C$2)
      ),
      "Yes",
      "No"
   )
)</f>
        <v/>
      </c>
      <c r="P134" s="4"/>
      <c r="Q134" s="4"/>
      <c r="R134" s="4"/>
      <c r="S134" s="4"/>
      <c r="T134" s="67" t="str">
        <f>IF(Outcomes!M134="","",
   IF(AND(Outcomes!N134&lt;&gt;"",Outcomes!N134&lt;'County Names to hide (2)'!$C$2),0,
      ROUND((MIN(IF(Outcomes!N134="", 'County Names to hide (2)'!$D$2, Outcomes!N134),'County Names to hide (2)'!$D$2)-Outcomes!M134)/30,1)))</f>
        <v/>
      </c>
      <c r="U134" s="66"/>
      <c r="V134" s="70"/>
    </row>
    <row r="135" spans="3:22" s="1" customFormat="1" x14ac:dyDescent="0.35">
      <c r="C135" s="4"/>
      <c r="L135" s="66" t="str">
        <f t="shared" si="3"/>
        <v>Yes</v>
      </c>
      <c r="M135" s="4"/>
      <c r="N135" s="4"/>
      <c r="O135" s="66" t="str">
        <f>IF(OR(A135="", M135=""), "",
   IF(AND(
         M135 &lt;= 'County Names to hide (2)'!$D$2,
         OR(N135="", N135 &gt;= 'County Names to hide (2)'!$C$2)
      ),
      "Yes",
      "No"
   )
)</f>
        <v/>
      </c>
      <c r="P135" s="4"/>
      <c r="Q135" s="4"/>
      <c r="R135" s="4"/>
      <c r="S135" s="4"/>
      <c r="T135" s="67" t="str">
        <f>IF(Outcomes!M135="","",
   IF(AND(Outcomes!N135&lt;&gt;"",Outcomes!N135&lt;'County Names to hide (2)'!$C$2),0,
      ROUND((MIN(IF(Outcomes!N135="", 'County Names to hide (2)'!$D$2, Outcomes!N135),'County Names to hide (2)'!$D$2)-Outcomes!M135)/30,1)))</f>
        <v/>
      </c>
      <c r="U135" s="66"/>
      <c r="V135" s="70"/>
    </row>
    <row r="136" spans="3:22" s="1" customFormat="1" x14ac:dyDescent="0.35">
      <c r="C136" s="4"/>
      <c r="L136" s="66" t="str">
        <f t="shared" si="3"/>
        <v>Yes</v>
      </c>
      <c r="M136" s="4"/>
      <c r="N136" s="4"/>
      <c r="O136" s="66" t="str">
        <f>IF(OR(A136="", M136=""), "",
   IF(AND(
         M136 &lt;= 'County Names to hide (2)'!$D$2,
         OR(N136="", N136 &gt;= 'County Names to hide (2)'!$C$2)
      ),
      "Yes",
      "No"
   )
)</f>
        <v/>
      </c>
      <c r="P136" s="4"/>
      <c r="Q136" s="4"/>
      <c r="R136" s="4"/>
      <c r="S136" s="4"/>
      <c r="T136" s="67" t="str">
        <f>IF(Outcomes!M136="","",
   IF(AND(Outcomes!N136&lt;&gt;"",Outcomes!N136&lt;'County Names to hide (2)'!$C$2),0,
      ROUND((MIN(IF(Outcomes!N136="", 'County Names to hide (2)'!$D$2, Outcomes!N136),'County Names to hide (2)'!$D$2)-Outcomes!M136)/30,1)))</f>
        <v/>
      </c>
      <c r="U136" s="66"/>
      <c r="V136" s="70"/>
    </row>
    <row r="137" spans="3:22" s="1" customFormat="1" x14ac:dyDescent="0.35">
      <c r="C137" s="4"/>
      <c r="L137" s="66" t="str">
        <f t="shared" si="3"/>
        <v>Yes</v>
      </c>
      <c r="M137" s="4"/>
      <c r="N137" s="4"/>
      <c r="O137" s="66" t="str">
        <f>IF(OR(A137="", M137=""), "",
   IF(AND(
         M137 &lt;= 'County Names to hide (2)'!$D$2,
         OR(N137="", N137 &gt;= 'County Names to hide (2)'!$C$2)
      ),
      "Yes",
      "No"
   )
)</f>
        <v/>
      </c>
      <c r="P137" s="4"/>
      <c r="Q137" s="4"/>
      <c r="R137" s="4"/>
      <c r="S137" s="4"/>
      <c r="T137" s="67" t="str">
        <f>IF(Outcomes!M137="","",
   IF(AND(Outcomes!N137&lt;&gt;"",Outcomes!N137&lt;'County Names to hide (2)'!$C$2),0,
      ROUND((MIN(IF(Outcomes!N137="", 'County Names to hide (2)'!$D$2, Outcomes!N137),'County Names to hide (2)'!$D$2)-Outcomes!M137)/30,1)))</f>
        <v/>
      </c>
      <c r="U137" s="66"/>
      <c r="V137" s="70"/>
    </row>
    <row r="138" spans="3:22" s="1" customFormat="1" x14ac:dyDescent="0.35">
      <c r="C138" s="4"/>
      <c r="L138" s="66" t="str">
        <f t="shared" si="3"/>
        <v>Yes</v>
      </c>
      <c r="M138" s="4"/>
      <c r="N138" s="4"/>
      <c r="O138" s="66" t="str">
        <f>IF(OR(A138="", M138=""), "",
   IF(AND(
         M138 &lt;= 'County Names to hide (2)'!$D$2,
         OR(N138="", N138 &gt;= 'County Names to hide (2)'!$C$2)
      ),
      "Yes",
      "No"
   )
)</f>
        <v/>
      </c>
      <c r="P138" s="4"/>
      <c r="Q138" s="4"/>
      <c r="R138" s="4"/>
      <c r="S138" s="4"/>
      <c r="T138" s="67" t="str">
        <f>IF(Outcomes!M138="","",
   IF(AND(Outcomes!N138&lt;&gt;"",Outcomes!N138&lt;'County Names to hide (2)'!$C$2),0,
      ROUND((MIN(IF(Outcomes!N138="", 'County Names to hide (2)'!$D$2, Outcomes!N138),'County Names to hide (2)'!$D$2)-Outcomes!M138)/30,1)))</f>
        <v/>
      </c>
      <c r="U138" s="66"/>
      <c r="V138" s="70"/>
    </row>
    <row r="139" spans="3:22" s="1" customFormat="1" x14ac:dyDescent="0.35">
      <c r="C139" s="4"/>
      <c r="L139" s="66" t="str">
        <f t="shared" si="3"/>
        <v>Yes</v>
      </c>
      <c r="M139" s="4"/>
      <c r="N139" s="4"/>
      <c r="O139" s="66" t="str">
        <f>IF(OR(A139="", M139=""), "",
   IF(AND(
         M139 &lt;= 'County Names to hide (2)'!$D$2,
         OR(N139="", N139 &gt;= 'County Names to hide (2)'!$C$2)
      ),
      "Yes",
      "No"
   )
)</f>
        <v/>
      </c>
      <c r="P139" s="4"/>
      <c r="Q139" s="4"/>
      <c r="R139" s="4"/>
      <c r="S139" s="4"/>
      <c r="T139" s="67" t="str">
        <f>IF(Outcomes!M139="","",
   IF(AND(Outcomes!N139&lt;&gt;"",Outcomes!N139&lt;'County Names to hide (2)'!$C$2),0,
      ROUND((MIN(IF(Outcomes!N139="", 'County Names to hide (2)'!$D$2, Outcomes!N139),'County Names to hide (2)'!$D$2)-Outcomes!M139)/30,1)))</f>
        <v/>
      </c>
      <c r="U139" s="66"/>
      <c r="V139" s="70"/>
    </row>
    <row r="140" spans="3:22" s="1" customFormat="1" x14ac:dyDescent="0.35">
      <c r="C140" s="4"/>
      <c r="L140" s="66" t="str">
        <f t="shared" si="3"/>
        <v>Yes</v>
      </c>
      <c r="M140" s="4"/>
      <c r="N140" s="4"/>
      <c r="O140" s="66" t="str">
        <f>IF(OR(A140="", M140=""), "",
   IF(AND(
         M140 &lt;= 'County Names to hide (2)'!$D$2,
         OR(N140="", N140 &gt;= 'County Names to hide (2)'!$C$2)
      ),
      "Yes",
      "No"
   )
)</f>
        <v/>
      </c>
      <c r="P140" s="4"/>
      <c r="Q140" s="4"/>
      <c r="R140" s="4"/>
      <c r="S140" s="4"/>
      <c r="T140" s="67" t="str">
        <f>IF(Outcomes!M140="","",
   IF(AND(Outcomes!N140&lt;&gt;"",Outcomes!N140&lt;'County Names to hide (2)'!$C$2),0,
      ROUND((MIN(IF(Outcomes!N140="", 'County Names to hide (2)'!$D$2, Outcomes!N140),'County Names to hide (2)'!$D$2)-Outcomes!M140)/30,1)))</f>
        <v/>
      </c>
      <c r="U140" s="66"/>
      <c r="V140" s="70"/>
    </row>
    <row r="141" spans="3:22" s="1" customFormat="1" x14ac:dyDescent="0.35">
      <c r="C141" s="4"/>
      <c r="L141" s="66" t="str">
        <f t="shared" si="3"/>
        <v>Yes</v>
      </c>
      <c r="M141" s="4"/>
      <c r="N141" s="4"/>
      <c r="O141" s="66" t="str">
        <f>IF(OR(A141="", M141=""), "",
   IF(AND(
         M141 &lt;= 'County Names to hide (2)'!$D$2,
         OR(N141="", N141 &gt;= 'County Names to hide (2)'!$C$2)
      ),
      "Yes",
      "No"
   )
)</f>
        <v/>
      </c>
      <c r="P141" s="4"/>
      <c r="Q141" s="4"/>
      <c r="R141" s="4"/>
      <c r="S141" s="4"/>
      <c r="T141" s="67" t="str">
        <f>IF(Outcomes!M141="","",
   IF(AND(Outcomes!N141&lt;&gt;"",Outcomes!N141&lt;'County Names to hide (2)'!$C$2),0,
      ROUND((MIN(IF(Outcomes!N141="", 'County Names to hide (2)'!$D$2, Outcomes!N141),'County Names to hide (2)'!$D$2)-Outcomes!M141)/30,1)))</f>
        <v/>
      </c>
      <c r="U141" s="66"/>
      <c r="V141" s="70"/>
    </row>
    <row r="142" spans="3:22" s="1" customFormat="1" x14ac:dyDescent="0.35">
      <c r="C142" s="4"/>
      <c r="L142" s="66" t="str">
        <f t="shared" si="3"/>
        <v>Yes</v>
      </c>
      <c r="M142" s="4"/>
      <c r="N142" s="4"/>
      <c r="O142" s="66" t="str">
        <f>IF(OR(A142="", M142=""), "",
   IF(AND(
         M142 &lt;= 'County Names to hide (2)'!$D$2,
         OR(N142="", N142 &gt;= 'County Names to hide (2)'!$C$2)
      ),
      "Yes",
      "No"
   )
)</f>
        <v/>
      </c>
      <c r="P142" s="4"/>
      <c r="Q142" s="4"/>
      <c r="R142" s="4"/>
      <c r="S142" s="4"/>
      <c r="T142" s="67" t="str">
        <f>IF(Outcomes!M142="","",
   IF(AND(Outcomes!N142&lt;&gt;"",Outcomes!N142&lt;'County Names to hide (2)'!$C$2),0,
      ROUND((MIN(IF(Outcomes!N142="", 'County Names to hide (2)'!$D$2, Outcomes!N142),'County Names to hide (2)'!$D$2)-Outcomes!M142)/30,1)))</f>
        <v/>
      </c>
      <c r="U142" s="66"/>
      <c r="V142" s="70"/>
    </row>
    <row r="143" spans="3:22" s="1" customFormat="1" x14ac:dyDescent="0.35">
      <c r="C143" s="4"/>
      <c r="L143" s="66" t="str">
        <f t="shared" si="3"/>
        <v>Yes</v>
      </c>
      <c r="M143" s="4"/>
      <c r="N143" s="4"/>
      <c r="O143" s="66" t="str">
        <f>IF(OR(A143="", M143=""), "",
   IF(AND(
         M143 &lt;= 'County Names to hide (2)'!$D$2,
         OR(N143="", N143 &gt;= 'County Names to hide (2)'!$C$2)
      ),
      "Yes",
      "No"
   )
)</f>
        <v/>
      </c>
      <c r="P143" s="4"/>
      <c r="Q143" s="4"/>
      <c r="R143" s="4"/>
      <c r="S143" s="4"/>
      <c r="T143" s="67" t="str">
        <f>IF(Outcomes!M143="","",
   IF(AND(Outcomes!N143&lt;&gt;"",Outcomes!N143&lt;'County Names to hide (2)'!$C$2),0,
      ROUND((MIN(IF(Outcomes!N143="", 'County Names to hide (2)'!$D$2, Outcomes!N143),'County Names to hide (2)'!$D$2)-Outcomes!M143)/30,1)))</f>
        <v/>
      </c>
      <c r="U143" s="66"/>
      <c r="V143" s="70"/>
    </row>
    <row r="144" spans="3:22" s="1" customFormat="1" x14ac:dyDescent="0.35">
      <c r="C144" s="4"/>
      <c r="L144" s="66" t="str">
        <f t="shared" si="3"/>
        <v>Yes</v>
      </c>
      <c r="M144" s="4"/>
      <c r="N144" s="4"/>
      <c r="O144" s="66" t="str">
        <f>IF(OR(A144="", M144=""), "",
   IF(AND(
         M144 &lt;= 'County Names to hide (2)'!$D$2,
         OR(N144="", N144 &gt;= 'County Names to hide (2)'!$C$2)
      ),
      "Yes",
      "No"
   )
)</f>
        <v/>
      </c>
      <c r="P144" s="4"/>
      <c r="Q144" s="4"/>
      <c r="R144" s="4"/>
      <c r="S144" s="4"/>
      <c r="T144" s="67" t="str">
        <f>IF(Outcomes!M144="","",
   IF(AND(Outcomes!N144&lt;&gt;"",Outcomes!N144&lt;'County Names to hide (2)'!$C$2),0,
      ROUND((MIN(IF(Outcomes!N144="", 'County Names to hide (2)'!$D$2, Outcomes!N144),'County Names to hide (2)'!$D$2)-Outcomes!M144)/30,1)))</f>
        <v/>
      </c>
      <c r="U144" s="66"/>
      <c r="V144" s="70"/>
    </row>
    <row r="145" spans="3:22" s="1" customFormat="1" x14ac:dyDescent="0.35">
      <c r="C145" s="4"/>
      <c r="L145" s="66" t="str">
        <f t="shared" si="3"/>
        <v>Yes</v>
      </c>
      <c r="M145" s="4"/>
      <c r="N145" s="4"/>
      <c r="O145" s="66" t="str">
        <f>IF(OR(A145="", M145=""), "",
   IF(AND(
         M145 &lt;= 'County Names to hide (2)'!$D$2,
         OR(N145="", N145 &gt;= 'County Names to hide (2)'!$C$2)
      ),
      "Yes",
      "No"
   )
)</f>
        <v/>
      </c>
      <c r="P145" s="4"/>
      <c r="Q145" s="4"/>
      <c r="R145" s="4"/>
      <c r="S145" s="4"/>
      <c r="T145" s="67" t="str">
        <f>IF(Outcomes!M145="","",
   IF(AND(Outcomes!N145&lt;&gt;"",Outcomes!N145&lt;'County Names to hide (2)'!$C$2),0,
      ROUND((MIN(IF(Outcomes!N145="", 'County Names to hide (2)'!$D$2, Outcomes!N145),'County Names to hide (2)'!$D$2)-Outcomes!M145)/30,1)))</f>
        <v/>
      </c>
      <c r="U145" s="66"/>
      <c r="V145" s="70"/>
    </row>
    <row r="146" spans="3:22" s="1" customFormat="1" x14ac:dyDescent="0.35">
      <c r="C146" s="4"/>
      <c r="L146" s="66" t="str">
        <f t="shared" si="3"/>
        <v>Yes</v>
      </c>
      <c r="M146" s="4"/>
      <c r="N146" s="4"/>
      <c r="O146" s="66" t="str">
        <f>IF(OR(A146="", M146=""), "",
   IF(AND(
         M146 &lt;= 'County Names to hide (2)'!$D$2,
         OR(N146="", N146 &gt;= 'County Names to hide (2)'!$C$2)
      ),
      "Yes",
      "No"
   )
)</f>
        <v/>
      </c>
      <c r="P146" s="4"/>
      <c r="Q146" s="4"/>
      <c r="R146" s="4"/>
      <c r="S146" s="4"/>
      <c r="T146" s="67" t="str">
        <f>IF(Outcomes!M146="","",
   IF(AND(Outcomes!N146&lt;&gt;"",Outcomes!N146&lt;'County Names to hide (2)'!$C$2),0,
      ROUND((MIN(IF(Outcomes!N146="", 'County Names to hide (2)'!$D$2, Outcomes!N146),'County Names to hide (2)'!$D$2)-Outcomes!M146)/30,1)))</f>
        <v/>
      </c>
      <c r="U146" s="66"/>
      <c r="V146" s="70"/>
    </row>
    <row r="147" spans="3:22" s="1" customFormat="1" x14ac:dyDescent="0.35">
      <c r="C147" s="4"/>
      <c r="L147" s="66" t="str">
        <f t="shared" si="3"/>
        <v>Yes</v>
      </c>
      <c r="M147" s="4"/>
      <c r="N147" s="4"/>
      <c r="O147" s="66" t="str">
        <f>IF(OR(A147="", M147=""), "",
   IF(AND(
         M147 &lt;= 'County Names to hide (2)'!$D$2,
         OR(N147="", N147 &gt;= 'County Names to hide (2)'!$C$2)
      ),
      "Yes",
      "No"
   )
)</f>
        <v/>
      </c>
      <c r="P147" s="4"/>
      <c r="Q147" s="4"/>
      <c r="R147" s="4"/>
      <c r="S147" s="4"/>
      <c r="T147" s="67" t="str">
        <f>IF(Outcomes!M147="","",
   IF(AND(Outcomes!N147&lt;&gt;"",Outcomes!N147&lt;'County Names to hide (2)'!$C$2),0,
      ROUND((MIN(IF(Outcomes!N147="", 'County Names to hide (2)'!$D$2, Outcomes!N147),'County Names to hide (2)'!$D$2)-Outcomes!M147)/30,1)))</f>
        <v/>
      </c>
      <c r="U147" s="66"/>
      <c r="V147" s="70"/>
    </row>
    <row r="148" spans="3:22" s="1" customFormat="1" x14ac:dyDescent="0.35">
      <c r="C148" s="4"/>
      <c r="L148" s="66" t="str">
        <f t="shared" si="3"/>
        <v>Yes</v>
      </c>
      <c r="M148" s="4"/>
      <c r="N148" s="4"/>
      <c r="O148" s="66" t="str">
        <f>IF(OR(A148="", M148=""), "",
   IF(AND(
         M148 &lt;= 'County Names to hide (2)'!$D$2,
         OR(N148="", N148 &gt;= 'County Names to hide (2)'!$C$2)
      ),
      "Yes",
      "No"
   )
)</f>
        <v/>
      </c>
      <c r="P148" s="4"/>
      <c r="Q148" s="4"/>
      <c r="R148" s="4"/>
      <c r="S148" s="4"/>
      <c r="T148" s="67" t="str">
        <f>IF(Outcomes!M148="","",
   IF(AND(Outcomes!N148&lt;&gt;"",Outcomes!N148&lt;'County Names to hide (2)'!$C$2),0,
      ROUND((MIN(IF(Outcomes!N148="", 'County Names to hide (2)'!$D$2, Outcomes!N148),'County Names to hide (2)'!$D$2)-Outcomes!M148)/30,1)))</f>
        <v/>
      </c>
      <c r="U148" s="66"/>
      <c r="V148" s="70"/>
    </row>
    <row r="149" spans="3:22" s="1" customFormat="1" x14ac:dyDescent="0.35">
      <c r="C149" s="4"/>
      <c r="L149" s="66" t="str">
        <f t="shared" si="3"/>
        <v>Yes</v>
      </c>
      <c r="M149" s="4"/>
      <c r="N149" s="4"/>
      <c r="O149" s="66" t="str">
        <f>IF(OR(A149="", M149=""), "",
   IF(AND(
         M149 &lt;= 'County Names to hide (2)'!$D$2,
         OR(N149="", N149 &gt;= 'County Names to hide (2)'!$C$2)
      ),
      "Yes",
      "No"
   )
)</f>
        <v/>
      </c>
      <c r="P149" s="4"/>
      <c r="Q149" s="4"/>
      <c r="R149" s="4"/>
      <c r="S149" s="4"/>
      <c r="T149" s="67" t="str">
        <f>IF(Outcomes!M149="","",
   IF(AND(Outcomes!N149&lt;&gt;"",Outcomes!N149&lt;'County Names to hide (2)'!$C$2),0,
      ROUND((MIN(IF(Outcomes!N149="", 'County Names to hide (2)'!$D$2, Outcomes!N149),'County Names to hide (2)'!$D$2)-Outcomes!M149)/30,1)))</f>
        <v/>
      </c>
      <c r="U149" s="66"/>
      <c r="V149" s="70"/>
    </row>
    <row r="150" spans="3:22" s="1" customFormat="1" x14ac:dyDescent="0.35">
      <c r="C150" s="4"/>
      <c r="L150" s="66" t="str">
        <f t="shared" si="3"/>
        <v>Yes</v>
      </c>
      <c r="M150" s="4"/>
      <c r="N150" s="4"/>
      <c r="O150" s="66" t="str">
        <f>IF(OR(A150="", M150=""), "",
   IF(AND(
         M150 &lt;= 'County Names to hide (2)'!$D$2,
         OR(N150="", N150 &gt;= 'County Names to hide (2)'!$C$2)
      ),
      "Yes",
      "No"
   )
)</f>
        <v/>
      </c>
      <c r="P150" s="4"/>
      <c r="Q150" s="4"/>
      <c r="R150" s="4"/>
      <c r="S150" s="4"/>
      <c r="T150" s="67" t="str">
        <f>IF(Outcomes!M150="","",
   IF(AND(Outcomes!N150&lt;&gt;"",Outcomes!N150&lt;'County Names to hide (2)'!$C$2),0,
      ROUND((MIN(IF(Outcomes!N150="", 'County Names to hide (2)'!$D$2, Outcomes!N150),'County Names to hide (2)'!$D$2)-Outcomes!M150)/30,1)))</f>
        <v/>
      </c>
      <c r="U150" s="66"/>
      <c r="V150" s="70"/>
    </row>
    <row r="151" spans="3:22" s="1" customFormat="1" x14ac:dyDescent="0.35">
      <c r="C151" s="4"/>
      <c r="L151" s="66" t="str">
        <f t="shared" si="3"/>
        <v>Yes</v>
      </c>
      <c r="M151" s="4"/>
      <c r="N151" s="4"/>
      <c r="O151" s="66" t="str">
        <f>IF(OR(A151="", M151=""), "",
   IF(AND(
         M151 &lt;= 'County Names to hide (2)'!$D$2,
         OR(N151="", N151 &gt;= 'County Names to hide (2)'!$C$2)
      ),
      "Yes",
      "No"
   )
)</f>
        <v/>
      </c>
      <c r="P151" s="4"/>
      <c r="Q151" s="4"/>
      <c r="R151" s="4"/>
      <c r="S151" s="4"/>
      <c r="T151" s="67" t="str">
        <f>IF(Outcomes!M151="","",
   IF(AND(Outcomes!N151&lt;&gt;"",Outcomes!N151&lt;'County Names to hide (2)'!$C$2),0,
      ROUND((MIN(IF(Outcomes!N151="", 'County Names to hide (2)'!$D$2, Outcomes!N151),'County Names to hide (2)'!$D$2)-Outcomes!M151)/30,1)))</f>
        <v/>
      </c>
      <c r="U151" s="66"/>
      <c r="V151" s="70"/>
    </row>
    <row r="152" spans="3:22" s="1" customFormat="1" x14ac:dyDescent="0.35">
      <c r="C152" s="4"/>
      <c r="L152" s="66" t="str">
        <f t="shared" si="3"/>
        <v>Yes</v>
      </c>
      <c r="M152" s="4"/>
      <c r="N152" s="4"/>
      <c r="O152" s="66" t="str">
        <f>IF(OR(A152="", M152=""), "",
   IF(AND(
         M152 &lt;= 'County Names to hide (2)'!$D$2,
         OR(N152="", N152 &gt;= 'County Names to hide (2)'!$C$2)
      ),
      "Yes",
      "No"
   )
)</f>
        <v/>
      </c>
      <c r="P152" s="4"/>
      <c r="Q152" s="4"/>
      <c r="R152" s="4"/>
      <c r="S152" s="4"/>
      <c r="T152" s="67" t="str">
        <f>IF(Outcomes!M152="","",
   IF(AND(Outcomes!N152&lt;&gt;"",Outcomes!N152&lt;'County Names to hide (2)'!$C$2),0,
      ROUND((MIN(IF(Outcomes!N152="", 'County Names to hide (2)'!$D$2, Outcomes!N152),'County Names to hide (2)'!$D$2)-Outcomes!M152)/30,1)))</f>
        <v/>
      </c>
      <c r="U152" s="66"/>
      <c r="V152" s="70"/>
    </row>
    <row r="153" spans="3:22" s="1" customFormat="1" x14ac:dyDescent="0.35">
      <c r="C153" s="4"/>
      <c r="L153" s="66" t="str">
        <f t="shared" si="3"/>
        <v>Yes</v>
      </c>
      <c r="M153" s="4"/>
      <c r="N153" s="4"/>
      <c r="O153" s="66" t="str">
        <f>IF(OR(A153="", M153=""), "",
   IF(AND(
         M153 &lt;= 'County Names to hide (2)'!$D$2,
         OR(N153="", N153 &gt;= 'County Names to hide (2)'!$C$2)
      ),
      "Yes",
      "No"
   )
)</f>
        <v/>
      </c>
      <c r="P153" s="4"/>
      <c r="Q153" s="4"/>
      <c r="R153" s="4"/>
      <c r="S153" s="4"/>
      <c r="T153" s="67" t="str">
        <f>IF(Outcomes!M153="","",
   IF(AND(Outcomes!N153&lt;&gt;"",Outcomes!N153&lt;'County Names to hide (2)'!$C$2),0,
      ROUND((MIN(IF(Outcomes!N153="", 'County Names to hide (2)'!$D$2, Outcomes!N153),'County Names to hide (2)'!$D$2)-Outcomes!M153)/30,1)))</f>
        <v/>
      </c>
      <c r="U153" s="66"/>
      <c r="V153" s="70"/>
    </row>
    <row r="154" spans="3:22" s="1" customFormat="1" x14ac:dyDescent="0.35">
      <c r="C154" s="4"/>
      <c r="L154" s="66" t="str">
        <f t="shared" si="3"/>
        <v>Yes</v>
      </c>
      <c r="M154" s="4"/>
      <c r="N154" s="4"/>
      <c r="O154" s="66" t="str">
        <f>IF(OR(A154="", M154=""), "",
   IF(AND(
         M154 &lt;= 'County Names to hide (2)'!$D$2,
         OR(N154="", N154 &gt;= 'County Names to hide (2)'!$C$2)
      ),
      "Yes",
      "No"
   )
)</f>
        <v/>
      </c>
      <c r="P154" s="4"/>
      <c r="Q154" s="4"/>
      <c r="R154" s="4"/>
      <c r="S154" s="4"/>
      <c r="T154" s="67" t="str">
        <f>IF(Outcomes!M154="","",
   IF(AND(Outcomes!N154&lt;&gt;"",Outcomes!N154&lt;'County Names to hide (2)'!$C$2),0,
      ROUND((MIN(IF(Outcomes!N154="", 'County Names to hide (2)'!$D$2, Outcomes!N154),'County Names to hide (2)'!$D$2)-Outcomes!M154)/30,1)))</f>
        <v/>
      </c>
      <c r="U154" s="66"/>
      <c r="V154" s="70"/>
    </row>
    <row r="155" spans="3:22" s="1" customFormat="1" x14ac:dyDescent="0.35">
      <c r="C155" s="4"/>
      <c r="L155" s="66" t="str">
        <f t="shared" si="3"/>
        <v>Yes</v>
      </c>
      <c r="M155" s="4"/>
      <c r="N155" s="4"/>
      <c r="O155" s="66" t="str">
        <f>IF(OR(A155="", M155=""), "",
   IF(AND(
         M155 &lt;= 'County Names to hide (2)'!$D$2,
         OR(N155="", N155 &gt;= 'County Names to hide (2)'!$C$2)
      ),
      "Yes",
      "No"
   )
)</f>
        <v/>
      </c>
      <c r="P155" s="4"/>
      <c r="Q155" s="4"/>
      <c r="R155" s="4"/>
      <c r="S155" s="4"/>
      <c r="T155" s="67" t="str">
        <f>IF(Outcomes!M155="","",
   IF(AND(Outcomes!N155&lt;&gt;"",Outcomes!N155&lt;'County Names to hide (2)'!$C$2),0,
      ROUND((MIN(IF(Outcomes!N155="", 'County Names to hide (2)'!$D$2, Outcomes!N155),'County Names to hide (2)'!$D$2)-Outcomes!M155)/30,1)))</f>
        <v/>
      </c>
      <c r="U155" s="66"/>
      <c r="V155" s="70"/>
    </row>
    <row r="156" spans="3:22" s="1" customFormat="1" x14ac:dyDescent="0.35">
      <c r="C156" s="4"/>
      <c r="L156" s="66" t="str">
        <f t="shared" si="3"/>
        <v>Yes</v>
      </c>
      <c r="M156" s="4"/>
      <c r="N156" s="4"/>
      <c r="O156" s="66" t="str">
        <f>IF(OR(A156="", M156=""), "",
   IF(AND(
         M156 &lt;= 'County Names to hide (2)'!$D$2,
         OR(N156="", N156 &gt;= 'County Names to hide (2)'!$C$2)
      ),
      "Yes",
      "No"
   )
)</f>
        <v/>
      </c>
      <c r="P156" s="4"/>
      <c r="Q156" s="4"/>
      <c r="R156" s="4"/>
      <c r="S156" s="4"/>
      <c r="T156" s="67" t="str">
        <f>IF(Outcomes!M156="","",
   IF(AND(Outcomes!N156&lt;&gt;"",Outcomes!N156&lt;'County Names to hide (2)'!$C$2),0,
      ROUND((MIN(IF(Outcomes!N156="", 'County Names to hide (2)'!$D$2, Outcomes!N156),'County Names to hide (2)'!$D$2)-Outcomes!M156)/30,1)))</f>
        <v/>
      </c>
      <c r="U156" s="66"/>
      <c r="V156" s="70"/>
    </row>
    <row r="157" spans="3:22" s="1" customFormat="1" x14ac:dyDescent="0.35">
      <c r="C157" s="4"/>
      <c r="L157" s="66" t="str">
        <f t="shared" si="3"/>
        <v>Yes</v>
      </c>
      <c r="M157" s="4"/>
      <c r="N157" s="4"/>
      <c r="O157" s="66" t="str">
        <f>IF(OR(A157="", M157=""), "",
   IF(AND(
         M157 &lt;= 'County Names to hide (2)'!$D$2,
         OR(N157="", N157 &gt;= 'County Names to hide (2)'!$C$2)
      ),
      "Yes",
      "No"
   )
)</f>
        <v/>
      </c>
      <c r="P157" s="4"/>
      <c r="Q157" s="4"/>
      <c r="R157" s="4"/>
      <c r="S157" s="4"/>
      <c r="T157" s="67" t="str">
        <f>IF(Outcomes!M157="","",
   IF(AND(Outcomes!N157&lt;&gt;"",Outcomes!N157&lt;'County Names to hide (2)'!$C$2),0,
      ROUND((MIN(IF(Outcomes!N157="", 'County Names to hide (2)'!$D$2, Outcomes!N157),'County Names to hide (2)'!$D$2)-Outcomes!M157)/30,1)))</f>
        <v/>
      </c>
      <c r="U157" s="66"/>
      <c r="V157" s="70"/>
    </row>
    <row r="158" spans="3:22" s="1" customFormat="1" x14ac:dyDescent="0.35">
      <c r="C158" s="4"/>
      <c r="L158" s="66" t="str">
        <f t="shared" si="3"/>
        <v>Yes</v>
      </c>
      <c r="M158" s="4"/>
      <c r="N158" s="4"/>
      <c r="O158" s="66" t="str">
        <f>IF(OR(A158="", M158=""), "",
   IF(AND(
         M158 &lt;= 'County Names to hide (2)'!$D$2,
         OR(N158="", N158 &gt;= 'County Names to hide (2)'!$C$2)
      ),
      "Yes",
      "No"
   )
)</f>
        <v/>
      </c>
      <c r="P158" s="4"/>
      <c r="Q158" s="4"/>
      <c r="R158" s="4"/>
      <c r="S158" s="4"/>
      <c r="T158" s="67" t="str">
        <f>IF(Outcomes!M158="","",
   IF(AND(Outcomes!N158&lt;&gt;"",Outcomes!N158&lt;'County Names to hide (2)'!$C$2),0,
      ROUND((MIN(IF(Outcomes!N158="", 'County Names to hide (2)'!$D$2, Outcomes!N158),'County Names to hide (2)'!$D$2)-Outcomes!M158)/30,1)))</f>
        <v/>
      </c>
      <c r="U158" s="66"/>
      <c r="V158" s="70"/>
    </row>
    <row r="159" spans="3:22" s="1" customFormat="1" x14ac:dyDescent="0.35">
      <c r="C159" s="4"/>
      <c r="L159" s="66" t="str">
        <f t="shared" si="3"/>
        <v>Yes</v>
      </c>
      <c r="M159" s="4"/>
      <c r="N159" s="4"/>
      <c r="O159" s="66" t="str">
        <f>IF(OR(A159="", M159=""), "",
   IF(AND(
         M159 &lt;= 'County Names to hide (2)'!$D$2,
         OR(N159="", N159 &gt;= 'County Names to hide (2)'!$C$2)
      ),
      "Yes",
      "No"
   )
)</f>
        <v/>
      </c>
      <c r="P159" s="4"/>
      <c r="Q159" s="4"/>
      <c r="R159" s="4"/>
      <c r="S159" s="4"/>
      <c r="T159" s="67" t="str">
        <f>IF(Outcomes!M159="","",
   IF(AND(Outcomes!N159&lt;&gt;"",Outcomes!N159&lt;'County Names to hide (2)'!$C$2),0,
      ROUND((MIN(IF(Outcomes!N159="", 'County Names to hide (2)'!$D$2, Outcomes!N159),'County Names to hide (2)'!$D$2)-Outcomes!M159)/30,1)))</f>
        <v/>
      </c>
      <c r="U159" s="66"/>
      <c r="V159" s="70"/>
    </row>
    <row r="160" spans="3:22" s="1" customFormat="1" x14ac:dyDescent="0.35">
      <c r="C160" s="4"/>
      <c r="L160" s="66" t="str">
        <f t="shared" si="3"/>
        <v>Yes</v>
      </c>
      <c r="M160" s="4"/>
      <c r="N160" s="4"/>
      <c r="O160" s="66" t="str">
        <f>IF(OR(A160="", M160=""), "",
   IF(AND(
         M160 &lt;= 'County Names to hide (2)'!$D$2,
         OR(N160="", N160 &gt;= 'County Names to hide (2)'!$C$2)
      ),
      "Yes",
      "No"
   )
)</f>
        <v/>
      </c>
      <c r="P160" s="4"/>
      <c r="Q160" s="4"/>
      <c r="R160" s="4"/>
      <c r="S160" s="4"/>
      <c r="T160" s="67" t="str">
        <f>IF(Outcomes!M160="","",
   IF(AND(Outcomes!N160&lt;&gt;"",Outcomes!N160&lt;'County Names to hide (2)'!$C$2),0,
      ROUND((MIN(IF(Outcomes!N160="", 'County Names to hide (2)'!$D$2, Outcomes!N160),'County Names to hide (2)'!$D$2)-Outcomes!M160)/30,1)))</f>
        <v/>
      </c>
      <c r="U160" s="66"/>
      <c r="V160" s="70"/>
    </row>
    <row r="161" spans="3:22" s="1" customFormat="1" x14ac:dyDescent="0.35">
      <c r="C161" s="4"/>
      <c r="L161" s="66" t="str">
        <f t="shared" si="3"/>
        <v>Yes</v>
      </c>
      <c r="M161" s="4"/>
      <c r="N161" s="4"/>
      <c r="O161" s="66" t="str">
        <f>IF(OR(A161="", M161=""), "",
   IF(AND(
         M161 &lt;= 'County Names to hide (2)'!$D$2,
         OR(N161="", N161 &gt;= 'County Names to hide (2)'!$C$2)
      ),
      "Yes",
      "No"
   )
)</f>
        <v/>
      </c>
      <c r="P161" s="4"/>
      <c r="Q161" s="4"/>
      <c r="R161" s="4"/>
      <c r="S161" s="4"/>
      <c r="T161" s="67" t="str">
        <f>IF(Outcomes!M161="","",
   IF(AND(Outcomes!N161&lt;&gt;"",Outcomes!N161&lt;'County Names to hide (2)'!$C$2),0,
      ROUND((MIN(IF(Outcomes!N161="", 'County Names to hide (2)'!$D$2, Outcomes!N161),'County Names to hide (2)'!$D$2)-Outcomes!M161)/30,1)))</f>
        <v/>
      </c>
      <c r="U161" s="66"/>
      <c r="V161" s="70"/>
    </row>
    <row r="162" spans="3:22" s="1" customFormat="1" x14ac:dyDescent="0.35">
      <c r="C162" s="4"/>
      <c r="L162" s="66" t="str">
        <f t="shared" si="3"/>
        <v>Yes</v>
      </c>
      <c r="M162" s="4"/>
      <c r="N162" s="4"/>
      <c r="O162" s="66" t="str">
        <f>IF(OR(A162="", M162=""), "",
   IF(AND(
         M162 &lt;= 'County Names to hide (2)'!$D$2,
         OR(N162="", N162 &gt;= 'County Names to hide (2)'!$C$2)
      ),
      "Yes",
      "No"
   )
)</f>
        <v/>
      </c>
      <c r="P162" s="4"/>
      <c r="Q162" s="4"/>
      <c r="R162" s="4"/>
      <c r="S162" s="4"/>
      <c r="T162" s="67" t="str">
        <f>IF(Outcomes!M162="","",
   IF(AND(Outcomes!N162&lt;&gt;"",Outcomes!N162&lt;'County Names to hide (2)'!$C$2),0,
      ROUND((MIN(IF(Outcomes!N162="", 'County Names to hide (2)'!$D$2, Outcomes!N162),'County Names to hide (2)'!$D$2)-Outcomes!M162)/30,1)))</f>
        <v/>
      </c>
      <c r="U162" s="66"/>
      <c r="V162" s="70"/>
    </row>
    <row r="163" spans="3:22" s="1" customFormat="1" x14ac:dyDescent="0.35">
      <c r="C163" s="4"/>
      <c r="L163" s="66" t="str">
        <f t="shared" si="3"/>
        <v>Yes</v>
      </c>
      <c r="M163" s="4"/>
      <c r="N163" s="4"/>
      <c r="O163" s="66" t="str">
        <f>IF(OR(A163="", M163=""), "",
   IF(AND(
         M163 &lt;= 'County Names to hide (2)'!$D$2,
         OR(N163="", N163 &gt;= 'County Names to hide (2)'!$C$2)
      ),
      "Yes",
      "No"
   )
)</f>
        <v/>
      </c>
      <c r="P163" s="4"/>
      <c r="Q163" s="4"/>
      <c r="R163" s="4"/>
      <c r="S163" s="4"/>
      <c r="T163" s="67" t="str">
        <f>IF(Outcomes!M163="","",
   IF(AND(Outcomes!N163&lt;&gt;"",Outcomes!N163&lt;'County Names to hide (2)'!$C$2),0,
      ROUND((MIN(IF(Outcomes!N163="", 'County Names to hide (2)'!$D$2, Outcomes!N163),'County Names to hide (2)'!$D$2)-Outcomes!M163)/30,1)))</f>
        <v/>
      </c>
      <c r="U163" s="66"/>
      <c r="V163" s="70"/>
    </row>
    <row r="164" spans="3:22" s="1" customFormat="1" x14ac:dyDescent="0.35">
      <c r="C164" s="4"/>
      <c r="L164" s="66" t="str">
        <f t="shared" si="3"/>
        <v>Yes</v>
      </c>
      <c r="M164" s="4"/>
      <c r="N164" s="4"/>
      <c r="O164" s="66" t="str">
        <f>IF(OR(A164="", M164=""), "",
   IF(AND(
         M164 &lt;= 'County Names to hide (2)'!$D$2,
         OR(N164="", N164 &gt;= 'County Names to hide (2)'!$C$2)
      ),
      "Yes",
      "No"
   )
)</f>
        <v/>
      </c>
      <c r="P164" s="4"/>
      <c r="Q164" s="4"/>
      <c r="R164" s="4"/>
      <c r="S164" s="4"/>
      <c r="T164" s="67" t="str">
        <f>IF(Outcomes!M164="","",
   IF(AND(Outcomes!N164&lt;&gt;"",Outcomes!N164&lt;'County Names to hide (2)'!$C$2),0,
      ROUND((MIN(IF(Outcomes!N164="", 'County Names to hide (2)'!$D$2, Outcomes!N164),'County Names to hide (2)'!$D$2)-Outcomes!M164)/30,1)))</f>
        <v/>
      </c>
      <c r="U164" s="66"/>
      <c r="V164" s="70"/>
    </row>
    <row r="165" spans="3:22" s="1" customFormat="1" x14ac:dyDescent="0.35">
      <c r="C165" s="4"/>
      <c r="L165" s="66" t="str">
        <f t="shared" ref="L165:L228" si="4">IF(COUNTIF(F166:K166, "Yes")&gt;0, "No", "Yes")</f>
        <v>Yes</v>
      </c>
      <c r="M165" s="4"/>
      <c r="N165" s="4"/>
      <c r="O165" s="66" t="str">
        <f>IF(OR(A165="", M165=""), "",
   IF(AND(
         M165 &lt;= 'County Names to hide (2)'!$D$2,
         OR(N165="", N165 &gt;= 'County Names to hide (2)'!$C$2)
      ),
      "Yes",
      "No"
   )
)</f>
        <v/>
      </c>
      <c r="P165" s="4"/>
      <c r="Q165" s="4"/>
      <c r="R165" s="4"/>
      <c r="S165" s="4"/>
      <c r="T165" s="67" t="str">
        <f>IF(Outcomes!M165="","",
   IF(AND(Outcomes!N165&lt;&gt;"",Outcomes!N165&lt;'County Names to hide (2)'!$C$2),0,
      ROUND((MIN(IF(Outcomes!N165="", 'County Names to hide (2)'!$D$2, Outcomes!N165),'County Names to hide (2)'!$D$2)-Outcomes!M165)/30,1)))</f>
        <v/>
      </c>
      <c r="U165" s="66"/>
      <c r="V165" s="70"/>
    </row>
    <row r="166" spans="3:22" s="1" customFormat="1" x14ac:dyDescent="0.35">
      <c r="C166" s="4"/>
      <c r="L166" s="66" t="str">
        <f t="shared" si="4"/>
        <v>Yes</v>
      </c>
      <c r="M166" s="4"/>
      <c r="N166" s="4"/>
      <c r="O166" s="66" t="str">
        <f>IF(OR(A166="", M166=""), "",
   IF(AND(
         M166 &lt;= 'County Names to hide (2)'!$D$2,
         OR(N166="", N166 &gt;= 'County Names to hide (2)'!$C$2)
      ),
      "Yes",
      "No"
   )
)</f>
        <v/>
      </c>
      <c r="P166" s="4"/>
      <c r="Q166" s="4"/>
      <c r="R166" s="4"/>
      <c r="S166" s="4"/>
      <c r="T166" s="67" t="str">
        <f>IF(Outcomes!M166="","",
   IF(AND(Outcomes!N166&lt;&gt;"",Outcomes!N166&lt;'County Names to hide (2)'!$C$2),0,
      ROUND((MIN(IF(Outcomes!N166="", 'County Names to hide (2)'!$D$2, Outcomes!N166),'County Names to hide (2)'!$D$2)-Outcomes!M166)/30,1)))</f>
        <v/>
      </c>
      <c r="U166" s="66"/>
      <c r="V166" s="70"/>
    </row>
    <row r="167" spans="3:22" s="1" customFormat="1" x14ac:dyDescent="0.35">
      <c r="C167" s="4"/>
      <c r="L167" s="66" t="str">
        <f t="shared" si="4"/>
        <v>Yes</v>
      </c>
      <c r="M167" s="4"/>
      <c r="N167" s="4"/>
      <c r="O167" s="66" t="str">
        <f>IF(OR(A167="", M167=""), "",
   IF(AND(
         M167 &lt;= 'County Names to hide (2)'!$D$2,
         OR(N167="", N167 &gt;= 'County Names to hide (2)'!$C$2)
      ),
      "Yes",
      "No"
   )
)</f>
        <v/>
      </c>
      <c r="P167" s="4"/>
      <c r="Q167" s="4"/>
      <c r="R167" s="4"/>
      <c r="S167" s="4"/>
      <c r="T167" s="67" t="str">
        <f>IF(Outcomes!M167="","",
   IF(AND(Outcomes!N167&lt;&gt;"",Outcomes!N167&lt;'County Names to hide (2)'!$C$2),0,
      ROUND((MIN(IF(Outcomes!N167="", 'County Names to hide (2)'!$D$2, Outcomes!N167),'County Names to hide (2)'!$D$2)-Outcomes!M167)/30,1)))</f>
        <v/>
      </c>
      <c r="U167" s="66"/>
      <c r="V167" s="70"/>
    </row>
    <row r="168" spans="3:22" s="1" customFormat="1" x14ac:dyDescent="0.35">
      <c r="C168" s="4"/>
      <c r="L168" s="66" t="str">
        <f t="shared" si="4"/>
        <v>Yes</v>
      </c>
      <c r="M168" s="4"/>
      <c r="N168" s="4"/>
      <c r="O168" s="66" t="str">
        <f>IF(OR(A168="", M168=""), "",
   IF(AND(
         M168 &lt;= 'County Names to hide (2)'!$D$2,
         OR(N168="", N168 &gt;= 'County Names to hide (2)'!$C$2)
      ),
      "Yes",
      "No"
   )
)</f>
        <v/>
      </c>
      <c r="P168" s="4"/>
      <c r="Q168" s="4"/>
      <c r="R168" s="4"/>
      <c r="S168" s="4"/>
      <c r="T168" s="67" t="str">
        <f>IF(Outcomes!M168="","",
   IF(AND(Outcomes!N168&lt;&gt;"",Outcomes!N168&lt;'County Names to hide (2)'!$C$2),0,
      ROUND((MIN(IF(Outcomes!N168="", 'County Names to hide (2)'!$D$2, Outcomes!N168),'County Names to hide (2)'!$D$2)-Outcomes!M168)/30,1)))</f>
        <v/>
      </c>
      <c r="U168" s="66"/>
      <c r="V168" s="70"/>
    </row>
    <row r="169" spans="3:22" s="1" customFormat="1" x14ac:dyDescent="0.35">
      <c r="C169" s="4"/>
      <c r="L169" s="66" t="str">
        <f t="shared" si="4"/>
        <v>Yes</v>
      </c>
      <c r="M169" s="4"/>
      <c r="N169" s="4"/>
      <c r="O169" s="66" t="str">
        <f>IF(OR(A169="", M169=""), "",
   IF(AND(
         M169 &lt;= 'County Names to hide (2)'!$D$2,
         OR(N169="", N169 &gt;= 'County Names to hide (2)'!$C$2)
      ),
      "Yes",
      "No"
   )
)</f>
        <v/>
      </c>
      <c r="P169" s="4"/>
      <c r="Q169" s="4"/>
      <c r="R169" s="4"/>
      <c r="S169" s="4"/>
      <c r="T169" s="67" t="str">
        <f>IF(Outcomes!M169="","",
   IF(AND(Outcomes!N169&lt;&gt;"",Outcomes!N169&lt;'County Names to hide (2)'!$C$2),0,
      ROUND((MIN(IF(Outcomes!N169="", 'County Names to hide (2)'!$D$2, Outcomes!N169),'County Names to hide (2)'!$D$2)-Outcomes!M169)/30,1)))</f>
        <v/>
      </c>
      <c r="U169" s="66"/>
      <c r="V169" s="70"/>
    </row>
    <row r="170" spans="3:22" s="1" customFormat="1" x14ac:dyDescent="0.35">
      <c r="C170" s="4"/>
      <c r="L170" s="66" t="str">
        <f t="shared" si="4"/>
        <v>Yes</v>
      </c>
      <c r="M170" s="4"/>
      <c r="N170" s="4"/>
      <c r="O170" s="66" t="str">
        <f>IF(OR(A170="", M170=""), "",
   IF(AND(
         M170 &lt;= 'County Names to hide (2)'!$D$2,
         OR(N170="", N170 &gt;= 'County Names to hide (2)'!$C$2)
      ),
      "Yes",
      "No"
   )
)</f>
        <v/>
      </c>
      <c r="P170" s="4"/>
      <c r="Q170" s="4"/>
      <c r="R170" s="4"/>
      <c r="S170" s="4"/>
      <c r="T170" s="67" t="str">
        <f>IF(Outcomes!M170="","",
   IF(AND(Outcomes!N170&lt;&gt;"",Outcomes!N170&lt;'County Names to hide (2)'!$C$2),0,
      ROUND((MIN(IF(Outcomes!N170="", 'County Names to hide (2)'!$D$2, Outcomes!N170),'County Names to hide (2)'!$D$2)-Outcomes!M170)/30,1)))</f>
        <v/>
      </c>
      <c r="U170" s="66"/>
      <c r="V170" s="70"/>
    </row>
    <row r="171" spans="3:22" s="1" customFormat="1" x14ac:dyDescent="0.35">
      <c r="C171" s="4"/>
      <c r="L171" s="66" t="str">
        <f t="shared" si="4"/>
        <v>Yes</v>
      </c>
      <c r="M171" s="4"/>
      <c r="N171" s="4"/>
      <c r="O171" s="66" t="str">
        <f>IF(OR(A171="", M171=""), "",
   IF(AND(
         M171 &lt;= 'County Names to hide (2)'!$D$2,
         OR(N171="", N171 &gt;= 'County Names to hide (2)'!$C$2)
      ),
      "Yes",
      "No"
   )
)</f>
        <v/>
      </c>
      <c r="P171" s="4"/>
      <c r="Q171" s="4"/>
      <c r="R171" s="4"/>
      <c r="S171" s="4"/>
      <c r="T171" s="67" t="str">
        <f>IF(Outcomes!M171="","",
   IF(AND(Outcomes!N171&lt;&gt;"",Outcomes!N171&lt;'County Names to hide (2)'!$C$2),0,
      ROUND((MIN(IF(Outcomes!N171="", 'County Names to hide (2)'!$D$2, Outcomes!N171),'County Names to hide (2)'!$D$2)-Outcomes!M171)/30,1)))</f>
        <v/>
      </c>
      <c r="U171" s="66"/>
      <c r="V171" s="70"/>
    </row>
    <row r="172" spans="3:22" s="1" customFormat="1" x14ac:dyDescent="0.35">
      <c r="C172" s="4"/>
      <c r="L172" s="66" t="str">
        <f t="shared" si="4"/>
        <v>Yes</v>
      </c>
      <c r="M172" s="4"/>
      <c r="N172" s="4"/>
      <c r="O172" s="66" t="str">
        <f>IF(OR(A172="", M172=""), "",
   IF(AND(
         M172 &lt;= 'County Names to hide (2)'!$D$2,
         OR(N172="", N172 &gt;= 'County Names to hide (2)'!$C$2)
      ),
      "Yes",
      "No"
   )
)</f>
        <v/>
      </c>
      <c r="P172" s="4"/>
      <c r="Q172" s="4"/>
      <c r="R172" s="4"/>
      <c r="S172" s="4"/>
      <c r="T172" s="67" t="str">
        <f>IF(Outcomes!M172="","",
   IF(AND(Outcomes!N172&lt;&gt;"",Outcomes!N172&lt;'County Names to hide (2)'!$C$2),0,
      ROUND((MIN(IF(Outcomes!N172="", 'County Names to hide (2)'!$D$2, Outcomes!N172),'County Names to hide (2)'!$D$2)-Outcomes!M172)/30,1)))</f>
        <v/>
      </c>
      <c r="U172" s="66"/>
      <c r="V172" s="70"/>
    </row>
    <row r="173" spans="3:22" s="1" customFormat="1" x14ac:dyDescent="0.35">
      <c r="C173" s="4"/>
      <c r="L173" s="66" t="str">
        <f t="shared" si="4"/>
        <v>Yes</v>
      </c>
      <c r="M173" s="4"/>
      <c r="N173" s="4"/>
      <c r="O173" s="66" t="str">
        <f>IF(OR(A173="", M173=""), "",
   IF(AND(
         M173 &lt;= 'County Names to hide (2)'!$D$2,
         OR(N173="", N173 &gt;= 'County Names to hide (2)'!$C$2)
      ),
      "Yes",
      "No"
   )
)</f>
        <v/>
      </c>
      <c r="P173" s="4"/>
      <c r="Q173" s="4"/>
      <c r="R173" s="4"/>
      <c r="S173" s="4"/>
      <c r="T173" s="67" t="str">
        <f>IF(Outcomes!M173="","",
   IF(AND(Outcomes!N173&lt;&gt;"",Outcomes!N173&lt;'County Names to hide (2)'!$C$2),0,
      ROUND((MIN(IF(Outcomes!N173="", 'County Names to hide (2)'!$D$2, Outcomes!N173),'County Names to hide (2)'!$D$2)-Outcomes!M173)/30,1)))</f>
        <v/>
      </c>
      <c r="U173" s="66"/>
      <c r="V173" s="70"/>
    </row>
    <row r="174" spans="3:22" s="1" customFormat="1" x14ac:dyDescent="0.35">
      <c r="C174" s="4"/>
      <c r="L174" s="66" t="str">
        <f t="shared" si="4"/>
        <v>Yes</v>
      </c>
      <c r="M174" s="4"/>
      <c r="N174" s="4"/>
      <c r="O174" s="66" t="str">
        <f>IF(OR(A174="", M174=""), "",
   IF(AND(
         M174 &lt;= 'County Names to hide (2)'!$D$2,
         OR(N174="", N174 &gt;= 'County Names to hide (2)'!$C$2)
      ),
      "Yes",
      "No"
   )
)</f>
        <v/>
      </c>
      <c r="P174" s="4"/>
      <c r="Q174" s="4"/>
      <c r="R174" s="4"/>
      <c r="S174" s="4"/>
      <c r="T174" s="67" t="str">
        <f>IF(Outcomes!M174="","",
   IF(AND(Outcomes!N174&lt;&gt;"",Outcomes!N174&lt;'County Names to hide (2)'!$C$2),0,
      ROUND((MIN(IF(Outcomes!N174="", 'County Names to hide (2)'!$D$2, Outcomes!N174),'County Names to hide (2)'!$D$2)-Outcomes!M174)/30,1)))</f>
        <v/>
      </c>
      <c r="U174" s="66"/>
      <c r="V174" s="70"/>
    </row>
    <row r="175" spans="3:22" s="1" customFormat="1" x14ac:dyDescent="0.35">
      <c r="C175" s="4"/>
      <c r="L175" s="66" t="str">
        <f t="shared" si="4"/>
        <v>Yes</v>
      </c>
      <c r="M175" s="4"/>
      <c r="N175" s="4"/>
      <c r="O175" s="66" t="str">
        <f>IF(OR(A175="", M175=""), "",
   IF(AND(
         M175 &lt;= 'County Names to hide (2)'!$D$2,
         OR(N175="", N175 &gt;= 'County Names to hide (2)'!$C$2)
      ),
      "Yes",
      "No"
   )
)</f>
        <v/>
      </c>
      <c r="P175" s="4"/>
      <c r="Q175" s="4"/>
      <c r="R175" s="4"/>
      <c r="S175" s="4"/>
      <c r="T175" s="67" t="str">
        <f>IF(Outcomes!M175="","",
   IF(AND(Outcomes!N175&lt;&gt;"",Outcomes!N175&lt;'County Names to hide (2)'!$C$2),0,
      ROUND((MIN(IF(Outcomes!N175="", 'County Names to hide (2)'!$D$2, Outcomes!N175),'County Names to hide (2)'!$D$2)-Outcomes!M175)/30,1)))</f>
        <v/>
      </c>
      <c r="U175" s="66"/>
      <c r="V175" s="70"/>
    </row>
    <row r="176" spans="3:22" s="1" customFormat="1" x14ac:dyDescent="0.35">
      <c r="C176" s="4"/>
      <c r="L176" s="66" t="str">
        <f t="shared" si="4"/>
        <v>Yes</v>
      </c>
      <c r="M176" s="4"/>
      <c r="N176" s="4"/>
      <c r="O176" s="66" t="str">
        <f>IF(OR(A176="", M176=""), "",
   IF(AND(
         M176 &lt;= 'County Names to hide (2)'!$D$2,
         OR(N176="", N176 &gt;= 'County Names to hide (2)'!$C$2)
      ),
      "Yes",
      "No"
   )
)</f>
        <v/>
      </c>
      <c r="P176" s="4"/>
      <c r="Q176" s="4"/>
      <c r="R176" s="4"/>
      <c r="S176" s="4"/>
      <c r="T176" s="67" t="str">
        <f>IF(Outcomes!M176="","",
   IF(AND(Outcomes!N176&lt;&gt;"",Outcomes!N176&lt;'County Names to hide (2)'!$C$2),0,
      ROUND((MIN(IF(Outcomes!N176="", 'County Names to hide (2)'!$D$2, Outcomes!N176),'County Names to hide (2)'!$D$2)-Outcomes!M176)/30,1)))</f>
        <v/>
      </c>
      <c r="U176" s="66"/>
      <c r="V176" s="70"/>
    </row>
    <row r="177" spans="3:22" s="1" customFormat="1" x14ac:dyDescent="0.35">
      <c r="C177" s="4"/>
      <c r="L177" s="66" t="str">
        <f t="shared" si="4"/>
        <v>Yes</v>
      </c>
      <c r="M177" s="4"/>
      <c r="N177" s="4"/>
      <c r="O177" s="66" t="str">
        <f>IF(OR(A177="", M177=""), "",
   IF(AND(
         M177 &lt;= 'County Names to hide (2)'!$D$2,
         OR(N177="", N177 &gt;= 'County Names to hide (2)'!$C$2)
      ),
      "Yes",
      "No"
   )
)</f>
        <v/>
      </c>
      <c r="P177" s="4"/>
      <c r="Q177" s="4"/>
      <c r="R177" s="4"/>
      <c r="S177" s="4"/>
      <c r="T177" s="67" t="str">
        <f>IF(Outcomes!M177="","",
   IF(AND(Outcomes!N177&lt;&gt;"",Outcomes!N177&lt;'County Names to hide (2)'!$C$2),0,
      ROUND((MIN(IF(Outcomes!N177="", 'County Names to hide (2)'!$D$2, Outcomes!N177),'County Names to hide (2)'!$D$2)-Outcomes!M177)/30,1)))</f>
        <v/>
      </c>
      <c r="U177" s="66"/>
      <c r="V177" s="70"/>
    </row>
    <row r="178" spans="3:22" s="1" customFormat="1" x14ac:dyDescent="0.35">
      <c r="C178" s="4"/>
      <c r="L178" s="66" t="str">
        <f t="shared" si="4"/>
        <v>Yes</v>
      </c>
      <c r="M178" s="4"/>
      <c r="N178" s="4"/>
      <c r="O178" s="66" t="str">
        <f>IF(OR(A178="", M178=""), "",
   IF(AND(
         M178 &lt;= 'County Names to hide (2)'!$D$2,
         OR(N178="", N178 &gt;= 'County Names to hide (2)'!$C$2)
      ),
      "Yes",
      "No"
   )
)</f>
        <v/>
      </c>
      <c r="P178" s="4"/>
      <c r="Q178" s="4"/>
      <c r="R178" s="4"/>
      <c r="S178" s="4"/>
      <c r="T178" s="67" t="str">
        <f>IF(Outcomes!M178="","",
   IF(AND(Outcomes!N178&lt;&gt;"",Outcomes!N178&lt;'County Names to hide (2)'!$C$2),0,
      ROUND((MIN(IF(Outcomes!N178="", 'County Names to hide (2)'!$D$2, Outcomes!N178),'County Names to hide (2)'!$D$2)-Outcomes!M178)/30,1)))</f>
        <v/>
      </c>
      <c r="U178" s="66"/>
      <c r="V178" s="70"/>
    </row>
    <row r="179" spans="3:22" s="1" customFormat="1" x14ac:dyDescent="0.35">
      <c r="C179" s="4"/>
      <c r="L179" s="66" t="str">
        <f t="shared" si="4"/>
        <v>Yes</v>
      </c>
      <c r="M179" s="4"/>
      <c r="N179" s="4"/>
      <c r="O179" s="66" t="str">
        <f>IF(OR(A179="", M179=""), "",
   IF(AND(
         M179 &lt;= 'County Names to hide (2)'!$D$2,
         OR(N179="", N179 &gt;= 'County Names to hide (2)'!$C$2)
      ),
      "Yes",
      "No"
   )
)</f>
        <v/>
      </c>
      <c r="P179" s="4"/>
      <c r="Q179" s="4"/>
      <c r="R179" s="4"/>
      <c r="S179" s="4"/>
      <c r="T179" s="67" t="str">
        <f>IF(Outcomes!M179="","",
   IF(AND(Outcomes!N179&lt;&gt;"",Outcomes!N179&lt;'County Names to hide (2)'!$C$2),0,
      ROUND((MIN(IF(Outcomes!N179="", 'County Names to hide (2)'!$D$2, Outcomes!N179),'County Names to hide (2)'!$D$2)-Outcomes!M179)/30,1)))</f>
        <v/>
      </c>
      <c r="U179" s="66"/>
      <c r="V179" s="70"/>
    </row>
    <row r="180" spans="3:22" s="1" customFormat="1" x14ac:dyDescent="0.35">
      <c r="C180" s="4"/>
      <c r="L180" s="66" t="str">
        <f t="shared" si="4"/>
        <v>Yes</v>
      </c>
      <c r="M180" s="4"/>
      <c r="N180" s="4"/>
      <c r="O180" s="66" t="str">
        <f>IF(OR(A180="", M180=""), "",
   IF(AND(
         M180 &lt;= 'County Names to hide (2)'!$D$2,
         OR(N180="", N180 &gt;= 'County Names to hide (2)'!$C$2)
      ),
      "Yes",
      "No"
   )
)</f>
        <v/>
      </c>
      <c r="P180" s="4"/>
      <c r="Q180" s="4"/>
      <c r="R180" s="4"/>
      <c r="S180" s="4"/>
      <c r="T180" s="67" t="str">
        <f>IF(Outcomes!M180="","",
   IF(AND(Outcomes!N180&lt;&gt;"",Outcomes!N180&lt;'County Names to hide (2)'!$C$2),0,
      ROUND((MIN(IF(Outcomes!N180="", 'County Names to hide (2)'!$D$2, Outcomes!N180),'County Names to hide (2)'!$D$2)-Outcomes!M180)/30,1)))</f>
        <v/>
      </c>
      <c r="U180" s="66"/>
      <c r="V180" s="70"/>
    </row>
    <row r="181" spans="3:22" s="1" customFormat="1" x14ac:dyDescent="0.35">
      <c r="C181" s="4"/>
      <c r="L181" s="66" t="str">
        <f t="shared" si="4"/>
        <v>Yes</v>
      </c>
      <c r="M181" s="4"/>
      <c r="N181" s="4"/>
      <c r="O181" s="66" t="str">
        <f>IF(OR(A181="", M181=""), "",
   IF(AND(
         M181 &lt;= 'County Names to hide (2)'!$D$2,
         OR(N181="", N181 &gt;= 'County Names to hide (2)'!$C$2)
      ),
      "Yes",
      "No"
   )
)</f>
        <v/>
      </c>
      <c r="P181" s="4"/>
      <c r="Q181" s="4"/>
      <c r="R181" s="4"/>
      <c r="S181" s="4"/>
      <c r="T181" s="67" t="str">
        <f>IF(Outcomes!M181="","",
   IF(AND(Outcomes!N181&lt;&gt;"",Outcomes!N181&lt;'County Names to hide (2)'!$C$2),0,
      ROUND((MIN(IF(Outcomes!N181="", 'County Names to hide (2)'!$D$2, Outcomes!N181),'County Names to hide (2)'!$D$2)-Outcomes!M181)/30,1)))</f>
        <v/>
      </c>
      <c r="U181" s="66"/>
      <c r="V181" s="70"/>
    </row>
    <row r="182" spans="3:22" s="1" customFormat="1" x14ac:dyDescent="0.35">
      <c r="C182" s="4"/>
      <c r="L182" s="66" t="str">
        <f t="shared" si="4"/>
        <v>Yes</v>
      </c>
      <c r="M182" s="4"/>
      <c r="N182" s="4"/>
      <c r="O182" s="66" t="str">
        <f>IF(OR(A182="", M182=""), "",
   IF(AND(
         M182 &lt;= 'County Names to hide (2)'!$D$2,
         OR(N182="", N182 &gt;= 'County Names to hide (2)'!$C$2)
      ),
      "Yes",
      "No"
   )
)</f>
        <v/>
      </c>
      <c r="P182" s="4"/>
      <c r="Q182" s="4"/>
      <c r="R182" s="4"/>
      <c r="S182" s="4"/>
      <c r="T182" s="67" t="str">
        <f>IF(Outcomes!M182="","",
   IF(AND(Outcomes!N182&lt;&gt;"",Outcomes!N182&lt;'County Names to hide (2)'!$C$2),0,
      ROUND((MIN(IF(Outcomes!N182="", 'County Names to hide (2)'!$D$2, Outcomes!N182),'County Names to hide (2)'!$D$2)-Outcomes!M182)/30,1)))</f>
        <v/>
      </c>
      <c r="U182" s="66"/>
      <c r="V182" s="70"/>
    </row>
    <row r="183" spans="3:22" s="1" customFormat="1" x14ac:dyDescent="0.35">
      <c r="C183" s="4"/>
      <c r="L183" s="66" t="str">
        <f t="shared" si="4"/>
        <v>Yes</v>
      </c>
      <c r="M183" s="4"/>
      <c r="N183" s="4"/>
      <c r="O183" s="66" t="str">
        <f>IF(OR(A183="", M183=""), "",
   IF(AND(
         M183 &lt;= 'County Names to hide (2)'!$D$2,
         OR(N183="", N183 &gt;= 'County Names to hide (2)'!$C$2)
      ),
      "Yes",
      "No"
   )
)</f>
        <v/>
      </c>
      <c r="P183" s="4"/>
      <c r="Q183" s="4"/>
      <c r="R183" s="4"/>
      <c r="S183" s="4"/>
      <c r="T183" s="67" t="str">
        <f>IF(Outcomes!M183="","",
   IF(AND(Outcomes!N183&lt;&gt;"",Outcomes!N183&lt;'County Names to hide (2)'!$C$2),0,
      ROUND((MIN(IF(Outcomes!N183="", 'County Names to hide (2)'!$D$2, Outcomes!N183),'County Names to hide (2)'!$D$2)-Outcomes!M183)/30,1)))</f>
        <v/>
      </c>
      <c r="U183" s="66"/>
      <c r="V183" s="70"/>
    </row>
    <row r="184" spans="3:22" s="1" customFormat="1" x14ac:dyDescent="0.35">
      <c r="C184" s="4"/>
      <c r="L184" s="66" t="str">
        <f t="shared" si="4"/>
        <v>Yes</v>
      </c>
      <c r="M184" s="4"/>
      <c r="N184" s="4"/>
      <c r="O184" s="66" t="str">
        <f>IF(OR(A184="", M184=""), "",
   IF(AND(
         M184 &lt;= 'County Names to hide (2)'!$D$2,
         OR(N184="", N184 &gt;= 'County Names to hide (2)'!$C$2)
      ),
      "Yes",
      "No"
   )
)</f>
        <v/>
      </c>
      <c r="P184" s="4"/>
      <c r="Q184" s="4"/>
      <c r="R184" s="4"/>
      <c r="S184" s="4"/>
      <c r="T184" s="67" t="str">
        <f>IF(Outcomes!M184="","",
   IF(AND(Outcomes!N184&lt;&gt;"",Outcomes!N184&lt;'County Names to hide (2)'!$C$2),0,
      ROUND((MIN(IF(Outcomes!N184="", 'County Names to hide (2)'!$D$2, Outcomes!N184),'County Names to hide (2)'!$D$2)-Outcomes!M184)/30,1)))</f>
        <v/>
      </c>
      <c r="U184" s="66"/>
      <c r="V184" s="70"/>
    </row>
    <row r="185" spans="3:22" s="1" customFormat="1" x14ac:dyDescent="0.35">
      <c r="C185" s="4"/>
      <c r="L185" s="66" t="str">
        <f t="shared" si="4"/>
        <v>Yes</v>
      </c>
      <c r="M185" s="4"/>
      <c r="N185" s="4"/>
      <c r="O185" s="66" t="str">
        <f>IF(OR(A185="", M185=""), "",
   IF(AND(
         M185 &lt;= 'County Names to hide (2)'!$D$2,
         OR(N185="", N185 &gt;= 'County Names to hide (2)'!$C$2)
      ),
      "Yes",
      "No"
   )
)</f>
        <v/>
      </c>
      <c r="P185" s="4"/>
      <c r="Q185" s="4"/>
      <c r="R185" s="4"/>
      <c r="S185" s="4"/>
      <c r="T185" s="67" t="str">
        <f>IF(Outcomes!M185="","",
   IF(AND(Outcomes!N185&lt;&gt;"",Outcomes!N185&lt;'County Names to hide (2)'!$C$2),0,
      ROUND((MIN(IF(Outcomes!N185="", 'County Names to hide (2)'!$D$2, Outcomes!N185),'County Names to hide (2)'!$D$2)-Outcomes!M185)/30,1)))</f>
        <v/>
      </c>
      <c r="U185" s="66"/>
      <c r="V185" s="70"/>
    </row>
    <row r="186" spans="3:22" s="1" customFormat="1" x14ac:dyDescent="0.35">
      <c r="C186" s="4"/>
      <c r="L186" s="66" t="str">
        <f t="shared" si="4"/>
        <v>Yes</v>
      </c>
      <c r="M186" s="4"/>
      <c r="N186" s="4"/>
      <c r="O186" s="66" t="str">
        <f>IF(OR(A186="", M186=""), "",
   IF(AND(
         M186 &lt;= 'County Names to hide (2)'!$D$2,
         OR(N186="", N186 &gt;= 'County Names to hide (2)'!$C$2)
      ),
      "Yes",
      "No"
   )
)</f>
        <v/>
      </c>
      <c r="P186" s="4"/>
      <c r="Q186" s="4"/>
      <c r="R186" s="4"/>
      <c r="S186" s="4"/>
      <c r="T186" s="67" t="str">
        <f>IF(Outcomes!M186="","",
   IF(AND(Outcomes!N186&lt;&gt;"",Outcomes!N186&lt;'County Names to hide (2)'!$C$2),0,
      ROUND((MIN(IF(Outcomes!N186="", 'County Names to hide (2)'!$D$2, Outcomes!N186),'County Names to hide (2)'!$D$2)-Outcomes!M186)/30,1)))</f>
        <v/>
      </c>
      <c r="U186" s="66"/>
      <c r="V186" s="70"/>
    </row>
    <row r="187" spans="3:22" s="1" customFormat="1" x14ac:dyDescent="0.35">
      <c r="C187" s="4"/>
      <c r="L187" s="66" t="str">
        <f t="shared" si="4"/>
        <v>Yes</v>
      </c>
      <c r="M187" s="4"/>
      <c r="N187" s="4"/>
      <c r="O187" s="66" t="str">
        <f>IF(OR(A187="", M187=""), "",
   IF(AND(
         M187 &lt;= 'County Names to hide (2)'!$D$2,
         OR(N187="", N187 &gt;= 'County Names to hide (2)'!$C$2)
      ),
      "Yes",
      "No"
   )
)</f>
        <v/>
      </c>
      <c r="P187" s="4"/>
      <c r="Q187" s="4"/>
      <c r="R187" s="4"/>
      <c r="S187" s="4"/>
      <c r="T187" s="67" t="str">
        <f>IF(Outcomes!M187="","",
   IF(AND(Outcomes!N187&lt;&gt;"",Outcomes!N187&lt;'County Names to hide (2)'!$C$2),0,
      ROUND((MIN(IF(Outcomes!N187="", 'County Names to hide (2)'!$D$2, Outcomes!N187),'County Names to hide (2)'!$D$2)-Outcomes!M187)/30,1)))</f>
        <v/>
      </c>
      <c r="U187" s="66"/>
      <c r="V187" s="70"/>
    </row>
    <row r="188" spans="3:22" s="1" customFormat="1" x14ac:dyDescent="0.35">
      <c r="C188" s="4"/>
      <c r="L188" s="66" t="str">
        <f t="shared" si="4"/>
        <v>Yes</v>
      </c>
      <c r="M188" s="4"/>
      <c r="N188" s="4"/>
      <c r="O188" s="66" t="str">
        <f>IF(OR(A188="", M188=""), "",
   IF(AND(
         M188 &lt;= 'County Names to hide (2)'!$D$2,
         OR(N188="", N188 &gt;= 'County Names to hide (2)'!$C$2)
      ),
      "Yes",
      "No"
   )
)</f>
        <v/>
      </c>
      <c r="P188" s="4"/>
      <c r="Q188" s="4"/>
      <c r="R188" s="4"/>
      <c r="S188" s="4"/>
      <c r="T188" s="67" t="str">
        <f>IF(Outcomes!M188="","",
   IF(AND(Outcomes!N188&lt;&gt;"",Outcomes!N188&lt;'County Names to hide (2)'!$C$2),0,
      ROUND((MIN(IF(Outcomes!N188="", 'County Names to hide (2)'!$D$2, Outcomes!N188),'County Names to hide (2)'!$D$2)-Outcomes!M188)/30,1)))</f>
        <v/>
      </c>
      <c r="U188" s="66"/>
      <c r="V188" s="70"/>
    </row>
    <row r="189" spans="3:22" s="1" customFormat="1" x14ac:dyDescent="0.35">
      <c r="C189" s="4"/>
      <c r="L189" s="66" t="str">
        <f t="shared" si="4"/>
        <v>Yes</v>
      </c>
      <c r="M189" s="4"/>
      <c r="N189" s="4"/>
      <c r="O189" s="66" t="str">
        <f>IF(OR(A189="", M189=""), "",
   IF(AND(
         M189 &lt;= 'County Names to hide (2)'!$D$2,
         OR(N189="", N189 &gt;= 'County Names to hide (2)'!$C$2)
      ),
      "Yes",
      "No"
   )
)</f>
        <v/>
      </c>
      <c r="P189" s="4"/>
      <c r="Q189" s="4"/>
      <c r="R189" s="4"/>
      <c r="S189" s="4"/>
      <c r="T189" s="67" t="str">
        <f>IF(Outcomes!M189="","",
   IF(AND(Outcomes!N189&lt;&gt;"",Outcomes!N189&lt;'County Names to hide (2)'!$C$2),0,
      ROUND((MIN(IF(Outcomes!N189="", 'County Names to hide (2)'!$D$2, Outcomes!N189),'County Names to hide (2)'!$D$2)-Outcomes!M189)/30,1)))</f>
        <v/>
      </c>
      <c r="U189" s="66"/>
      <c r="V189" s="70"/>
    </row>
    <row r="190" spans="3:22" s="1" customFormat="1" x14ac:dyDescent="0.35">
      <c r="C190" s="4"/>
      <c r="L190" s="66" t="str">
        <f t="shared" si="4"/>
        <v>Yes</v>
      </c>
      <c r="M190" s="4"/>
      <c r="N190" s="4"/>
      <c r="O190" s="66" t="str">
        <f>IF(OR(A190="", M190=""), "",
   IF(AND(
         M190 &lt;= 'County Names to hide (2)'!$D$2,
         OR(N190="", N190 &gt;= 'County Names to hide (2)'!$C$2)
      ),
      "Yes",
      "No"
   )
)</f>
        <v/>
      </c>
      <c r="P190" s="4"/>
      <c r="Q190" s="4"/>
      <c r="R190" s="4"/>
      <c r="S190" s="4"/>
      <c r="T190" s="67" t="str">
        <f>IF(Outcomes!M190="","",
   IF(AND(Outcomes!N190&lt;&gt;"",Outcomes!N190&lt;'County Names to hide (2)'!$C$2),0,
      ROUND((MIN(IF(Outcomes!N190="", 'County Names to hide (2)'!$D$2, Outcomes!N190),'County Names to hide (2)'!$D$2)-Outcomes!M190)/30,1)))</f>
        <v/>
      </c>
      <c r="U190" s="66"/>
      <c r="V190" s="70"/>
    </row>
    <row r="191" spans="3:22" s="1" customFormat="1" x14ac:dyDescent="0.35">
      <c r="C191" s="4"/>
      <c r="L191" s="66" t="str">
        <f t="shared" si="4"/>
        <v>Yes</v>
      </c>
      <c r="M191" s="4"/>
      <c r="N191" s="4"/>
      <c r="O191" s="66" t="str">
        <f>IF(OR(A191="", M191=""), "",
   IF(AND(
         M191 &lt;= 'County Names to hide (2)'!$D$2,
         OR(N191="", N191 &gt;= 'County Names to hide (2)'!$C$2)
      ),
      "Yes",
      "No"
   )
)</f>
        <v/>
      </c>
      <c r="P191" s="4"/>
      <c r="Q191" s="4"/>
      <c r="R191" s="4"/>
      <c r="S191" s="4"/>
      <c r="T191" s="67" t="str">
        <f>IF(Outcomes!M191="","",
   IF(AND(Outcomes!N191&lt;&gt;"",Outcomes!N191&lt;'County Names to hide (2)'!$C$2),0,
      ROUND((MIN(IF(Outcomes!N191="", 'County Names to hide (2)'!$D$2, Outcomes!N191),'County Names to hide (2)'!$D$2)-Outcomes!M191)/30,1)))</f>
        <v/>
      </c>
      <c r="U191" s="66"/>
      <c r="V191" s="70"/>
    </row>
    <row r="192" spans="3:22" s="1" customFormat="1" x14ac:dyDescent="0.35">
      <c r="C192" s="4"/>
      <c r="L192" s="66" t="str">
        <f t="shared" si="4"/>
        <v>Yes</v>
      </c>
      <c r="M192" s="4"/>
      <c r="N192" s="4"/>
      <c r="O192" s="66" t="str">
        <f>IF(OR(A192="", M192=""), "",
   IF(AND(
         M192 &lt;= 'County Names to hide (2)'!$D$2,
         OR(N192="", N192 &gt;= 'County Names to hide (2)'!$C$2)
      ),
      "Yes",
      "No"
   )
)</f>
        <v/>
      </c>
      <c r="P192" s="4"/>
      <c r="Q192" s="4"/>
      <c r="R192" s="4"/>
      <c r="S192" s="4"/>
      <c r="T192" s="67" t="str">
        <f>IF(Outcomes!M192="","",
   IF(AND(Outcomes!N192&lt;&gt;"",Outcomes!N192&lt;'County Names to hide (2)'!$C$2),0,
      ROUND((MIN(IF(Outcomes!N192="", 'County Names to hide (2)'!$D$2, Outcomes!N192),'County Names to hide (2)'!$D$2)-Outcomes!M192)/30,1)))</f>
        <v/>
      </c>
      <c r="U192" s="66"/>
      <c r="V192" s="70"/>
    </row>
    <row r="193" spans="3:22" s="1" customFormat="1" x14ac:dyDescent="0.35">
      <c r="C193" s="4"/>
      <c r="L193" s="66" t="str">
        <f t="shared" si="4"/>
        <v>Yes</v>
      </c>
      <c r="M193" s="4"/>
      <c r="N193" s="4"/>
      <c r="O193" s="66" t="str">
        <f>IF(OR(A193="", M193=""), "",
   IF(AND(
         M193 &lt;= 'County Names to hide (2)'!$D$2,
         OR(N193="", N193 &gt;= 'County Names to hide (2)'!$C$2)
      ),
      "Yes",
      "No"
   )
)</f>
        <v/>
      </c>
      <c r="P193" s="4"/>
      <c r="Q193" s="4"/>
      <c r="R193" s="4"/>
      <c r="S193" s="4"/>
      <c r="T193" s="67" t="str">
        <f>IF(Outcomes!M193="","",
   IF(AND(Outcomes!N193&lt;&gt;"",Outcomes!N193&lt;'County Names to hide (2)'!$C$2),0,
      ROUND((MIN(IF(Outcomes!N193="", 'County Names to hide (2)'!$D$2, Outcomes!N193),'County Names to hide (2)'!$D$2)-Outcomes!M193)/30,1)))</f>
        <v/>
      </c>
      <c r="U193" s="66"/>
      <c r="V193" s="70"/>
    </row>
    <row r="194" spans="3:22" s="1" customFormat="1" x14ac:dyDescent="0.35">
      <c r="C194" s="4"/>
      <c r="L194" s="66" t="str">
        <f t="shared" si="4"/>
        <v>Yes</v>
      </c>
      <c r="M194" s="4"/>
      <c r="N194" s="4"/>
      <c r="O194" s="66" t="str">
        <f>IF(OR(A194="", M194=""), "",
   IF(AND(
         M194 &lt;= 'County Names to hide (2)'!$D$2,
         OR(N194="", N194 &gt;= 'County Names to hide (2)'!$C$2)
      ),
      "Yes",
      "No"
   )
)</f>
        <v/>
      </c>
      <c r="P194" s="4"/>
      <c r="Q194" s="4"/>
      <c r="R194" s="4"/>
      <c r="S194" s="4"/>
      <c r="T194" s="67" t="str">
        <f>IF(Outcomes!M194="","",
   IF(AND(Outcomes!N194&lt;&gt;"",Outcomes!N194&lt;'County Names to hide (2)'!$C$2),0,
      ROUND((MIN(IF(Outcomes!N194="", 'County Names to hide (2)'!$D$2, Outcomes!N194),'County Names to hide (2)'!$D$2)-Outcomes!M194)/30,1)))</f>
        <v/>
      </c>
      <c r="U194" s="66"/>
      <c r="V194" s="70"/>
    </row>
    <row r="195" spans="3:22" s="1" customFormat="1" x14ac:dyDescent="0.35">
      <c r="C195" s="4"/>
      <c r="L195" s="66" t="str">
        <f t="shared" si="4"/>
        <v>Yes</v>
      </c>
      <c r="M195" s="4"/>
      <c r="N195" s="4"/>
      <c r="O195" s="66" t="str">
        <f>IF(OR(A195="", M195=""), "",
   IF(AND(
         M195 &lt;= 'County Names to hide (2)'!$D$2,
         OR(N195="", N195 &gt;= 'County Names to hide (2)'!$C$2)
      ),
      "Yes",
      "No"
   )
)</f>
        <v/>
      </c>
      <c r="P195" s="4"/>
      <c r="Q195" s="4"/>
      <c r="R195" s="4"/>
      <c r="S195" s="4"/>
      <c r="T195" s="67" t="str">
        <f>IF(Outcomes!M195="","",
   IF(AND(Outcomes!N195&lt;&gt;"",Outcomes!N195&lt;'County Names to hide (2)'!$C$2),0,
      ROUND((MIN(IF(Outcomes!N195="", 'County Names to hide (2)'!$D$2, Outcomes!N195),'County Names to hide (2)'!$D$2)-Outcomes!M195)/30,1)))</f>
        <v/>
      </c>
      <c r="U195" s="66"/>
      <c r="V195" s="70"/>
    </row>
    <row r="196" spans="3:22" s="1" customFormat="1" x14ac:dyDescent="0.35">
      <c r="C196" s="4"/>
      <c r="L196" s="66" t="str">
        <f t="shared" si="4"/>
        <v>Yes</v>
      </c>
      <c r="M196" s="4"/>
      <c r="N196" s="4"/>
      <c r="O196" s="66" t="str">
        <f>IF(OR(A196="", M196=""), "",
   IF(AND(
         M196 &lt;= 'County Names to hide (2)'!$D$2,
         OR(N196="", N196 &gt;= 'County Names to hide (2)'!$C$2)
      ),
      "Yes",
      "No"
   )
)</f>
        <v/>
      </c>
      <c r="P196" s="4"/>
      <c r="Q196" s="4"/>
      <c r="R196" s="4"/>
      <c r="S196" s="4"/>
      <c r="T196" s="67" t="str">
        <f>IF(Outcomes!M196="","",
   IF(AND(Outcomes!N196&lt;&gt;"",Outcomes!N196&lt;'County Names to hide (2)'!$C$2),0,
      ROUND((MIN(IF(Outcomes!N196="", 'County Names to hide (2)'!$D$2, Outcomes!N196),'County Names to hide (2)'!$D$2)-Outcomes!M196)/30,1)))</f>
        <v/>
      </c>
      <c r="U196" s="66"/>
      <c r="V196" s="70"/>
    </row>
    <row r="197" spans="3:22" s="1" customFormat="1" x14ac:dyDescent="0.35">
      <c r="C197" s="4"/>
      <c r="L197" s="66" t="str">
        <f t="shared" si="4"/>
        <v>Yes</v>
      </c>
      <c r="M197" s="4"/>
      <c r="N197" s="4"/>
      <c r="O197" s="66" t="str">
        <f>IF(OR(A197="", M197=""), "",
   IF(AND(
         M197 &lt;= 'County Names to hide (2)'!$D$2,
         OR(N197="", N197 &gt;= 'County Names to hide (2)'!$C$2)
      ),
      "Yes",
      "No"
   )
)</f>
        <v/>
      </c>
      <c r="P197" s="4"/>
      <c r="Q197" s="4"/>
      <c r="R197" s="4"/>
      <c r="S197" s="4"/>
      <c r="T197" s="67" t="str">
        <f>IF(Outcomes!M197="","",
   IF(AND(Outcomes!N197&lt;&gt;"",Outcomes!N197&lt;'County Names to hide (2)'!$C$2),0,
      ROUND((MIN(IF(Outcomes!N197="", 'County Names to hide (2)'!$D$2, Outcomes!N197),'County Names to hide (2)'!$D$2)-Outcomes!M197)/30,1)))</f>
        <v/>
      </c>
      <c r="U197" s="66"/>
      <c r="V197" s="70"/>
    </row>
    <row r="198" spans="3:22" s="1" customFormat="1" x14ac:dyDescent="0.35">
      <c r="C198" s="4"/>
      <c r="L198" s="66" t="str">
        <f t="shared" si="4"/>
        <v>Yes</v>
      </c>
      <c r="M198" s="4"/>
      <c r="N198" s="4"/>
      <c r="O198" s="66" t="str">
        <f>IF(OR(A198="", M198=""), "",
   IF(AND(
         M198 &lt;= 'County Names to hide (2)'!$D$2,
         OR(N198="", N198 &gt;= 'County Names to hide (2)'!$C$2)
      ),
      "Yes",
      "No"
   )
)</f>
        <v/>
      </c>
      <c r="P198" s="4"/>
      <c r="Q198" s="4"/>
      <c r="R198" s="4"/>
      <c r="S198" s="4"/>
      <c r="T198" s="67" t="str">
        <f>IF(Outcomes!M198="","",
   IF(AND(Outcomes!N198&lt;&gt;"",Outcomes!N198&lt;'County Names to hide (2)'!$C$2),0,
      ROUND((MIN(IF(Outcomes!N198="", 'County Names to hide (2)'!$D$2, Outcomes!N198),'County Names to hide (2)'!$D$2)-Outcomes!M198)/30,1)))</f>
        <v/>
      </c>
      <c r="U198" s="66"/>
      <c r="V198" s="70"/>
    </row>
    <row r="199" spans="3:22" s="1" customFormat="1" x14ac:dyDescent="0.35">
      <c r="C199" s="4"/>
      <c r="L199" s="66" t="str">
        <f t="shared" si="4"/>
        <v>Yes</v>
      </c>
      <c r="M199" s="4"/>
      <c r="N199" s="4"/>
      <c r="O199" s="66" t="str">
        <f>IF(OR(A199="", M199=""), "",
   IF(AND(
         M199 &lt;= 'County Names to hide (2)'!$D$2,
         OR(N199="", N199 &gt;= 'County Names to hide (2)'!$C$2)
      ),
      "Yes",
      "No"
   )
)</f>
        <v/>
      </c>
      <c r="P199" s="4"/>
      <c r="Q199" s="4"/>
      <c r="R199" s="4"/>
      <c r="S199" s="4"/>
      <c r="T199" s="67" t="str">
        <f>IF(Outcomes!M199="","",
   IF(AND(Outcomes!N199&lt;&gt;"",Outcomes!N199&lt;'County Names to hide (2)'!$C$2),0,
      ROUND((MIN(IF(Outcomes!N199="", 'County Names to hide (2)'!$D$2, Outcomes!N199),'County Names to hide (2)'!$D$2)-Outcomes!M199)/30,1)))</f>
        <v/>
      </c>
      <c r="U199" s="66"/>
      <c r="V199" s="70"/>
    </row>
    <row r="200" spans="3:22" s="1" customFormat="1" x14ac:dyDescent="0.35">
      <c r="C200" s="4"/>
      <c r="L200" s="66" t="str">
        <f t="shared" si="4"/>
        <v>Yes</v>
      </c>
      <c r="M200" s="4"/>
      <c r="N200" s="4"/>
      <c r="O200" s="66" t="str">
        <f>IF(OR(A200="", M200=""), "",
   IF(AND(
         M200 &lt;= 'County Names to hide (2)'!$D$2,
         OR(N200="", N200 &gt;= 'County Names to hide (2)'!$C$2)
      ),
      "Yes",
      "No"
   )
)</f>
        <v/>
      </c>
      <c r="P200" s="4"/>
      <c r="Q200" s="4"/>
      <c r="R200" s="4"/>
      <c r="S200" s="4"/>
      <c r="T200" s="67" t="str">
        <f>IF(Outcomes!M200="","",
   IF(AND(Outcomes!N200&lt;&gt;"",Outcomes!N200&lt;'County Names to hide (2)'!$C$2),0,
      ROUND((MIN(IF(Outcomes!N200="", 'County Names to hide (2)'!$D$2, Outcomes!N200),'County Names to hide (2)'!$D$2)-Outcomes!M200)/30,1)))</f>
        <v/>
      </c>
      <c r="U200" s="66"/>
      <c r="V200" s="70"/>
    </row>
    <row r="201" spans="3:22" s="1" customFormat="1" x14ac:dyDescent="0.35">
      <c r="C201" s="4"/>
      <c r="L201" s="66" t="str">
        <f t="shared" si="4"/>
        <v>Yes</v>
      </c>
      <c r="M201" s="4"/>
      <c r="N201" s="4"/>
      <c r="O201" s="66" t="str">
        <f>IF(OR(A201="", M201=""), "",
   IF(AND(
         M201 &lt;= 'County Names to hide (2)'!$D$2,
         OR(N201="", N201 &gt;= 'County Names to hide (2)'!$C$2)
      ),
      "Yes",
      "No"
   )
)</f>
        <v/>
      </c>
      <c r="P201" s="4"/>
      <c r="Q201" s="4"/>
      <c r="R201" s="4"/>
      <c r="S201" s="4"/>
      <c r="T201" s="67" t="str">
        <f>IF(Outcomes!M201="","",
   IF(AND(Outcomes!N201&lt;&gt;"",Outcomes!N201&lt;'County Names to hide (2)'!$C$2),0,
      ROUND((MIN(IF(Outcomes!N201="", 'County Names to hide (2)'!$D$2, Outcomes!N201),'County Names to hide (2)'!$D$2)-Outcomes!M201)/30,1)))</f>
        <v/>
      </c>
      <c r="U201" s="66"/>
      <c r="V201" s="70"/>
    </row>
    <row r="202" spans="3:22" s="1" customFormat="1" x14ac:dyDescent="0.35">
      <c r="C202" s="4"/>
      <c r="L202" s="66" t="str">
        <f t="shared" si="4"/>
        <v>Yes</v>
      </c>
      <c r="M202" s="4"/>
      <c r="N202" s="4"/>
      <c r="O202" s="66" t="str">
        <f>IF(OR(A202="", M202=""), "",
   IF(AND(
         M202 &lt;= 'County Names to hide (2)'!$D$2,
         OR(N202="", N202 &gt;= 'County Names to hide (2)'!$C$2)
      ),
      "Yes",
      "No"
   )
)</f>
        <v/>
      </c>
      <c r="P202" s="4"/>
      <c r="Q202" s="4"/>
      <c r="R202" s="4"/>
      <c r="S202" s="4"/>
      <c r="T202" s="67" t="str">
        <f>IF(Outcomes!M202="","",
   IF(AND(Outcomes!N202&lt;&gt;"",Outcomes!N202&lt;'County Names to hide (2)'!$C$2),0,
      ROUND((MIN(IF(Outcomes!N202="", 'County Names to hide (2)'!$D$2, Outcomes!N202),'County Names to hide (2)'!$D$2)-Outcomes!M202)/30,1)))</f>
        <v/>
      </c>
      <c r="U202" s="66"/>
      <c r="V202" s="70"/>
    </row>
    <row r="203" spans="3:22" s="1" customFormat="1" x14ac:dyDescent="0.35">
      <c r="C203" s="4"/>
      <c r="L203" s="66" t="str">
        <f t="shared" si="4"/>
        <v>Yes</v>
      </c>
      <c r="M203" s="4"/>
      <c r="N203" s="4"/>
      <c r="O203" s="66" t="str">
        <f>IF(OR(A203="", M203=""), "",
   IF(AND(
         M203 &lt;= 'County Names to hide (2)'!$D$2,
         OR(N203="", N203 &gt;= 'County Names to hide (2)'!$C$2)
      ),
      "Yes",
      "No"
   )
)</f>
        <v/>
      </c>
      <c r="P203" s="4"/>
      <c r="Q203" s="4"/>
      <c r="R203" s="4"/>
      <c r="S203" s="4"/>
      <c r="T203" s="67" t="str">
        <f>IF(Outcomes!M203="","",
   IF(AND(Outcomes!N203&lt;&gt;"",Outcomes!N203&lt;'County Names to hide (2)'!$C$2),0,
      ROUND((MIN(IF(Outcomes!N203="", 'County Names to hide (2)'!$D$2, Outcomes!N203),'County Names to hide (2)'!$D$2)-Outcomes!M203)/30,1)))</f>
        <v/>
      </c>
      <c r="U203" s="66"/>
      <c r="V203" s="70"/>
    </row>
    <row r="204" spans="3:22" s="1" customFormat="1" x14ac:dyDescent="0.35">
      <c r="C204" s="4"/>
      <c r="L204" s="66" t="str">
        <f t="shared" si="4"/>
        <v>Yes</v>
      </c>
      <c r="M204" s="4"/>
      <c r="N204" s="4"/>
      <c r="O204" s="66" t="str">
        <f>IF(OR(A204="", M204=""), "",
   IF(AND(
         M204 &lt;= 'County Names to hide (2)'!$D$2,
         OR(N204="", N204 &gt;= 'County Names to hide (2)'!$C$2)
      ),
      "Yes",
      "No"
   )
)</f>
        <v/>
      </c>
      <c r="P204" s="4"/>
      <c r="Q204" s="4"/>
      <c r="R204" s="4"/>
      <c r="S204" s="4"/>
      <c r="T204" s="67" t="str">
        <f>IF(Outcomes!M204="","",
   IF(AND(Outcomes!N204&lt;&gt;"",Outcomes!N204&lt;'County Names to hide (2)'!$C$2),0,
      ROUND((MIN(IF(Outcomes!N204="", 'County Names to hide (2)'!$D$2, Outcomes!N204),'County Names to hide (2)'!$D$2)-Outcomes!M204)/30,1)))</f>
        <v/>
      </c>
      <c r="U204" s="66"/>
      <c r="V204" s="70"/>
    </row>
    <row r="205" spans="3:22" s="1" customFormat="1" x14ac:dyDescent="0.35">
      <c r="C205" s="4"/>
      <c r="L205" s="66" t="str">
        <f t="shared" si="4"/>
        <v>Yes</v>
      </c>
      <c r="M205" s="4"/>
      <c r="N205" s="4"/>
      <c r="O205" s="66" t="str">
        <f>IF(OR(A205="", M205=""), "",
   IF(AND(
         M205 &lt;= 'County Names to hide (2)'!$D$2,
         OR(N205="", N205 &gt;= 'County Names to hide (2)'!$C$2)
      ),
      "Yes",
      "No"
   )
)</f>
        <v/>
      </c>
      <c r="P205" s="4"/>
      <c r="Q205" s="4"/>
      <c r="R205" s="4"/>
      <c r="S205" s="4"/>
      <c r="T205" s="67" t="str">
        <f>IF(Outcomes!M205="","",
   IF(AND(Outcomes!N205&lt;&gt;"",Outcomes!N205&lt;'County Names to hide (2)'!$C$2),0,
      ROUND((MIN(IF(Outcomes!N205="", 'County Names to hide (2)'!$D$2, Outcomes!N205),'County Names to hide (2)'!$D$2)-Outcomes!M205)/30,1)))</f>
        <v/>
      </c>
      <c r="U205" s="66"/>
      <c r="V205" s="70"/>
    </row>
    <row r="206" spans="3:22" s="1" customFormat="1" x14ac:dyDescent="0.35">
      <c r="C206" s="4"/>
      <c r="L206" s="66" t="str">
        <f t="shared" si="4"/>
        <v>Yes</v>
      </c>
      <c r="M206" s="4"/>
      <c r="N206" s="4"/>
      <c r="O206" s="66" t="str">
        <f>IF(OR(A206="", M206=""), "",
   IF(AND(
         M206 &lt;= 'County Names to hide (2)'!$D$2,
         OR(N206="", N206 &gt;= 'County Names to hide (2)'!$C$2)
      ),
      "Yes",
      "No"
   )
)</f>
        <v/>
      </c>
      <c r="P206" s="4"/>
      <c r="Q206" s="4"/>
      <c r="R206" s="4"/>
      <c r="S206" s="4"/>
      <c r="T206" s="67" t="str">
        <f>IF(Outcomes!M206="","",
   IF(AND(Outcomes!N206&lt;&gt;"",Outcomes!N206&lt;'County Names to hide (2)'!$C$2),0,
      ROUND((MIN(IF(Outcomes!N206="", 'County Names to hide (2)'!$D$2, Outcomes!N206),'County Names to hide (2)'!$D$2)-Outcomes!M206)/30,1)))</f>
        <v/>
      </c>
      <c r="U206" s="66"/>
      <c r="V206" s="70"/>
    </row>
    <row r="207" spans="3:22" s="1" customFormat="1" x14ac:dyDescent="0.35">
      <c r="C207" s="4"/>
      <c r="L207" s="66" t="str">
        <f t="shared" si="4"/>
        <v>Yes</v>
      </c>
      <c r="M207" s="4"/>
      <c r="N207" s="4"/>
      <c r="O207" s="66" t="str">
        <f>IF(OR(A207="", M207=""), "",
   IF(AND(
         M207 &lt;= 'County Names to hide (2)'!$D$2,
         OR(N207="", N207 &gt;= 'County Names to hide (2)'!$C$2)
      ),
      "Yes",
      "No"
   )
)</f>
        <v/>
      </c>
      <c r="P207" s="4"/>
      <c r="Q207" s="4"/>
      <c r="R207" s="4"/>
      <c r="S207" s="4"/>
      <c r="T207" s="67" t="str">
        <f>IF(Outcomes!M207="","",
   IF(AND(Outcomes!N207&lt;&gt;"",Outcomes!N207&lt;'County Names to hide (2)'!$C$2),0,
      ROUND((MIN(IF(Outcomes!N207="", 'County Names to hide (2)'!$D$2, Outcomes!N207),'County Names to hide (2)'!$D$2)-Outcomes!M207)/30,1)))</f>
        <v/>
      </c>
      <c r="U207" s="66"/>
      <c r="V207" s="70"/>
    </row>
    <row r="208" spans="3:22" s="1" customFormat="1" x14ac:dyDescent="0.35">
      <c r="C208" s="4"/>
      <c r="L208" s="66" t="str">
        <f t="shared" si="4"/>
        <v>Yes</v>
      </c>
      <c r="M208" s="4"/>
      <c r="N208" s="4"/>
      <c r="O208" s="66" t="str">
        <f>IF(OR(A208="", M208=""), "",
   IF(AND(
         M208 &lt;= 'County Names to hide (2)'!$D$2,
         OR(N208="", N208 &gt;= 'County Names to hide (2)'!$C$2)
      ),
      "Yes",
      "No"
   )
)</f>
        <v/>
      </c>
      <c r="P208" s="4"/>
      <c r="Q208" s="4"/>
      <c r="R208" s="4"/>
      <c r="S208" s="4"/>
      <c r="T208" s="67" t="str">
        <f>IF(Outcomes!M208="","",
   IF(AND(Outcomes!N208&lt;&gt;"",Outcomes!N208&lt;'County Names to hide (2)'!$C$2),0,
      ROUND((MIN(IF(Outcomes!N208="", 'County Names to hide (2)'!$D$2, Outcomes!N208),'County Names to hide (2)'!$D$2)-Outcomes!M208)/30,1)))</f>
        <v/>
      </c>
      <c r="U208" s="66"/>
      <c r="V208" s="70"/>
    </row>
    <row r="209" spans="3:22" s="1" customFormat="1" x14ac:dyDescent="0.35">
      <c r="C209" s="4"/>
      <c r="L209" s="66" t="str">
        <f t="shared" si="4"/>
        <v>Yes</v>
      </c>
      <c r="M209" s="4"/>
      <c r="N209" s="4"/>
      <c r="O209" s="66" t="str">
        <f>IF(OR(A209="", M209=""), "",
   IF(AND(
         M209 &lt;= 'County Names to hide (2)'!$D$2,
         OR(N209="", N209 &gt;= 'County Names to hide (2)'!$C$2)
      ),
      "Yes",
      "No"
   )
)</f>
        <v/>
      </c>
      <c r="P209" s="4"/>
      <c r="Q209" s="4"/>
      <c r="R209" s="4"/>
      <c r="S209" s="4"/>
      <c r="T209" s="67" t="str">
        <f>IF(Outcomes!M209="","",
   IF(AND(Outcomes!N209&lt;&gt;"",Outcomes!N209&lt;'County Names to hide (2)'!$C$2),0,
      ROUND((MIN(IF(Outcomes!N209="", 'County Names to hide (2)'!$D$2, Outcomes!N209),'County Names to hide (2)'!$D$2)-Outcomes!M209)/30,1)))</f>
        <v/>
      </c>
      <c r="U209" s="66"/>
      <c r="V209" s="70"/>
    </row>
    <row r="210" spans="3:22" s="1" customFormat="1" x14ac:dyDescent="0.35">
      <c r="C210" s="4"/>
      <c r="L210" s="66" t="str">
        <f t="shared" si="4"/>
        <v>Yes</v>
      </c>
      <c r="M210" s="4"/>
      <c r="N210" s="4"/>
      <c r="O210" s="66" t="str">
        <f>IF(OR(A210="", M210=""), "",
   IF(AND(
         M210 &lt;= 'County Names to hide (2)'!$D$2,
         OR(N210="", N210 &gt;= 'County Names to hide (2)'!$C$2)
      ),
      "Yes",
      "No"
   )
)</f>
        <v/>
      </c>
      <c r="P210" s="4"/>
      <c r="Q210" s="4"/>
      <c r="R210" s="4"/>
      <c r="S210" s="4"/>
      <c r="T210" s="67" t="str">
        <f>IF(Outcomes!M210="","",
   IF(AND(Outcomes!N210&lt;&gt;"",Outcomes!N210&lt;'County Names to hide (2)'!$C$2),0,
      ROUND((MIN(IF(Outcomes!N210="", 'County Names to hide (2)'!$D$2, Outcomes!N210),'County Names to hide (2)'!$D$2)-Outcomes!M210)/30,1)))</f>
        <v/>
      </c>
      <c r="U210" s="66"/>
      <c r="V210" s="70"/>
    </row>
    <row r="211" spans="3:22" s="1" customFormat="1" x14ac:dyDescent="0.35">
      <c r="C211" s="4"/>
      <c r="L211" s="66" t="str">
        <f t="shared" si="4"/>
        <v>Yes</v>
      </c>
      <c r="M211" s="4"/>
      <c r="N211" s="4"/>
      <c r="O211" s="66" t="str">
        <f>IF(OR(A211="", M211=""), "",
   IF(AND(
         M211 &lt;= 'County Names to hide (2)'!$D$2,
         OR(N211="", N211 &gt;= 'County Names to hide (2)'!$C$2)
      ),
      "Yes",
      "No"
   )
)</f>
        <v/>
      </c>
      <c r="P211" s="4"/>
      <c r="Q211" s="4"/>
      <c r="R211" s="4"/>
      <c r="S211" s="4"/>
      <c r="T211" s="67" t="str">
        <f>IF(Outcomes!M211="","",
   IF(AND(Outcomes!N211&lt;&gt;"",Outcomes!N211&lt;'County Names to hide (2)'!$C$2),0,
      ROUND((MIN(IF(Outcomes!N211="", 'County Names to hide (2)'!$D$2, Outcomes!N211),'County Names to hide (2)'!$D$2)-Outcomes!M211)/30,1)))</f>
        <v/>
      </c>
      <c r="U211" s="66"/>
      <c r="V211" s="70"/>
    </row>
    <row r="212" spans="3:22" s="1" customFormat="1" x14ac:dyDescent="0.35">
      <c r="C212" s="4"/>
      <c r="L212" s="66" t="str">
        <f t="shared" si="4"/>
        <v>Yes</v>
      </c>
      <c r="M212" s="4"/>
      <c r="N212" s="4"/>
      <c r="O212" s="66" t="str">
        <f>IF(OR(A212="", M212=""), "",
   IF(AND(
         M212 &lt;= 'County Names to hide (2)'!$D$2,
         OR(N212="", N212 &gt;= 'County Names to hide (2)'!$C$2)
      ),
      "Yes",
      "No"
   )
)</f>
        <v/>
      </c>
      <c r="P212" s="4"/>
      <c r="Q212" s="4"/>
      <c r="R212" s="4"/>
      <c r="S212" s="4"/>
      <c r="T212" s="67" t="str">
        <f>IF(Outcomes!M212="","",
   IF(AND(Outcomes!N212&lt;&gt;"",Outcomes!N212&lt;'County Names to hide (2)'!$C$2),0,
      ROUND((MIN(IF(Outcomes!N212="", 'County Names to hide (2)'!$D$2, Outcomes!N212),'County Names to hide (2)'!$D$2)-Outcomes!M212)/30,1)))</f>
        <v/>
      </c>
      <c r="U212" s="66"/>
      <c r="V212" s="70"/>
    </row>
    <row r="213" spans="3:22" s="1" customFormat="1" x14ac:dyDescent="0.35">
      <c r="C213" s="4"/>
      <c r="L213" s="66" t="str">
        <f t="shared" si="4"/>
        <v>Yes</v>
      </c>
      <c r="M213" s="4"/>
      <c r="N213" s="4"/>
      <c r="O213" s="66" t="str">
        <f>IF(OR(A213="", M213=""), "",
   IF(AND(
         M213 &lt;= 'County Names to hide (2)'!$D$2,
         OR(N213="", N213 &gt;= 'County Names to hide (2)'!$C$2)
      ),
      "Yes",
      "No"
   )
)</f>
        <v/>
      </c>
      <c r="P213" s="4"/>
      <c r="Q213" s="4"/>
      <c r="R213" s="4"/>
      <c r="S213" s="4"/>
      <c r="T213" s="67" t="str">
        <f>IF(Outcomes!M213="","",
   IF(AND(Outcomes!N213&lt;&gt;"",Outcomes!N213&lt;'County Names to hide (2)'!$C$2),0,
      ROUND((MIN(IF(Outcomes!N213="", 'County Names to hide (2)'!$D$2, Outcomes!N213),'County Names to hide (2)'!$D$2)-Outcomes!M213)/30,1)))</f>
        <v/>
      </c>
      <c r="U213" s="66"/>
      <c r="V213" s="70"/>
    </row>
    <row r="214" spans="3:22" s="1" customFormat="1" x14ac:dyDescent="0.35">
      <c r="C214" s="4"/>
      <c r="L214" s="66" t="str">
        <f t="shared" si="4"/>
        <v>Yes</v>
      </c>
      <c r="M214" s="4"/>
      <c r="N214" s="4"/>
      <c r="O214" s="66" t="str">
        <f>IF(OR(A214="", M214=""), "",
   IF(AND(
         M214 &lt;= 'County Names to hide (2)'!$D$2,
         OR(N214="", N214 &gt;= 'County Names to hide (2)'!$C$2)
      ),
      "Yes",
      "No"
   )
)</f>
        <v/>
      </c>
      <c r="P214" s="4"/>
      <c r="Q214" s="4"/>
      <c r="R214" s="4"/>
      <c r="S214" s="4"/>
      <c r="T214" s="67" t="str">
        <f>IF(Outcomes!M214="","",
   IF(AND(Outcomes!N214&lt;&gt;"",Outcomes!N214&lt;'County Names to hide (2)'!$C$2),0,
      ROUND((MIN(IF(Outcomes!N214="", 'County Names to hide (2)'!$D$2, Outcomes!N214),'County Names to hide (2)'!$D$2)-Outcomes!M214)/30,1)))</f>
        <v/>
      </c>
      <c r="U214" s="66"/>
      <c r="V214" s="70"/>
    </row>
    <row r="215" spans="3:22" s="1" customFormat="1" x14ac:dyDescent="0.35">
      <c r="C215" s="4"/>
      <c r="L215" s="66" t="str">
        <f t="shared" si="4"/>
        <v>Yes</v>
      </c>
      <c r="M215" s="4"/>
      <c r="N215" s="4"/>
      <c r="O215" s="66" t="str">
        <f>IF(OR(A215="", M215=""), "",
   IF(AND(
         M215 &lt;= 'County Names to hide (2)'!$D$2,
         OR(N215="", N215 &gt;= 'County Names to hide (2)'!$C$2)
      ),
      "Yes",
      "No"
   )
)</f>
        <v/>
      </c>
      <c r="P215" s="4"/>
      <c r="Q215" s="4"/>
      <c r="R215" s="4"/>
      <c r="S215" s="4"/>
      <c r="T215" s="67" t="str">
        <f>IF(Outcomes!M215="","",
   IF(AND(Outcomes!N215&lt;&gt;"",Outcomes!N215&lt;'County Names to hide (2)'!$C$2),0,
      ROUND((MIN(IF(Outcomes!N215="", 'County Names to hide (2)'!$D$2, Outcomes!N215),'County Names to hide (2)'!$D$2)-Outcomes!M215)/30,1)))</f>
        <v/>
      </c>
      <c r="U215" s="66"/>
      <c r="V215" s="70"/>
    </row>
    <row r="216" spans="3:22" s="1" customFormat="1" x14ac:dyDescent="0.35">
      <c r="C216" s="4"/>
      <c r="L216" s="66" t="str">
        <f t="shared" si="4"/>
        <v>Yes</v>
      </c>
      <c r="M216" s="4"/>
      <c r="N216" s="4"/>
      <c r="O216" s="66" t="str">
        <f>IF(OR(A216="", M216=""), "",
   IF(AND(
         M216 &lt;= 'County Names to hide (2)'!$D$2,
         OR(N216="", N216 &gt;= 'County Names to hide (2)'!$C$2)
      ),
      "Yes",
      "No"
   )
)</f>
        <v/>
      </c>
      <c r="P216" s="4"/>
      <c r="Q216" s="4"/>
      <c r="R216" s="4"/>
      <c r="S216" s="4"/>
      <c r="T216" s="67" t="str">
        <f>IF(Outcomes!M216="","",
   IF(AND(Outcomes!N216&lt;&gt;"",Outcomes!N216&lt;'County Names to hide (2)'!$C$2),0,
      ROUND((MIN(IF(Outcomes!N216="", 'County Names to hide (2)'!$D$2, Outcomes!N216),'County Names to hide (2)'!$D$2)-Outcomes!M216)/30,1)))</f>
        <v/>
      </c>
      <c r="U216" s="66"/>
      <c r="V216" s="70"/>
    </row>
    <row r="217" spans="3:22" s="1" customFormat="1" x14ac:dyDescent="0.35">
      <c r="C217" s="4"/>
      <c r="L217" s="66" t="str">
        <f t="shared" si="4"/>
        <v>Yes</v>
      </c>
      <c r="M217" s="4"/>
      <c r="N217" s="4"/>
      <c r="O217" s="66" t="str">
        <f>IF(OR(A217="", M217=""), "",
   IF(AND(
         M217 &lt;= 'County Names to hide (2)'!$D$2,
         OR(N217="", N217 &gt;= 'County Names to hide (2)'!$C$2)
      ),
      "Yes",
      "No"
   )
)</f>
        <v/>
      </c>
      <c r="P217" s="4"/>
      <c r="Q217" s="4"/>
      <c r="R217" s="4"/>
      <c r="S217" s="4"/>
      <c r="T217" s="67" t="str">
        <f>IF(Outcomes!M217="","",
   IF(AND(Outcomes!N217&lt;&gt;"",Outcomes!N217&lt;'County Names to hide (2)'!$C$2),0,
      ROUND((MIN(IF(Outcomes!N217="", 'County Names to hide (2)'!$D$2, Outcomes!N217),'County Names to hide (2)'!$D$2)-Outcomes!M217)/30,1)))</f>
        <v/>
      </c>
      <c r="U217" s="66"/>
      <c r="V217" s="70"/>
    </row>
    <row r="218" spans="3:22" s="1" customFormat="1" x14ac:dyDescent="0.35">
      <c r="C218" s="4"/>
      <c r="L218" s="66" t="str">
        <f t="shared" si="4"/>
        <v>Yes</v>
      </c>
      <c r="M218" s="4"/>
      <c r="N218" s="4"/>
      <c r="O218" s="66" t="str">
        <f>IF(OR(A218="", M218=""), "",
   IF(AND(
         M218 &lt;= 'County Names to hide (2)'!$D$2,
         OR(N218="", N218 &gt;= 'County Names to hide (2)'!$C$2)
      ),
      "Yes",
      "No"
   )
)</f>
        <v/>
      </c>
      <c r="P218" s="4"/>
      <c r="Q218" s="4"/>
      <c r="R218" s="4"/>
      <c r="S218" s="4"/>
      <c r="T218" s="67" t="str">
        <f>IF(Outcomes!M218="","",
   IF(AND(Outcomes!N218&lt;&gt;"",Outcomes!N218&lt;'County Names to hide (2)'!$C$2),0,
      ROUND((MIN(IF(Outcomes!N218="", 'County Names to hide (2)'!$D$2, Outcomes!N218),'County Names to hide (2)'!$D$2)-Outcomes!M218)/30,1)))</f>
        <v/>
      </c>
      <c r="U218" s="66"/>
      <c r="V218" s="70"/>
    </row>
    <row r="219" spans="3:22" s="1" customFormat="1" x14ac:dyDescent="0.35">
      <c r="C219" s="4"/>
      <c r="L219" s="66" t="str">
        <f t="shared" si="4"/>
        <v>Yes</v>
      </c>
      <c r="M219" s="4"/>
      <c r="N219" s="4"/>
      <c r="O219" s="66" t="str">
        <f>IF(OR(A219="", M219=""), "",
   IF(AND(
         M219 &lt;= 'County Names to hide (2)'!$D$2,
         OR(N219="", N219 &gt;= 'County Names to hide (2)'!$C$2)
      ),
      "Yes",
      "No"
   )
)</f>
        <v/>
      </c>
      <c r="P219" s="4"/>
      <c r="Q219" s="4"/>
      <c r="R219" s="4"/>
      <c r="S219" s="4"/>
      <c r="T219" s="67" t="str">
        <f>IF(Outcomes!M219="","",
   IF(AND(Outcomes!N219&lt;&gt;"",Outcomes!N219&lt;'County Names to hide (2)'!$C$2),0,
      ROUND((MIN(IF(Outcomes!N219="", 'County Names to hide (2)'!$D$2, Outcomes!N219),'County Names to hide (2)'!$D$2)-Outcomes!M219)/30,1)))</f>
        <v/>
      </c>
      <c r="U219" s="66"/>
      <c r="V219" s="70"/>
    </row>
    <row r="220" spans="3:22" s="1" customFormat="1" x14ac:dyDescent="0.35">
      <c r="C220" s="4"/>
      <c r="L220" s="66" t="str">
        <f t="shared" si="4"/>
        <v>Yes</v>
      </c>
      <c r="M220" s="4"/>
      <c r="N220" s="4"/>
      <c r="O220" s="66" t="str">
        <f>IF(OR(A220="", M220=""), "",
   IF(AND(
         M220 &lt;= 'County Names to hide (2)'!$D$2,
         OR(N220="", N220 &gt;= 'County Names to hide (2)'!$C$2)
      ),
      "Yes",
      "No"
   )
)</f>
        <v/>
      </c>
      <c r="P220" s="4"/>
      <c r="Q220" s="4"/>
      <c r="R220" s="4"/>
      <c r="S220" s="4"/>
      <c r="T220" s="67" t="str">
        <f>IF(Outcomes!M220="","",
   IF(AND(Outcomes!N220&lt;&gt;"",Outcomes!N220&lt;'County Names to hide (2)'!$C$2),0,
      ROUND((MIN(IF(Outcomes!N220="", 'County Names to hide (2)'!$D$2, Outcomes!N220),'County Names to hide (2)'!$D$2)-Outcomes!M220)/30,1)))</f>
        <v/>
      </c>
      <c r="U220" s="66"/>
      <c r="V220" s="70"/>
    </row>
    <row r="221" spans="3:22" s="1" customFormat="1" x14ac:dyDescent="0.35">
      <c r="C221" s="4"/>
      <c r="L221" s="66" t="str">
        <f t="shared" si="4"/>
        <v>Yes</v>
      </c>
      <c r="M221" s="4"/>
      <c r="N221" s="4"/>
      <c r="O221" s="66" t="str">
        <f>IF(OR(A221="", M221=""), "",
   IF(AND(
         M221 &lt;= 'County Names to hide (2)'!$D$2,
         OR(N221="", N221 &gt;= 'County Names to hide (2)'!$C$2)
      ),
      "Yes",
      "No"
   )
)</f>
        <v/>
      </c>
      <c r="P221" s="4"/>
      <c r="Q221" s="4"/>
      <c r="R221" s="4"/>
      <c r="S221" s="4"/>
      <c r="T221" s="67" t="str">
        <f>IF(Outcomes!M221="","",
   IF(AND(Outcomes!N221&lt;&gt;"",Outcomes!N221&lt;'County Names to hide (2)'!$C$2),0,
      ROUND((MIN(IF(Outcomes!N221="", 'County Names to hide (2)'!$D$2, Outcomes!N221),'County Names to hide (2)'!$D$2)-Outcomes!M221)/30,1)))</f>
        <v/>
      </c>
      <c r="U221" s="66"/>
      <c r="V221" s="70"/>
    </row>
    <row r="222" spans="3:22" s="1" customFormat="1" x14ac:dyDescent="0.35">
      <c r="C222" s="4"/>
      <c r="L222" s="66" t="str">
        <f t="shared" si="4"/>
        <v>Yes</v>
      </c>
      <c r="M222" s="4"/>
      <c r="N222" s="4"/>
      <c r="O222" s="66" t="str">
        <f>IF(OR(A222="", M222=""), "",
   IF(AND(
         M222 &lt;= 'County Names to hide (2)'!$D$2,
         OR(N222="", N222 &gt;= 'County Names to hide (2)'!$C$2)
      ),
      "Yes",
      "No"
   )
)</f>
        <v/>
      </c>
      <c r="P222" s="4"/>
      <c r="Q222" s="4"/>
      <c r="R222" s="4"/>
      <c r="S222" s="4"/>
      <c r="T222" s="67" t="str">
        <f>IF(Outcomes!M222="","",
   IF(AND(Outcomes!N222&lt;&gt;"",Outcomes!N222&lt;'County Names to hide (2)'!$C$2),0,
      ROUND((MIN(IF(Outcomes!N222="", 'County Names to hide (2)'!$D$2, Outcomes!N222),'County Names to hide (2)'!$D$2)-Outcomes!M222)/30,1)))</f>
        <v/>
      </c>
      <c r="U222" s="66"/>
      <c r="V222" s="70"/>
    </row>
    <row r="223" spans="3:22" s="1" customFormat="1" x14ac:dyDescent="0.35">
      <c r="C223" s="4"/>
      <c r="L223" s="66" t="str">
        <f t="shared" si="4"/>
        <v>Yes</v>
      </c>
      <c r="M223" s="4"/>
      <c r="N223" s="4"/>
      <c r="O223" s="66" t="str">
        <f>IF(OR(A223="", M223=""), "",
   IF(AND(
         M223 &lt;= 'County Names to hide (2)'!$D$2,
         OR(N223="", N223 &gt;= 'County Names to hide (2)'!$C$2)
      ),
      "Yes",
      "No"
   )
)</f>
        <v/>
      </c>
      <c r="P223" s="4"/>
      <c r="Q223" s="4"/>
      <c r="R223" s="4"/>
      <c r="S223" s="4"/>
      <c r="T223" s="67" t="str">
        <f>IF(Outcomes!M223="","",
   IF(AND(Outcomes!N223&lt;&gt;"",Outcomes!N223&lt;'County Names to hide (2)'!$C$2),0,
      ROUND((MIN(IF(Outcomes!N223="", 'County Names to hide (2)'!$D$2, Outcomes!N223),'County Names to hide (2)'!$D$2)-Outcomes!M223)/30,1)))</f>
        <v/>
      </c>
      <c r="U223" s="66"/>
      <c r="V223" s="70"/>
    </row>
    <row r="224" spans="3:22" s="1" customFormat="1" x14ac:dyDescent="0.35">
      <c r="C224" s="4"/>
      <c r="L224" s="66" t="str">
        <f t="shared" si="4"/>
        <v>Yes</v>
      </c>
      <c r="M224" s="4"/>
      <c r="N224" s="4"/>
      <c r="O224" s="66" t="str">
        <f>IF(OR(A224="", M224=""), "",
   IF(AND(
         M224 &lt;= 'County Names to hide (2)'!$D$2,
         OR(N224="", N224 &gt;= 'County Names to hide (2)'!$C$2)
      ),
      "Yes",
      "No"
   )
)</f>
        <v/>
      </c>
      <c r="P224" s="4"/>
      <c r="Q224" s="4"/>
      <c r="R224" s="4"/>
      <c r="S224" s="4"/>
      <c r="T224" s="67" t="str">
        <f>IF(Outcomes!M224="","",
   IF(AND(Outcomes!N224&lt;&gt;"",Outcomes!N224&lt;'County Names to hide (2)'!$C$2),0,
      ROUND((MIN(IF(Outcomes!N224="", 'County Names to hide (2)'!$D$2, Outcomes!N224),'County Names to hide (2)'!$D$2)-Outcomes!M224)/30,1)))</f>
        <v/>
      </c>
      <c r="U224" s="66"/>
      <c r="V224" s="70"/>
    </row>
    <row r="225" spans="3:22" s="1" customFormat="1" x14ac:dyDescent="0.35">
      <c r="C225" s="4"/>
      <c r="L225" s="66" t="str">
        <f t="shared" si="4"/>
        <v>Yes</v>
      </c>
      <c r="M225" s="4"/>
      <c r="N225" s="4"/>
      <c r="O225" s="66" t="str">
        <f>IF(OR(A225="", M225=""), "",
   IF(AND(
         M225 &lt;= 'County Names to hide (2)'!$D$2,
         OR(N225="", N225 &gt;= 'County Names to hide (2)'!$C$2)
      ),
      "Yes",
      "No"
   )
)</f>
        <v/>
      </c>
      <c r="P225" s="4"/>
      <c r="Q225" s="4"/>
      <c r="R225" s="4"/>
      <c r="S225" s="4"/>
      <c r="T225" s="67" t="str">
        <f>IF(Outcomes!M225="","",
   IF(AND(Outcomes!N225&lt;&gt;"",Outcomes!N225&lt;'County Names to hide (2)'!$C$2),0,
      ROUND((MIN(IF(Outcomes!N225="", 'County Names to hide (2)'!$D$2, Outcomes!N225),'County Names to hide (2)'!$D$2)-Outcomes!M225)/30,1)))</f>
        <v/>
      </c>
      <c r="U225" s="66"/>
      <c r="V225" s="70"/>
    </row>
    <row r="226" spans="3:22" s="1" customFormat="1" x14ac:dyDescent="0.35">
      <c r="C226" s="4"/>
      <c r="L226" s="66" t="str">
        <f t="shared" si="4"/>
        <v>Yes</v>
      </c>
      <c r="M226" s="4"/>
      <c r="N226" s="4"/>
      <c r="O226" s="66" t="str">
        <f>IF(OR(A226="", M226=""), "",
   IF(AND(
         M226 &lt;= 'County Names to hide (2)'!$D$2,
         OR(N226="", N226 &gt;= 'County Names to hide (2)'!$C$2)
      ),
      "Yes",
      "No"
   )
)</f>
        <v/>
      </c>
      <c r="P226" s="4"/>
      <c r="Q226" s="4"/>
      <c r="R226" s="4"/>
      <c r="S226" s="4"/>
      <c r="T226" s="67" t="str">
        <f>IF(Outcomes!M226="","",
   IF(AND(Outcomes!N226&lt;&gt;"",Outcomes!N226&lt;'County Names to hide (2)'!$C$2),0,
      ROUND((MIN(IF(Outcomes!N226="", 'County Names to hide (2)'!$D$2, Outcomes!N226),'County Names to hide (2)'!$D$2)-Outcomes!M226)/30,1)))</f>
        <v/>
      </c>
      <c r="U226" s="66"/>
      <c r="V226" s="70"/>
    </row>
    <row r="227" spans="3:22" s="1" customFormat="1" x14ac:dyDescent="0.35">
      <c r="C227" s="4"/>
      <c r="L227" s="66" t="str">
        <f t="shared" si="4"/>
        <v>Yes</v>
      </c>
      <c r="M227" s="4"/>
      <c r="N227" s="4"/>
      <c r="O227" s="66" t="str">
        <f>IF(OR(A227="", M227=""), "",
   IF(AND(
         M227 &lt;= 'County Names to hide (2)'!$D$2,
         OR(N227="", N227 &gt;= 'County Names to hide (2)'!$C$2)
      ),
      "Yes",
      "No"
   )
)</f>
        <v/>
      </c>
      <c r="P227" s="4"/>
      <c r="Q227" s="4"/>
      <c r="R227" s="4"/>
      <c r="S227" s="4"/>
      <c r="T227" s="67" t="str">
        <f>IF(Outcomes!M227="","",
   IF(AND(Outcomes!N227&lt;&gt;"",Outcomes!N227&lt;'County Names to hide (2)'!$C$2),0,
      ROUND((MIN(IF(Outcomes!N227="", 'County Names to hide (2)'!$D$2, Outcomes!N227),'County Names to hide (2)'!$D$2)-Outcomes!M227)/30,1)))</f>
        <v/>
      </c>
      <c r="U227" s="66"/>
      <c r="V227" s="70"/>
    </row>
    <row r="228" spans="3:22" s="1" customFormat="1" x14ac:dyDescent="0.35">
      <c r="C228" s="4"/>
      <c r="L228" s="66" t="str">
        <f t="shared" si="4"/>
        <v>Yes</v>
      </c>
      <c r="M228" s="4"/>
      <c r="N228" s="4"/>
      <c r="O228" s="66" t="str">
        <f>IF(OR(A228="", M228=""), "",
   IF(AND(
         M228 &lt;= 'County Names to hide (2)'!$D$2,
         OR(N228="", N228 &gt;= 'County Names to hide (2)'!$C$2)
      ),
      "Yes",
      "No"
   )
)</f>
        <v/>
      </c>
      <c r="P228" s="4"/>
      <c r="Q228" s="4"/>
      <c r="R228" s="4"/>
      <c r="S228" s="4"/>
      <c r="T228" s="67" t="str">
        <f>IF(Outcomes!M228="","",
   IF(AND(Outcomes!N228&lt;&gt;"",Outcomes!N228&lt;'County Names to hide (2)'!$C$2),0,
      ROUND((MIN(IF(Outcomes!N228="", 'County Names to hide (2)'!$D$2, Outcomes!N228),'County Names to hide (2)'!$D$2)-Outcomes!M228)/30,1)))</f>
        <v/>
      </c>
      <c r="U228" s="66"/>
      <c r="V228" s="70"/>
    </row>
    <row r="229" spans="3:22" s="1" customFormat="1" x14ac:dyDescent="0.35">
      <c r="C229" s="4"/>
      <c r="L229" s="66" t="str">
        <f t="shared" ref="L229:L292" si="5">IF(COUNTIF(F230:K230, "Yes")&gt;0, "No", "Yes")</f>
        <v>Yes</v>
      </c>
      <c r="M229" s="4"/>
      <c r="N229" s="4"/>
      <c r="O229" s="66" t="str">
        <f>IF(OR(A229="", M229=""), "",
   IF(AND(
         M229 &lt;= 'County Names to hide (2)'!$D$2,
         OR(N229="", N229 &gt;= 'County Names to hide (2)'!$C$2)
      ),
      "Yes",
      "No"
   )
)</f>
        <v/>
      </c>
      <c r="P229" s="4"/>
      <c r="Q229" s="4"/>
      <c r="R229" s="4"/>
      <c r="S229" s="4"/>
      <c r="T229" s="67" t="str">
        <f>IF(Outcomes!M229="","",
   IF(AND(Outcomes!N229&lt;&gt;"",Outcomes!N229&lt;'County Names to hide (2)'!$C$2),0,
      ROUND((MIN(IF(Outcomes!N229="", 'County Names to hide (2)'!$D$2, Outcomes!N229),'County Names to hide (2)'!$D$2)-Outcomes!M229)/30,1)))</f>
        <v/>
      </c>
      <c r="U229" s="66"/>
      <c r="V229" s="70"/>
    </row>
    <row r="230" spans="3:22" s="1" customFormat="1" x14ac:dyDescent="0.35">
      <c r="C230" s="4"/>
      <c r="L230" s="66" t="str">
        <f t="shared" si="5"/>
        <v>Yes</v>
      </c>
      <c r="M230" s="4"/>
      <c r="N230" s="4"/>
      <c r="O230" s="66" t="str">
        <f>IF(OR(A230="", M230=""), "",
   IF(AND(
         M230 &lt;= 'County Names to hide (2)'!$D$2,
         OR(N230="", N230 &gt;= 'County Names to hide (2)'!$C$2)
      ),
      "Yes",
      "No"
   )
)</f>
        <v/>
      </c>
      <c r="P230" s="4"/>
      <c r="Q230" s="4"/>
      <c r="R230" s="4"/>
      <c r="S230" s="4"/>
      <c r="T230" s="67" t="str">
        <f>IF(Outcomes!M230="","",
   IF(AND(Outcomes!N230&lt;&gt;"",Outcomes!N230&lt;'County Names to hide (2)'!$C$2),0,
      ROUND((MIN(IF(Outcomes!N230="", 'County Names to hide (2)'!$D$2, Outcomes!N230),'County Names to hide (2)'!$D$2)-Outcomes!M230)/30,1)))</f>
        <v/>
      </c>
      <c r="U230" s="66"/>
      <c r="V230" s="70"/>
    </row>
    <row r="231" spans="3:22" s="1" customFormat="1" x14ac:dyDescent="0.35">
      <c r="C231" s="4"/>
      <c r="L231" s="66" t="str">
        <f t="shared" si="5"/>
        <v>Yes</v>
      </c>
      <c r="M231" s="4"/>
      <c r="N231" s="4"/>
      <c r="O231" s="66" t="str">
        <f>IF(OR(A231="", M231=""), "",
   IF(AND(
         M231 &lt;= 'County Names to hide (2)'!$D$2,
         OR(N231="", N231 &gt;= 'County Names to hide (2)'!$C$2)
      ),
      "Yes",
      "No"
   )
)</f>
        <v/>
      </c>
      <c r="P231" s="4"/>
      <c r="Q231" s="4"/>
      <c r="R231" s="4"/>
      <c r="S231" s="4"/>
      <c r="T231" s="67" t="str">
        <f>IF(Outcomes!M231="","",
   IF(AND(Outcomes!N231&lt;&gt;"",Outcomes!N231&lt;'County Names to hide (2)'!$C$2),0,
      ROUND((MIN(IF(Outcomes!N231="", 'County Names to hide (2)'!$D$2, Outcomes!N231),'County Names to hide (2)'!$D$2)-Outcomes!M231)/30,1)))</f>
        <v/>
      </c>
      <c r="U231" s="66"/>
      <c r="V231" s="70"/>
    </row>
    <row r="232" spans="3:22" s="1" customFormat="1" x14ac:dyDescent="0.35">
      <c r="C232" s="4"/>
      <c r="L232" s="66" t="str">
        <f t="shared" si="5"/>
        <v>Yes</v>
      </c>
      <c r="M232" s="4"/>
      <c r="N232" s="4"/>
      <c r="O232" s="66" t="str">
        <f>IF(OR(A232="", M232=""), "",
   IF(AND(
         M232 &lt;= 'County Names to hide (2)'!$D$2,
         OR(N232="", N232 &gt;= 'County Names to hide (2)'!$C$2)
      ),
      "Yes",
      "No"
   )
)</f>
        <v/>
      </c>
      <c r="P232" s="4"/>
      <c r="Q232" s="4"/>
      <c r="R232" s="4"/>
      <c r="S232" s="4"/>
      <c r="T232" s="67" t="str">
        <f>IF(Outcomes!M232="","",
   IF(AND(Outcomes!N232&lt;&gt;"",Outcomes!N232&lt;'County Names to hide (2)'!$C$2),0,
      ROUND((MIN(IF(Outcomes!N232="", 'County Names to hide (2)'!$D$2, Outcomes!N232),'County Names to hide (2)'!$D$2)-Outcomes!M232)/30,1)))</f>
        <v/>
      </c>
      <c r="U232" s="66"/>
      <c r="V232" s="70"/>
    </row>
    <row r="233" spans="3:22" s="1" customFormat="1" x14ac:dyDescent="0.35">
      <c r="C233" s="4"/>
      <c r="L233" s="66" t="str">
        <f t="shared" si="5"/>
        <v>Yes</v>
      </c>
      <c r="M233" s="4"/>
      <c r="N233" s="4"/>
      <c r="O233" s="66" t="str">
        <f>IF(OR(A233="", M233=""), "",
   IF(AND(
         M233 &lt;= 'County Names to hide (2)'!$D$2,
         OR(N233="", N233 &gt;= 'County Names to hide (2)'!$C$2)
      ),
      "Yes",
      "No"
   )
)</f>
        <v/>
      </c>
      <c r="P233" s="4"/>
      <c r="Q233" s="4"/>
      <c r="R233" s="4"/>
      <c r="S233" s="4"/>
      <c r="T233" s="67" t="str">
        <f>IF(Outcomes!M233="","",
   IF(AND(Outcomes!N233&lt;&gt;"",Outcomes!N233&lt;'County Names to hide (2)'!$C$2),0,
      ROUND((MIN(IF(Outcomes!N233="", 'County Names to hide (2)'!$D$2, Outcomes!N233),'County Names to hide (2)'!$D$2)-Outcomes!M233)/30,1)))</f>
        <v/>
      </c>
      <c r="U233" s="66"/>
      <c r="V233" s="70"/>
    </row>
    <row r="234" spans="3:22" s="1" customFormat="1" x14ac:dyDescent="0.35">
      <c r="C234" s="4"/>
      <c r="L234" s="66" t="str">
        <f t="shared" si="5"/>
        <v>Yes</v>
      </c>
      <c r="M234" s="4"/>
      <c r="N234" s="4"/>
      <c r="O234" s="66" t="str">
        <f>IF(OR(A234="", M234=""), "",
   IF(AND(
         M234 &lt;= 'County Names to hide (2)'!$D$2,
         OR(N234="", N234 &gt;= 'County Names to hide (2)'!$C$2)
      ),
      "Yes",
      "No"
   )
)</f>
        <v/>
      </c>
      <c r="P234" s="4"/>
      <c r="Q234" s="4"/>
      <c r="R234" s="4"/>
      <c r="S234" s="4"/>
      <c r="T234" s="67" t="str">
        <f>IF(Outcomes!M234="","",
   IF(AND(Outcomes!N234&lt;&gt;"",Outcomes!N234&lt;'County Names to hide (2)'!$C$2),0,
      ROUND((MIN(IF(Outcomes!N234="", 'County Names to hide (2)'!$D$2, Outcomes!N234),'County Names to hide (2)'!$D$2)-Outcomes!M234)/30,1)))</f>
        <v/>
      </c>
      <c r="U234" s="66"/>
      <c r="V234" s="70"/>
    </row>
    <row r="235" spans="3:22" s="1" customFormat="1" x14ac:dyDescent="0.35">
      <c r="C235" s="4"/>
      <c r="L235" s="66" t="str">
        <f t="shared" si="5"/>
        <v>Yes</v>
      </c>
      <c r="M235" s="4"/>
      <c r="N235" s="4"/>
      <c r="O235" s="66" t="str">
        <f>IF(OR(A235="", M235=""), "",
   IF(AND(
         M235 &lt;= 'County Names to hide (2)'!$D$2,
         OR(N235="", N235 &gt;= 'County Names to hide (2)'!$C$2)
      ),
      "Yes",
      "No"
   )
)</f>
        <v/>
      </c>
      <c r="P235" s="4"/>
      <c r="Q235" s="4"/>
      <c r="R235" s="4"/>
      <c r="S235" s="4"/>
      <c r="T235" s="67" t="str">
        <f>IF(Outcomes!M235="","",
   IF(AND(Outcomes!N235&lt;&gt;"",Outcomes!N235&lt;'County Names to hide (2)'!$C$2),0,
      ROUND((MIN(IF(Outcomes!N235="", 'County Names to hide (2)'!$D$2, Outcomes!N235),'County Names to hide (2)'!$D$2)-Outcomes!M235)/30,1)))</f>
        <v/>
      </c>
      <c r="U235" s="66"/>
      <c r="V235" s="70"/>
    </row>
    <row r="236" spans="3:22" s="1" customFormat="1" x14ac:dyDescent="0.35">
      <c r="C236" s="4"/>
      <c r="L236" s="66" t="str">
        <f t="shared" si="5"/>
        <v>Yes</v>
      </c>
      <c r="M236" s="4"/>
      <c r="N236" s="4"/>
      <c r="O236" s="66" t="str">
        <f>IF(OR(A236="", M236=""), "",
   IF(AND(
         M236 &lt;= 'County Names to hide (2)'!$D$2,
         OR(N236="", N236 &gt;= 'County Names to hide (2)'!$C$2)
      ),
      "Yes",
      "No"
   )
)</f>
        <v/>
      </c>
      <c r="P236" s="4"/>
      <c r="Q236" s="4"/>
      <c r="R236" s="4"/>
      <c r="S236" s="4"/>
      <c r="T236" s="67" t="str">
        <f>IF(Outcomes!M236="","",
   IF(AND(Outcomes!N236&lt;&gt;"",Outcomes!N236&lt;'County Names to hide (2)'!$C$2),0,
      ROUND((MIN(IF(Outcomes!N236="", 'County Names to hide (2)'!$D$2, Outcomes!N236),'County Names to hide (2)'!$D$2)-Outcomes!M236)/30,1)))</f>
        <v/>
      </c>
      <c r="U236" s="66"/>
      <c r="V236" s="70"/>
    </row>
    <row r="237" spans="3:22" s="1" customFormat="1" x14ac:dyDescent="0.35">
      <c r="C237" s="4"/>
      <c r="L237" s="66" t="str">
        <f t="shared" si="5"/>
        <v>Yes</v>
      </c>
      <c r="M237" s="4"/>
      <c r="N237" s="4"/>
      <c r="O237" s="66" t="str">
        <f>IF(OR(A237="", M237=""), "",
   IF(AND(
         M237 &lt;= 'County Names to hide (2)'!$D$2,
         OR(N237="", N237 &gt;= 'County Names to hide (2)'!$C$2)
      ),
      "Yes",
      "No"
   )
)</f>
        <v/>
      </c>
      <c r="P237" s="4"/>
      <c r="Q237" s="4"/>
      <c r="R237" s="4"/>
      <c r="S237" s="4"/>
      <c r="T237" s="67" t="str">
        <f>IF(Outcomes!M237="","",
   IF(AND(Outcomes!N237&lt;&gt;"",Outcomes!N237&lt;'County Names to hide (2)'!$C$2),0,
      ROUND((MIN(IF(Outcomes!N237="", 'County Names to hide (2)'!$D$2, Outcomes!N237),'County Names to hide (2)'!$D$2)-Outcomes!M237)/30,1)))</f>
        <v/>
      </c>
      <c r="U237" s="66"/>
      <c r="V237" s="70"/>
    </row>
    <row r="238" spans="3:22" s="1" customFormat="1" x14ac:dyDescent="0.35">
      <c r="C238" s="4"/>
      <c r="L238" s="66" t="str">
        <f t="shared" si="5"/>
        <v>Yes</v>
      </c>
      <c r="M238" s="4"/>
      <c r="N238" s="4"/>
      <c r="O238" s="66" t="str">
        <f>IF(OR(A238="", M238=""), "",
   IF(AND(
         M238 &lt;= 'County Names to hide (2)'!$D$2,
         OR(N238="", N238 &gt;= 'County Names to hide (2)'!$C$2)
      ),
      "Yes",
      "No"
   )
)</f>
        <v/>
      </c>
      <c r="P238" s="4"/>
      <c r="Q238" s="4"/>
      <c r="R238" s="4"/>
      <c r="S238" s="4"/>
      <c r="T238" s="67" t="str">
        <f>IF(Outcomes!M238="","",
   IF(AND(Outcomes!N238&lt;&gt;"",Outcomes!N238&lt;'County Names to hide (2)'!$C$2),0,
      ROUND((MIN(IF(Outcomes!N238="", 'County Names to hide (2)'!$D$2, Outcomes!N238),'County Names to hide (2)'!$D$2)-Outcomes!M238)/30,1)))</f>
        <v/>
      </c>
      <c r="U238" s="66"/>
      <c r="V238" s="70"/>
    </row>
    <row r="239" spans="3:22" s="1" customFormat="1" x14ac:dyDescent="0.35">
      <c r="C239" s="4"/>
      <c r="L239" s="66" t="str">
        <f t="shared" si="5"/>
        <v>Yes</v>
      </c>
      <c r="M239" s="4"/>
      <c r="N239" s="4"/>
      <c r="O239" s="66" t="str">
        <f>IF(OR(A239="", M239=""), "",
   IF(AND(
         M239 &lt;= 'County Names to hide (2)'!$D$2,
         OR(N239="", N239 &gt;= 'County Names to hide (2)'!$C$2)
      ),
      "Yes",
      "No"
   )
)</f>
        <v/>
      </c>
      <c r="P239" s="4"/>
      <c r="Q239" s="4"/>
      <c r="R239" s="4"/>
      <c r="S239" s="4"/>
      <c r="T239" s="67" t="str">
        <f>IF(Outcomes!M239="","",
   IF(AND(Outcomes!N239&lt;&gt;"",Outcomes!N239&lt;'County Names to hide (2)'!$C$2),0,
      ROUND((MIN(IF(Outcomes!N239="", 'County Names to hide (2)'!$D$2, Outcomes!N239),'County Names to hide (2)'!$D$2)-Outcomes!M239)/30,1)))</f>
        <v/>
      </c>
      <c r="U239" s="66"/>
      <c r="V239" s="70"/>
    </row>
    <row r="240" spans="3:22" s="1" customFormat="1" x14ac:dyDescent="0.35">
      <c r="C240" s="4"/>
      <c r="L240" s="66" t="str">
        <f t="shared" si="5"/>
        <v>Yes</v>
      </c>
      <c r="M240" s="4"/>
      <c r="N240" s="4"/>
      <c r="O240" s="66" t="str">
        <f>IF(OR(A240="", M240=""), "",
   IF(AND(
         M240 &lt;= 'County Names to hide (2)'!$D$2,
         OR(N240="", N240 &gt;= 'County Names to hide (2)'!$C$2)
      ),
      "Yes",
      "No"
   )
)</f>
        <v/>
      </c>
      <c r="P240" s="4"/>
      <c r="Q240" s="4"/>
      <c r="R240" s="4"/>
      <c r="S240" s="4"/>
      <c r="T240" s="67" t="str">
        <f>IF(Outcomes!M240="","",
   IF(AND(Outcomes!N240&lt;&gt;"",Outcomes!N240&lt;'County Names to hide (2)'!$C$2),0,
      ROUND((MIN(IF(Outcomes!N240="", 'County Names to hide (2)'!$D$2, Outcomes!N240),'County Names to hide (2)'!$D$2)-Outcomes!M240)/30,1)))</f>
        <v/>
      </c>
      <c r="U240" s="66"/>
      <c r="V240" s="70"/>
    </row>
    <row r="241" spans="3:22" s="1" customFormat="1" x14ac:dyDescent="0.35">
      <c r="C241" s="4"/>
      <c r="L241" s="66" t="str">
        <f t="shared" si="5"/>
        <v>Yes</v>
      </c>
      <c r="M241" s="4"/>
      <c r="N241" s="4"/>
      <c r="O241" s="66" t="str">
        <f>IF(OR(A241="", M241=""), "",
   IF(AND(
         M241 &lt;= 'County Names to hide (2)'!$D$2,
         OR(N241="", N241 &gt;= 'County Names to hide (2)'!$C$2)
      ),
      "Yes",
      "No"
   )
)</f>
        <v/>
      </c>
      <c r="P241" s="4"/>
      <c r="Q241" s="4"/>
      <c r="R241" s="4"/>
      <c r="S241" s="4"/>
      <c r="T241" s="67" t="str">
        <f>IF(Outcomes!M241="","",
   IF(AND(Outcomes!N241&lt;&gt;"",Outcomes!N241&lt;'County Names to hide (2)'!$C$2),0,
      ROUND((MIN(IF(Outcomes!N241="", 'County Names to hide (2)'!$D$2, Outcomes!N241),'County Names to hide (2)'!$D$2)-Outcomes!M241)/30,1)))</f>
        <v/>
      </c>
      <c r="U241" s="66"/>
      <c r="V241" s="70"/>
    </row>
    <row r="242" spans="3:22" s="1" customFormat="1" x14ac:dyDescent="0.35">
      <c r="C242" s="4"/>
      <c r="L242" s="66" t="str">
        <f t="shared" si="5"/>
        <v>Yes</v>
      </c>
      <c r="M242" s="4"/>
      <c r="N242" s="4"/>
      <c r="O242" s="66" t="str">
        <f>IF(OR(A242="", M242=""), "",
   IF(AND(
         M242 &lt;= 'County Names to hide (2)'!$D$2,
         OR(N242="", N242 &gt;= 'County Names to hide (2)'!$C$2)
      ),
      "Yes",
      "No"
   )
)</f>
        <v/>
      </c>
      <c r="P242" s="4"/>
      <c r="Q242" s="4"/>
      <c r="R242" s="4"/>
      <c r="S242" s="4"/>
      <c r="T242" s="67" t="str">
        <f>IF(Outcomes!M242="","",
   IF(AND(Outcomes!N242&lt;&gt;"",Outcomes!N242&lt;'County Names to hide (2)'!$C$2),0,
      ROUND((MIN(IF(Outcomes!N242="", 'County Names to hide (2)'!$D$2, Outcomes!N242),'County Names to hide (2)'!$D$2)-Outcomes!M242)/30,1)))</f>
        <v/>
      </c>
      <c r="U242" s="66"/>
      <c r="V242" s="70"/>
    </row>
    <row r="243" spans="3:22" s="1" customFormat="1" x14ac:dyDescent="0.35">
      <c r="C243" s="4"/>
      <c r="L243" s="66" t="str">
        <f t="shared" si="5"/>
        <v>Yes</v>
      </c>
      <c r="M243" s="4"/>
      <c r="N243" s="4"/>
      <c r="O243" s="66" t="str">
        <f>IF(OR(A243="", M243=""), "",
   IF(AND(
         M243 &lt;= 'County Names to hide (2)'!$D$2,
         OR(N243="", N243 &gt;= 'County Names to hide (2)'!$C$2)
      ),
      "Yes",
      "No"
   )
)</f>
        <v/>
      </c>
      <c r="P243" s="4"/>
      <c r="Q243" s="4"/>
      <c r="R243" s="4"/>
      <c r="S243" s="4"/>
      <c r="T243" s="67" t="str">
        <f>IF(Outcomes!M243="","",
   IF(AND(Outcomes!N243&lt;&gt;"",Outcomes!N243&lt;'County Names to hide (2)'!$C$2),0,
      ROUND((MIN(IF(Outcomes!N243="", 'County Names to hide (2)'!$D$2, Outcomes!N243),'County Names to hide (2)'!$D$2)-Outcomes!M243)/30,1)))</f>
        <v/>
      </c>
      <c r="U243" s="66"/>
      <c r="V243" s="70"/>
    </row>
    <row r="244" spans="3:22" s="1" customFormat="1" x14ac:dyDescent="0.35">
      <c r="C244" s="4"/>
      <c r="L244" s="66" t="str">
        <f t="shared" si="5"/>
        <v>Yes</v>
      </c>
      <c r="M244" s="4"/>
      <c r="N244" s="4"/>
      <c r="O244" s="66" t="str">
        <f>IF(OR(A244="", M244=""), "",
   IF(AND(
         M244 &lt;= 'County Names to hide (2)'!$D$2,
         OR(N244="", N244 &gt;= 'County Names to hide (2)'!$C$2)
      ),
      "Yes",
      "No"
   )
)</f>
        <v/>
      </c>
      <c r="P244" s="4"/>
      <c r="Q244" s="4"/>
      <c r="R244" s="4"/>
      <c r="S244" s="4"/>
      <c r="T244" s="67" t="str">
        <f>IF(Outcomes!M244="","",
   IF(AND(Outcomes!N244&lt;&gt;"",Outcomes!N244&lt;'County Names to hide (2)'!$C$2),0,
      ROUND((MIN(IF(Outcomes!N244="", 'County Names to hide (2)'!$D$2, Outcomes!N244),'County Names to hide (2)'!$D$2)-Outcomes!M244)/30,1)))</f>
        <v/>
      </c>
      <c r="U244" s="66"/>
      <c r="V244" s="70"/>
    </row>
    <row r="245" spans="3:22" s="1" customFormat="1" x14ac:dyDescent="0.35">
      <c r="C245" s="4"/>
      <c r="L245" s="66" t="str">
        <f t="shared" si="5"/>
        <v>Yes</v>
      </c>
      <c r="M245" s="4"/>
      <c r="N245" s="4"/>
      <c r="O245" s="66" t="str">
        <f>IF(OR(A245="", M245=""), "",
   IF(AND(
         M245 &lt;= 'County Names to hide (2)'!$D$2,
         OR(N245="", N245 &gt;= 'County Names to hide (2)'!$C$2)
      ),
      "Yes",
      "No"
   )
)</f>
        <v/>
      </c>
      <c r="P245" s="4"/>
      <c r="Q245" s="4"/>
      <c r="R245" s="4"/>
      <c r="S245" s="4"/>
      <c r="T245" s="67" t="str">
        <f>IF(Outcomes!M245="","",
   IF(AND(Outcomes!N245&lt;&gt;"",Outcomes!N245&lt;'County Names to hide (2)'!$C$2),0,
      ROUND((MIN(IF(Outcomes!N245="", 'County Names to hide (2)'!$D$2, Outcomes!N245),'County Names to hide (2)'!$D$2)-Outcomes!M245)/30,1)))</f>
        <v/>
      </c>
      <c r="U245" s="66"/>
      <c r="V245" s="70"/>
    </row>
    <row r="246" spans="3:22" s="1" customFormat="1" x14ac:dyDescent="0.35">
      <c r="C246" s="4"/>
      <c r="L246" s="66" t="str">
        <f t="shared" si="5"/>
        <v>Yes</v>
      </c>
      <c r="M246" s="4"/>
      <c r="N246" s="4"/>
      <c r="O246" s="66" t="str">
        <f>IF(OR(A246="", M246=""), "",
   IF(AND(
         M246 &lt;= 'County Names to hide (2)'!$D$2,
         OR(N246="", N246 &gt;= 'County Names to hide (2)'!$C$2)
      ),
      "Yes",
      "No"
   )
)</f>
        <v/>
      </c>
      <c r="P246" s="4"/>
      <c r="Q246" s="4"/>
      <c r="R246" s="4"/>
      <c r="S246" s="4"/>
      <c r="T246" s="67" t="str">
        <f>IF(Outcomes!M246="","",
   IF(AND(Outcomes!N246&lt;&gt;"",Outcomes!N246&lt;'County Names to hide (2)'!$C$2),0,
      ROUND((MIN(IF(Outcomes!N246="", 'County Names to hide (2)'!$D$2, Outcomes!N246),'County Names to hide (2)'!$D$2)-Outcomes!M246)/30,1)))</f>
        <v/>
      </c>
      <c r="U246" s="66"/>
      <c r="V246" s="70"/>
    </row>
    <row r="247" spans="3:22" s="1" customFormat="1" x14ac:dyDescent="0.35">
      <c r="C247" s="4"/>
      <c r="L247" s="66" t="str">
        <f t="shared" si="5"/>
        <v>Yes</v>
      </c>
      <c r="M247" s="4"/>
      <c r="N247" s="4"/>
      <c r="O247" s="66" t="str">
        <f>IF(OR(A247="", M247=""), "",
   IF(AND(
         M247 &lt;= 'County Names to hide (2)'!$D$2,
         OR(N247="", N247 &gt;= 'County Names to hide (2)'!$C$2)
      ),
      "Yes",
      "No"
   )
)</f>
        <v/>
      </c>
      <c r="P247" s="4"/>
      <c r="Q247" s="4"/>
      <c r="R247" s="4"/>
      <c r="S247" s="4"/>
      <c r="T247" s="67" t="str">
        <f>IF(Outcomes!M247="","",
   IF(AND(Outcomes!N247&lt;&gt;"",Outcomes!N247&lt;'County Names to hide (2)'!$C$2),0,
      ROUND((MIN(IF(Outcomes!N247="", 'County Names to hide (2)'!$D$2, Outcomes!N247),'County Names to hide (2)'!$D$2)-Outcomes!M247)/30,1)))</f>
        <v/>
      </c>
      <c r="U247" s="66"/>
      <c r="V247" s="70"/>
    </row>
    <row r="248" spans="3:22" s="1" customFormat="1" x14ac:dyDescent="0.35">
      <c r="C248" s="4"/>
      <c r="L248" s="66" t="str">
        <f t="shared" si="5"/>
        <v>Yes</v>
      </c>
      <c r="M248" s="4"/>
      <c r="N248" s="4"/>
      <c r="O248" s="66" t="str">
        <f>IF(OR(A248="", M248=""), "",
   IF(AND(
         M248 &lt;= 'County Names to hide (2)'!$D$2,
         OR(N248="", N248 &gt;= 'County Names to hide (2)'!$C$2)
      ),
      "Yes",
      "No"
   )
)</f>
        <v/>
      </c>
      <c r="P248" s="4"/>
      <c r="Q248" s="4"/>
      <c r="R248" s="4"/>
      <c r="S248" s="4"/>
      <c r="T248" s="67" t="str">
        <f>IF(Outcomes!M248="","",
   IF(AND(Outcomes!N248&lt;&gt;"",Outcomes!N248&lt;'County Names to hide (2)'!$C$2),0,
      ROUND((MIN(IF(Outcomes!N248="", 'County Names to hide (2)'!$D$2, Outcomes!N248),'County Names to hide (2)'!$D$2)-Outcomes!M248)/30,1)))</f>
        <v/>
      </c>
      <c r="U248" s="66"/>
      <c r="V248" s="70"/>
    </row>
    <row r="249" spans="3:22" s="1" customFormat="1" x14ac:dyDescent="0.35">
      <c r="C249" s="4"/>
      <c r="L249" s="66" t="str">
        <f t="shared" si="5"/>
        <v>Yes</v>
      </c>
      <c r="M249" s="4"/>
      <c r="N249" s="4"/>
      <c r="O249" s="66" t="str">
        <f>IF(OR(A249="", M249=""), "",
   IF(AND(
         M249 &lt;= 'County Names to hide (2)'!$D$2,
         OR(N249="", N249 &gt;= 'County Names to hide (2)'!$C$2)
      ),
      "Yes",
      "No"
   )
)</f>
        <v/>
      </c>
      <c r="P249" s="4"/>
      <c r="Q249" s="4"/>
      <c r="R249" s="4"/>
      <c r="S249" s="4"/>
      <c r="T249" s="67" t="str">
        <f>IF(Outcomes!M249="","",
   IF(AND(Outcomes!N249&lt;&gt;"",Outcomes!N249&lt;'County Names to hide (2)'!$C$2),0,
      ROUND((MIN(IF(Outcomes!N249="", 'County Names to hide (2)'!$D$2, Outcomes!N249),'County Names to hide (2)'!$D$2)-Outcomes!M249)/30,1)))</f>
        <v/>
      </c>
      <c r="U249" s="66"/>
      <c r="V249" s="70"/>
    </row>
    <row r="250" spans="3:22" s="1" customFormat="1" x14ac:dyDescent="0.35">
      <c r="C250" s="4"/>
      <c r="L250" s="66" t="str">
        <f t="shared" si="5"/>
        <v>Yes</v>
      </c>
      <c r="M250" s="4"/>
      <c r="N250" s="4"/>
      <c r="O250" s="66" t="str">
        <f>IF(OR(A250="", M250=""), "",
   IF(AND(
         M250 &lt;= 'County Names to hide (2)'!$D$2,
         OR(N250="", N250 &gt;= 'County Names to hide (2)'!$C$2)
      ),
      "Yes",
      "No"
   )
)</f>
        <v/>
      </c>
      <c r="P250" s="4"/>
      <c r="Q250" s="4"/>
      <c r="R250" s="4"/>
      <c r="S250" s="4"/>
      <c r="T250" s="67" t="str">
        <f>IF(Outcomes!M250="","",
   IF(AND(Outcomes!N250&lt;&gt;"",Outcomes!N250&lt;'County Names to hide (2)'!$C$2),0,
      ROUND((MIN(IF(Outcomes!N250="", 'County Names to hide (2)'!$D$2, Outcomes!N250),'County Names to hide (2)'!$D$2)-Outcomes!M250)/30,1)))</f>
        <v/>
      </c>
      <c r="U250" s="66"/>
      <c r="V250" s="70"/>
    </row>
    <row r="251" spans="3:22" s="1" customFormat="1" x14ac:dyDescent="0.35">
      <c r="C251" s="4"/>
      <c r="L251" s="66" t="str">
        <f t="shared" si="5"/>
        <v>Yes</v>
      </c>
      <c r="M251" s="4"/>
      <c r="N251" s="4"/>
      <c r="O251" s="66" t="str">
        <f>IF(OR(A251="", M251=""), "",
   IF(AND(
         M251 &lt;= 'County Names to hide (2)'!$D$2,
         OR(N251="", N251 &gt;= 'County Names to hide (2)'!$C$2)
      ),
      "Yes",
      "No"
   )
)</f>
        <v/>
      </c>
      <c r="P251" s="4"/>
      <c r="Q251" s="4"/>
      <c r="R251" s="4"/>
      <c r="S251" s="4"/>
      <c r="T251" s="67" t="str">
        <f>IF(Outcomes!M251="","",
   IF(AND(Outcomes!N251&lt;&gt;"",Outcomes!N251&lt;'County Names to hide (2)'!$C$2),0,
      ROUND((MIN(IF(Outcomes!N251="", 'County Names to hide (2)'!$D$2, Outcomes!N251),'County Names to hide (2)'!$D$2)-Outcomes!M251)/30,1)))</f>
        <v/>
      </c>
      <c r="U251" s="66"/>
      <c r="V251" s="70"/>
    </row>
    <row r="252" spans="3:22" s="1" customFormat="1" x14ac:dyDescent="0.35">
      <c r="C252" s="4"/>
      <c r="L252" s="66" t="str">
        <f t="shared" si="5"/>
        <v>Yes</v>
      </c>
      <c r="M252" s="4"/>
      <c r="N252" s="4"/>
      <c r="O252" s="66" t="str">
        <f>IF(OR(A252="", M252=""), "",
   IF(AND(
         M252 &lt;= 'County Names to hide (2)'!$D$2,
         OR(N252="", N252 &gt;= 'County Names to hide (2)'!$C$2)
      ),
      "Yes",
      "No"
   )
)</f>
        <v/>
      </c>
      <c r="P252" s="4"/>
      <c r="Q252" s="4"/>
      <c r="R252" s="4"/>
      <c r="S252" s="4"/>
      <c r="T252" s="67" t="str">
        <f>IF(Outcomes!M252="","",
   IF(AND(Outcomes!N252&lt;&gt;"",Outcomes!N252&lt;'County Names to hide (2)'!$C$2),0,
      ROUND((MIN(IF(Outcomes!N252="", 'County Names to hide (2)'!$D$2, Outcomes!N252),'County Names to hide (2)'!$D$2)-Outcomes!M252)/30,1)))</f>
        <v/>
      </c>
      <c r="U252" s="66"/>
      <c r="V252" s="70"/>
    </row>
    <row r="253" spans="3:22" s="1" customFormat="1" x14ac:dyDescent="0.35">
      <c r="C253" s="4"/>
      <c r="L253" s="66" t="str">
        <f t="shared" si="5"/>
        <v>Yes</v>
      </c>
      <c r="M253" s="4"/>
      <c r="N253" s="4"/>
      <c r="O253" s="66" t="str">
        <f>IF(OR(A253="", M253=""), "",
   IF(AND(
         M253 &lt;= 'County Names to hide (2)'!$D$2,
         OR(N253="", N253 &gt;= 'County Names to hide (2)'!$C$2)
      ),
      "Yes",
      "No"
   )
)</f>
        <v/>
      </c>
      <c r="P253" s="4"/>
      <c r="Q253" s="4"/>
      <c r="R253" s="4"/>
      <c r="S253" s="4"/>
      <c r="T253" s="67" t="str">
        <f>IF(Outcomes!M253="","",
   IF(AND(Outcomes!N253&lt;&gt;"",Outcomes!N253&lt;'County Names to hide (2)'!$C$2),0,
      ROUND((MIN(IF(Outcomes!N253="", 'County Names to hide (2)'!$D$2, Outcomes!N253),'County Names to hide (2)'!$D$2)-Outcomes!M253)/30,1)))</f>
        <v/>
      </c>
      <c r="U253" s="66"/>
      <c r="V253" s="70"/>
    </row>
    <row r="254" spans="3:22" s="1" customFormat="1" x14ac:dyDescent="0.35">
      <c r="C254" s="4"/>
      <c r="L254" s="66" t="str">
        <f t="shared" si="5"/>
        <v>Yes</v>
      </c>
      <c r="M254" s="4"/>
      <c r="N254" s="4"/>
      <c r="O254" s="66" t="str">
        <f>IF(OR(A254="", M254=""), "",
   IF(AND(
         M254 &lt;= 'County Names to hide (2)'!$D$2,
         OR(N254="", N254 &gt;= 'County Names to hide (2)'!$C$2)
      ),
      "Yes",
      "No"
   )
)</f>
        <v/>
      </c>
      <c r="P254" s="4"/>
      <c r="Q254" s="4"/>
      <c r="R254" s="4"/>
      <c r="S254" s="4"/>
      <c r="T254" s="67" t="str">
        <f>IF(Outcomes!M254="","",
   IF(AND(Outcomes!N254&lt;&gt;"",Outcomes!N254&lt;'County Names to hide (2)'!$C$2),0,
      ROUND((MIN(IF(Outcomes!N254="", 'County Names to hide (2)'!$D$2, Outcomes!N254),'County Names to hide (2)'!$D$2)-Outcomes!M254)/30,1)))</f>
        <v/>
      </c>
      <c r="U254" s="66"/>
      <c r="V254" s="70"/>
    </row>
    <row r="255" spans="3:22" s="1" customFormat="1" x14ac:dyDescent="0.35">
      <c r="C255" s="4"/>
      <c r="L255" s="66" t="str">
        <f t="shared" si="5"/>
        <v>Yes</v>
      </c>
      <c r="M255" s="4"/>
      <c r="N255" s="4"/>
      <c r="O255" s="66" t="str">
        <f>IF(OR(A255="", M255=""), "",
   IF(AND(
         M255 &lt;= 'County Names to hide (2)'!$D$2,
         OR(N255="", N255 &gt;= 'County Names to hide (2)'!$C$2)
      ),
      "Yes",
      "No"
   )
)</f>
        <v/>
      </c>
      <c r="P255" s="4"/>
      <c r="Q255" s="4"/>
      <c r="R255" s="4"/>
      <c r="S255" s="4"/>
      <c r="T255" s="67" t="str">
        <f>IF(Outcomes!M255="","",
   IF(AND(Outcomes!N255&lt;&gt;"",Outcomes!N255&lt;'County Names to hide (2)'!$C$2),0,
      ROUND((MIN(IF(Outcomes!N255="", 'County Names to hide (2)'!$D$2, Outcomes!N255),'County Names to hide (2)'!$D$2)-Outcomes!M255)/30,1)))</f>
        <v/>
      </c>
      <c r="U255" s="66"/>
      <c r="V255" s="70"/>
    </row>
    <row r="256" spans="3:22" s="1" customFormat="1" x14ac:dyDescent="0.35">
      <c r="C256" s="4"/>
      <c r="L256" s="66" t="str">
        <f t="shared" si="5"/>
        <v>Yes</v>
      </c>
      <c r="M256" s="4"/>
      <c r="N256" s="4"/>
      <c r="O256" s="66" t="str">
        <f>IF(OR(A256="", M256=""), "",
   IF(AND(
         M256 &lt;= 'County Names to hide (2)'!$D$2,
         OR(N256="", N256 &gt;= 'County Names to hide (2)'!$C$2)
      ),
      "Yes",
      "No"
   )
)</f>
        <v/>
      </c>
      <c r="P256" s="4"/>
      <c r="Q256" s="4"/>
      <c r="R256" s="4"/>
      <c r="S256" s="4"/>
      <c r="T256" s="67" t="str">
        <f>IF(Outcomes!M256="","",
   IF(AND(Outcomes!N256&lt;&gt;"",Outcomes!N256&lt;'County Names to hide (2)'!$C$2),0,
      ROUND((MIN(IF(Outcomes!N256="", 'County Names to hide (2)'!$D$2, Outcomes!N256),'County Names to hide (2)'!$D$2)-Outcomes!M256)/30,1)))</f>
        <v/>
      </c>
      <c r="U256" s="66"/>
      <c r="V256" s="70"/>
    </row>
    <row r="257" spans="3:22" s="1" customFormat="1" x14ac:dyDescent="0.35">
      <c r="C257" s="4"/>
      <c r="L257" s="66" t="str">
        <f t="shared" si="5"/>
        <v>Yes</v>
      </c>
      <c r="M257" s="4"/>
      <c r="N257" s="4"/>
      <c r="O257" s="66" t="str">
        <f>IF(OR(A257="", M257=""), "",
   IF(AND(
         M257 &lt;= 'County Names to hide (2)'!$D$2,
         OR(N257="", N257 &gt;= 'County Names to hide (2)'!$C$2)
      ),
      "Yes",
      "No"
   )
)</f>
        <v/>
      </c>
      <c r="P257" s="4"/>
      <c r="Q257" s="4"/>
      <c r="R257" s="4"/>
      <c r="S257" s="4"/>
      <c r="T257" s="67" t="str">
        <f>IF(Outcomes!M257="","",
   IF(AND(Outcomes!N257&lt;&gt;"",Outcomes!N257&lt;'County Names to hide (2)'!$C$2),0,
      ROUND((MIN(IF(Outcomes!N257="", 'County Names to hide (2)'!$D$2, Outcomes!N257),'County Names to hide (2)'!$D$2)-Outcomes!M257)/30,1)))</f>
        <v/>
      </c>
      <c r="U257" s="66"/>
      <c r="V257" s="70"/>
    </row>
    <row r="258" spans="3:22" s="1" customFormat="1" x14ac:dyDescent="0.35">
      <c r="C258" s="4"/>
      <c r="L258" s="66" t="str">
        <f t="shared" si="5"/>
        <v>Yes</v>
      </c>
      <c r="M258" s="4"/>
      <c r="N258" s="4"/>
      <c r="O258" s="66" t="str">
        <f>IF(OR(A258="", M258=""), "",
   IF(AND(
         M258 &lt;= 'County Names to hide (2)'!$D$2,
         OR(N258="", N258 &gt;= 'County Names to hide (2)'!$C$2)
      ),
      "Yes",
      "No"
   )
)</f>
        <v/>
      </c>
      <c r="P258" s="4"/>
      <c r="Q258" s="4"/>
      <c r="R258" s="4"/>
      <c r="S258" s="4"/>
      <c r="T258" s="67" t="str">
        <f>IF(Outcomes!M258="","",
   IF(AND(Outcomes!N258&lt;&gt;"",Outcomes!N258&lt;'County Names to hide (2)'!$C$2),0,
      ROUND((MIN(IF(Outcomes!N258="", 'County Names to hide (2)'!$D$2, Outcomes!N258),'County Names to hide (2)'!$D$2)-Outcomes!M258)/30,1)))</f>
        <v/>
      </c>
      <c r="U258" s="66"/>
      <c r="V258" s="70"/>
    </row>
    <row r="259" spans="3:22" s="1" customFormat="1" x14ac:dyDescent="0.35">
      <c r="C259" s="4"/>
      <c r="L259" s="66" t="str">
        <f t="shared" si="5"/>
        <v>Yes</v>
      </c>
      <c r="M259" s="4"/>
      <c r="N259" s="4"/>
      <c r="O259" s="66" t="str">
        <f>IF(OR(A259="", M259=""), "",
   IF(AND(
         M259 &lt;= 'County Names to hide (2)'!$D$2,
         OR(N259="", N259 &gt;= 'County Names to hide (2)'!$C$2)
      ),
      "Yes",
      "No"
   )
)</f>
        <v/>
      </c>
      <c r="P259" s="4"/>
      <c r="Q259" s="4"/>
      <c r="R259" s="4"/>
      <c r="S259" s="4"/>
      <c r="T259" s="67" t="str">
        <f>IF(Outcomes!M259="","",
   IF(AND(Outcomes!N259&lt;&gt;"",Outcomes!N259&lt;'County Names to hide (2)'!$C$2),0,
      ROUND((MIN(IF(Outcomes!N259="", 'County Names to hide (2)'!$D$2, Outcomes!N259),'County Names to hide (2)'!$D$2)-Outcomes!M259)/30,1)))</f>
        <v/>
      </c>
      <c r="U259" s="66"/>
      <c r="V259" s="70"/>
    </row>
    <row r="260" spans="3:22" s="1" customFormat="1" x14ac:dyDescent="0.35">
      <c r="C260" s="4"/>
      <c r="L260" s="66" t="str">
        <f t="shared" si="5"/>
        <v>Yes</v>
      </c>
      <c r="M260" s="4"/>
      <c r="N260" s="4"/>
      <c r="O260" s="66" t="str">
        <f>IF(OR(A260="", M260=""), "",
   IF(AND(
         M260 &lt;= 'County Names to hide (2)'!$D$2,
         OR(N260="", N260 &gt;= 'County Names to hide (2)'!$C$2)
      ),
      "Yes",
      "No"
   )
)</f>
        <v/>
      </c>
      <c r="P260" s="4"/>
      <c r="Q260" s="4"/>
      <c r="R260" s="4"/>
      <c r="S260" s="4"/>
      <c r="T260" s="67" t="str">
        <f>IF(Outcomes!M260="","",
   IF(AND(Outcomes!N260&lt;&gt;"",Outcomes!N260&lt;'County Names to hide (2)'!$C$2),0,
      ROUND((MIN(IF(Outcomes!N260="", 'County Names to hide (2)'!$D$2, Outcomes!N260),'County Names to hide (2)'!$D$2)-Outcomes!M260)/30,1)))</f>
        <v/>
      </c>
      <c r="U260" s="66"/>
      <c r="V260" s="70"/>
    </row>
    <row r="261" spans="3:22" s="1" customFormat="1" x14ac:dyDescent="0.35">
      <c r="C261" s="4"/>
      <c r="L261" s="66" t="str">
        <f t="shared" si="5"/>
        <v>Yes</v>
      </c>
      <c r="M261" s="4"/>
      <c r="N261" s="4"/>
      <c r="O261" s="66" t="str">
        <f>IF(OR(A261="", M261=""), "",
   IF(AND(
         M261 &lt;= 'County Names to hide (2)'!$D$2,
         OR(N261="", N261 &gt;= 'County Names to hide (2)'!$C$2)
      ),
      "Yes",
      "No"
   )
)</f>
        <v/>
      </c>
      <c r="P261" s="4"/>
      <c r="Q261" s="4"/>
      <c r="R261" s="4"/>
      <c r="S261" s="4"/>
      <c r="T261" s="67" t="str">
        <f>IF(Outcomes!M261="","",
   IF(AND(Outcomes!N261&lt;&gt;"",Outcomes!N261&lt;'County Names to hide (2)'!$C$2),0,
      ROUND((MIN(IF(Outcomes!N261="", 'County Names to hide (2)'!$D$2, Outcomes!N261),'County Names to hide (2)'!$D$2)-Outcomes!M261)/30,1)))</f>
        <v/>
      </c>
      <c r="U261" s="66"/>
      <c r="V261" s="70"/>
    </row>
    <row r="262" spans="3:22" s="1" customFormat="1" x14ac:dyDescent="0.35">
      <c r="C262" s="4"/>
      <c r="L262" s="66" t="str">
        <f t="shared" si="5"/>
        <v>Yes</v>
      </c>
      <c r="M262" s="4"/>
      <c r="N262" s="4"/>
      <c r="O262" s="66" t="str">
        <f>IF(OR(A262="", M262=""), "",
   IF(AND(
         M262 &lt;= 'County Names to hide (2)'!$D$2,
         OR(N262="", N262 &gt;= 'County Names to hide (2)'!$C$2)
      ),
      "Yes",
      "No"
   )
)</f>
        <v/>
      </c>
      <c r="P262" s="4"/>
      <c r="Q262" s="4"/>
      <c r="R262" s="4"/>
      <c r="S262" s="4"/>
      <c r="T262" s="67" t="str">
        <f>IF(Outcomes!M262="","",
   IF(AND(Outcomes!N262&lt;&gt;"",Outcomes!N262&lt;'County Names to hide (2)'!$C$2),0,
      ROUND((MIN(IF(Outcomes!N262="", 'County Names to hide (2)'!$D$2, Outcomes!N262),'County Names to hide (2)'!$D$2)-Outcomes!M262)/30,1)))</f>
        <v/>
      </c>
      <c r="U262" s="66"/>
      <c r="V262" s="70"/>
    </row>
    <row r="263" spans="3:22" s="1" customFormat="1" x14ac:dyDescent="0.35">
      <c r="C263" s="4"/>
      <c r="L263" s="66" t="str">
        <f t="shared" si="5"/>
        <v>Yes</v>
      </c>
      <c r="M263" s="4"/>
      <c r="N263" s="4"/>
      <c r="O263" s="66" t="str">
        <f>IF(OR(A263="", M263=""), "",
   IF(AND(
         M263 &lt;= 'County Names to hide (2)'!$D$2,
         OR(N263="", N263 &gt;= 'County Names to hide (2)'!$C$2)
      ),
      "Yes",
      "No"
   )
)</f>
        <v/>
      </c>
      <c r="P263" s="4"/>
      <c r="Q263" s="4"/>
      <c r="R263" s="4"/>
      <c r="S263" s="4"/>
      <c r="T263" s="67" t="str">
        <f>IF(Outcomes!M263="","",
   IF(AND(Outcomes!N263&lt;&gt;"",Outcomes!N263&lt;'County Names to hide (2)'!$C$2),0,
      ROUND((MIN(IF(Outcomes!N263="", 'County Names to hide (2)'!$D$2, Outcomes!N263),'County Names to hide (2)'!$D$2)-Outcomes!M263)/30,1)))</f>
        <v/>
      </c>
      <c r="U263" s="66"/>
      <c r="V263" s="70"/>
    </row>
    <row r="264" spans="3:22" s="1" customFormat="1" x14ac:dyDescent="0.35">
      <c r="C264" s="4"/>
      <c r="L264" s="66" t="str">
        <f t="shared" si="5"/>
        <v>Yes</v>
      </c>
      <c r="M264" s="4"/>
      <c r="N264" s="4"/>
      <c r="O264" s="66" t="str">
        <f>IF(OR(A264="", M264=""), "",
   IF(AND(
         M264 &lt;= 'County Names to hide (2)'!$D$2,
         OR(N264="", N264 &gt;= 'County Names to hide (2)'!$C$2)
      ),
      "Yes",
      "No"
   )
)</f>
        <v/>
      </c>
      <c r="P264" s="4"/>
      <c r="Q264" s="4"/>
      <c r="R264" s="4"/>
      <c r="S264" s="4"/>
      <c r="T264" s="67" t="str">
        <f>IF(Outcomes!M264="","",
   IF(AND(Outcomes!N264&lt;&gt;"",Outcomes!N264&lt;'County Names to hide (2)'!$C$2),0,
      ROUND((MIN(IF(Outcomes!N264="", 'County Names to hide (2)'!$D$2, Outcomes!N264),'County Names to hide (2)'!$D$2)-Outcomes!M264)/30,1)))</f>
        <v/>
      </c>
      <c r="U264" s="66"/>
      <c r="V264" s="70"/>
    </row>
    <row r="265" spans="3:22" s="1" customFormat="1" x14ac:dyDescent="0.35">
      <c r="C265" s="4"/>
      <c r="L265" s="66" t="str">
        <f t="shared" si="5"/>
        <v>Yes</v>
      </c>
      <c r="M265" s="4"/>
      <c r="N265" s="4"/>
      <c r="O265" s="66" t="str">
        <f>IF(OR(A265="", M265=""), "",
   IF(AND(
         M265 &lt;= 'County Names to hide (2)'!$D$2,
         OR(N265="", N265 &gt;= 'County Names to hide (2)'!$C$2)
      ),
      "Yes",
      "No"
   )
)</f>
        <v/>
      </c>
      <c r="P265" s="4"/>
      <c r="Q265" s="4"/>
      <c r="R265" s="4"/>
      <c r="S265" s="4"/>
      <c r="T265" s="67" t="str">
        <f>IF(Outcomes!M265="","",
   IF(AND(Outcomes!N265&lt;&gt;"",Outcomes!N265&lt;'County Names to hide (2)'!$C$2),0,
      ROUND((MIN(IF(Outcomes!N265="", 'County Names to hide (2)'!$D$2, Outcomes!N265),'County Names to hide (2)'!$D$2)-Outcomes!M265)/30,1)))</f>
        <v/>
      </c>
      <c r="U265" s="66"/>
      <c r="V265" s="70"/>
    </row>
    <row r="266" spans="3:22" s="1" customFormat="1" x14ac:dyDescent="0.35">
      <c r="C266" s="4"/>
      <c r="L266" s="66" t="str">
        <f t="shared" si="5"/>
        <v>Yes</v>
      </c>
      <c r="M266" s="4"/>
      <c r="N266" s="4"/>
      <c r="O266" s="66" t="str">
        <f>IF(OR(A266="", M266=""), "",
   IF(AND(
         M266 &lt;= 'County Names to hide (2)'!$D$2,
         OR(N266="", N266 &gt;= 'County Names to hide (2)'!$C$2)
      ),
      "Yes",
      "No"
   )
)</f>
        <v/>
      </c>
      <c r="P266" s="4"/>
      <c r="Q266" s="4"/>
      <c r="R266" s="4"/>
      <c r="S266" s="4"/>
      <c r="T266" s="67" t="str">
        <f>IF(Outcomes!M266="","",
   IF(AND(Outcomes!N266&lt;&gt;"",Outcomes!N266&lt;'County Names to hide (2)'!$C$2),0,
      ROUND((MIN(IF(Outcomes!N266="", 'County Names to hide (2)'!$D$2, Outcomes!N266),'County Names to hide (2)'!$D$2)-Outcomes!M266)/30,1)))</f>
        <v/>
      </c>
      <c r="U266" s="66"/>
      <c r="V266" s="70"/>
    </row>
    <row r="267" spans="3:22" s="1" customFormat="1" x14ac:dyDescent="0.35">
      <c r="C267" s="4"/>
      <c r="L267" s="66" t="str">
        <f t="shared" si="5"/>
        <v>Yes</v>
      </c>
      <c r="M267" s="4"/>
      <c r="N267" s="4"/>
      <c r="O267" s="66" t="str">
        <f>IF(OR(A267="", M267=""), "",
   IF(AND(
         M267 &lt;= 'County Names to hide (2)'!$D$2,
         OR(N267="", N267 &gt;= 'County Names to hide (2)'!$C$2)
      ),
      "Yes",
      "No"
   )
)</f>
        <v/>
      </c>
      <c r="P267" s="4"/>
      <c r="Q267" s="4"/>
      <c r="R267" s="4"/>
      <c r="S267" s="4"/>
      <c r="T267" s="67" t="str">
        <f>IF(Outcomes!M267="","",
   IF(AND(Outcomes!N267&lt;&gt;"",Outcomes!N267&lt;'County Names to hide (2)'!$C$2),0,
      ROUND((MIN(IF(Outcomes!N267="", 'County Names to hide (2)'!$D$2, Outcomes!N267),'County Names to hide (2)'!$D$2)-Outcomes!M267)/30,1)))</f>
        <v/>
      </c>
      <c r="U267" s="66"/>
      <c r="V267" s="70"/>
    </row>
    <row r="268" spans="3:22" s="1" customFormat="1" x14ac:dyDescent="0.35">
      <c r="C268" s="4"/>
      <c r="L268" s="66" t="str">
        <f t="shared" si="5"/>
        <v>Yes</v>
      </c>
      <c r="M268" s="4"/>
      <c r="N268" s="4"/>
      <c r="O268" s="66" t="str">
        <f>IF(OR(A268="", M268=""), "",
   IF(AND(
         M268 &lt;= 'County Names to hide (2)'!$D$2,
         OR(N268="", N268 &gt;= 'County Names to hide (2)'!$C$2)
      ),
      "Yes",
      "No"
   )
)</f>
        <v/>
      </c>
      <c r="P268" s="4"/>
      <c r="Q268" s="4"/>
      <c r="R268" s="4"/>
      <c r="S268" s="4"/>
      <c r="T268" s="67" t="str">
        <f>IF(Outcomes!M268="","",
   IF(AND(Outcomes!N268&lt;&gt;"",Outcomes!N268&lt;'County Names to hide (2)'!$C$2),0,
      ROUND((MIN(IF(Outcomes!N268="", 'County Names to hide (2)'!$D$2, Outcomes!N268),'County Names to hide (2)'!$D$2)-Outcomes!M268)/30,1)))</f>
        <v/>
      </c>
      <c r="U268" s="66"/>
      <c r="V268" s="70"/>
    </row>
    <row r="269" spans="3:22" s="1" customFormat="1" x14ac:dyDescent="0.35">
      <c r="C269" s="4"/>
      <c r="L269" s="66" t="str">
        <f t="shared" si="5"/>
        <v>Yes</v>
      </c>
      <c r="M269" s="4"/>
      <c r="N269" s="4"/>
      <c r="O269" s="66" t="str">
        <f>IF(OR(A269="", M269=""), "",
   IF(AND(
         M269 &lt;= 'County Names to hide (2)'!$D$2,
         OR(N269="", N269 &gt;= 'County Names to hide (2)'!$C$2)
      ),
      "Yes",
      "No"
   )
)</f>
        <v/>
      </c>
      <c r="P269" s="4"/>
      <c r="Q269" s="4"/>
      <c r="R269" s="4"/>
      <c r="S269" s="4"/>
      <c r="T269" s="67" t="str">
        <f>IF(Outcomes!M269="","",
   IF(AND(Outcomes!N269&lt;&gt;"",Outcomes!N269&lt;'County Names to hide (2)'!$C$2),0,
      ROUND((MIN(IF(Outcomes!N269="", 'County Names to hide (2)'!$D$2, Outcomes!N269),'County Names to hide (2)'!$D$2)-Outcomes!M269)/30,1)))</f>
        <v/>
      </c>
      <c r="U269" s="66"/>
      <c r="V269" s="70"/>
    </row>
    <row r="270" spans="3:22" s="1" customFormat="1" x14ac:dyDescent="0.35">
      <c r="C270" s="4"/>
      <c r="L270" s="66" t="str">
        <f t="shared" si="5"/>
        <v>Yes</v>
      </c>
      <c r="M270" s="4"/>
      <c r="N270" s="4"/>
      <c r="O270" s="66" t="str">
        <f>IF(OR(A270="", M270=""), "",
   IF(AND(
         M270 &lt;= 'County Names to hide (2)'!$D$2,
         OR(N270="", N270 &gt;= 'County Names to hide (2)'!$C$2)
      ),
      "Yes",
      "No"
   )
)</f>
        <v/>
      </c>
      <c r="P270" s="4"/>
      <c r="Q270" s="4"/>
      <c r="R270" s="4"/>
      <c r="S270" s="4"/>
      <c r="T270" s="67" t="str">
        <f>IF(Outcomes!M270="","",
   IF(AND(Outcomes!N270&lt;&gt;"",Outcomes!N270&lt;'County Names to hide (2)'!$C$2),0,
      ROUND((MIN(IF(Outcomes!N270="", 'County Names to hide (2)'!$D$2, Outcomes!N270),'County Names to hide (2)'!$D$2)-Outcomes!M270)/30,1)))</f>
        <v/>
      </c>
      <c r="U270" s="66"/>
      <c r="V270" s="70"/>
    </row>
    <row r="271" spans="3:22" s="1" customFormat="1" x14ac:dyDescent="0.35">
      <c r="C271" s="4"/>
      <c r="L271" s="66" t="str">
        <f t="shared" si="5"/>
        <v>Yes</v>
      </c>
      <c r="M271" s="4"/>
      <c r="N271" s="4"/>
      <c r="O271" s="66" t="str">
        <f>IF(OR(A271="", M271=""), "",
   IF(AND(
         M271 &lt;= 'County Names to hide (2)'!$D$2,
         OR(N271="", N271 &gt;= 'County Names to hide (2)'!$C$2)
      ),
      "Yes",
      "No"
   )
)</f>
        <v/>
      </c>
      <c r="P271" s="4"/>
      <c r="Q271" s="4"/>
      <c r="R271" s="4"/>
      <c r="S271" s="4"/>
      <c r="T271" s="67" t="str">
        <f>IF(Outcomes!M271="","",
   IF(AND(Outcomes!N271&lt;&gt;"",Outcomes!N271&lt;'County Names to hide (2)'!$C$2),0,
      ROUND((MIN(IF(Outcomes!N271="", 'County Names to hide (2)'!$D$2, Outcomes!N271),'County Names to hide (2)'!$D$2)-Outcomes!M271)/30,1)))</f>
        <v/>
      </c>
      <c r="U271" s="66"/>
      <c r="V271" s="70"/>
    </row>
    <row r="272" spans="3:22" s="1" customFormat="1" x14ac:dyDescent="0.35">
      <c r="C272" s="4"/>
      <c r="L272" s="66" t="str">
        <f t="shared" si="5"/>
        <v>Yes</v>
      </c>
      <c r="M272" s="4"/>
      <c r="N272" s="4"/>
      <c r="O272" s="66" t="str">
        <f>IF(OR(A272="", M272=""), "",
   IF(AND(
         M272 &lt;= 'County Names to hide (2)'!$D$2,
         OR(N272="", N272 &gt;= 'County Names to hide (2)'!$C$2)
      ),
      "Yes",
      "No"
   )
)</f>
        <v/>
      </c>
      <c r="P272" s="4"/>
      <c r="Q272" s="4"/>
      <c r="R272" s="4"/>
      <c r="S272" s="4"/>
      <c r="T272" s="67" t="str">
        <f>IF(Outcomes!M272="","",
   IF(AND(Outcomes!N272&lt;&gt;"",Outcomes!N272&lt;'County Names to hide (2)'!$C$2),0,
      ROUND((MIN(IF(Outcomes!N272="", 'County Names to hide (2)'!$D$2, Outcomes!N272),'County Names to hide (2)'!$D$2)-Outcomes!M272)/30,1)))</f>
        <v/>
      </c>
      <c r="U272" s="66"/>
      <c r="V272" s="70"/>
    </row>
    <row r="273" spans="3:22" s="1" customFormat="1" x14ac:dyDescent="0.35">
      <c r="C273" s="4"/>
      <c r="L273" s="66" t="str">
        <f t="shared" si="5"/>
        <v>Yes</v>
      </c>
      <c r="M273" s="4"/>
      <c r="N273" s="4"/>
      <c r="O273" s="66" t="str">
        <f>IF(OR(A273="", M273=""), "",
   IF(AND(
         M273 &lt;= 'County Names to hide (2)'!$D$2,
         OR(N273="", N273 &gt;= 'County Names to hide (2)'!$C$2)
      ),
      "Yes",
      "No"
   )
)</f>
        <v/>
      </c>
      <c r="P273" s="4"/>
      <c r="Q273" s="4"/>
      <c r="R273" s="4"/>
      <c r="S273" s="4"/>
      <c r="T273" s="67" t="str">
        <f>IF(Outcomes!M273="","",
   IF(AND(Outcomes!N273&lt;&gt;"",Outcomes!N273&lt;'County Names to hide (2)'!$C$2),0,
      ROUND((MIN(IF(Outcomes!N273="", 'County Names to hide (2)'!$D$2, Outcomes!N273),'County Names to hide (2)'!$D$2)-Outcomes!M273)/30,1)))</f>
        <v/>
      </c>
      <c r="U273" s="66"/>
      <c r="V273" s="70"/>
    </row>
    <row r="274" spans="3:22" s="1" customFormat="1" x14ac:dyDescent="0.35">
      <c r="C274" s="4"/>
      <c r="L274" s="66" t="str">
        <f t="shared" si="5"/>
        <v>Yes</v>
      </c>
      <c r="M274" s="4"/>
      <c r="N274" s="4"/>
      <c r="O274" s="66" t="str">
        <f>IF(OR(A274="", M274=""), "",
   IF(AND(
         M274 &lt;= 'County Names to hide (2)'!$D$2,
         OR(N274="", N274 &gt;= 'County Names to hide (2)'!$C$2)
      ),
      "Yes",
      "No"
   )
)</f>
        <v/>
      </c>
      <c r="P274" s="4"/>
      <c r="Q274" s="4"/>
      <c r="R274" s="4"/>
      <c r="S274" s="4"/>
      <c r="T274" s="67" t="str">
        <f>IF(Outcomes!M274="","",
   IF(AND(Outcomes!N274&lt;&gt;"",Outcomes!N274&lt;'County Names to hide (2)'!$C$2),0,
      ROUND((MIN(IF(Outcomes!N274="", 'County Names to hide (2)'!$D$2, Outcomes!N274),'County Names to hide (2)'!$D$2)-Outcomes!M274)/30,1)))</f>
        <v/>
      </c>
      <c r="U274" s="66"/>
      <c r="V274" s="70"/>
    </row>
    <row r="275" spans="3:22" s="1" customFormat="1" x14ac:dyDescent="0.35">
      <c r="C275" s="4"/>
      <c r="L275" s="66" t="str">
        <f t="shared" si="5"/>
        <v>Yes</v>
      </c>
      <c r="M275" s="4"/>
      <c r="N275" s="4"/>
      <c r="O275" s="66" t="str">
        <f>IF(OR(A275="", M275=""), "",
   IF(AND(
         M275 &lt;= 'County Names to hide (2)'!$D$2,
         OR(N275="", N275 &gt;= 'County Names to hide (2)'!$C$2)
      ),
      "Yes",
      "No"
   )
)</f>
        <v/>
      </c>
      <c r="P275" s="4"/>
      <c r="Q275" s="4"/>
      <c r="R275" s="4"/>
      <c r="S275" s="4"/>
      <c r="T275" s="67" t="str">
        <f>IF(Outcomes!M275="","",
   IF(AND(Outcomes!N275&lt;&gt;"",Outcomes!N275&lt;'County Names to hide (2)'!$C$2),0,
      ROUND((MIN(IF(Outcomes!N275="", 'County Names to hide (2)'!$D$2, Outcomes!N275),'County Names to hide (2)'!$D$2)-Outcomes!M275)/30,1)))</f>
        <v/>
      </c>
      <c r="U275" s="66"/>
      <c r="V275" s="70"/>
    </row>
    <row r="276" spans="3:22" s="1" customFormat="1" x14ac:dyDescent="0.35">
      <c r="C276" s="4"/>
      <c r="L276" s="66" t="str">
        <f t="shared" si="5"/>
        <v>Yes</v>
      </c>
      <c r="M276" s="4"/>
      <c r="N276" s="4"/>
      <c r="O276" s="66" t="str">
        <f>IF(OR(A276="", M276=""), "",
   IF(AND(
         M276 &lt;= 'County Names to hide (2)'!$D$2,
         OR(N276="", N276 &gt;= 'County Names to hide (2)'!$C$2)
      ),
      "Yes",
      "No"
   )
)</f>
        <v/>
      </c>
      <c r="P276" s="4"/>
      <c r="Q276" s="4"/>
      <c r="R276" s="4"/>
      <c r="S276" s="4"/>
      <c r="T276" s="67" t="str">
        <f>IF(Outcomes!M276="","",
   IF(AND(Outcomes!N276&lt;&gt;"",Outcomes!N276&lt;'County Names to hide (2)'!$C$2),0,
      ROUND((MIN(IF(Outcomes!N276="", 'County Names to hide (2)'!$D$2, Outcomes!N276),'County Names to hide (2)'!$D$2)-Outcomes!M276)/30,1)))</f>
        <v/>
      </c>
      <c r="U276" s="66"/>
      <c r="V276" s="70"/>
    </row>
    <row r="277" spans="3:22" s="1" customFormat="1" x14ac:dyDescent="0.35">
      <c r="C277" s="4"/>
      <c r="L277" s="66" t="str">
        <f t="shared" si="5"/>
        <v>Yes</v>
      </c>
      <c r="M277" s="4"/>
      <c r="N277" s="4"/>
      <c r="O277" s="66" t="str">
        <f>IF(OR(A277="", M277=""), "",
   IF(AND(
         M277 &lt;= 'County Names to hide (2)'!$D$2,
         OR(N277="", N277 &gt;= 'County Names to hide (2)'!$C$2)
      ),
      "Yes",
      "No"
   )
)</f>
        <v/>
      </c>
      <c r="P277" s="4"/>
      <c r="Q277" s="4"/>
      <c r="R277" s="4"/>
      <c r="S277" s="4"/>
      <c r="T277" s="67" t="str">
        <f>IF(Outcomes!M277="","",
   IF(AND(Outcomes!N277&lt;&gt;"",Outcomes!N277&lt;'County Names to hide (2)'!$C$2),0,
      ROUND((MIN(IF(Outcomes!N277="", 'County Names to hide (2)'!$D$2, Outcomes!N277),'County Names to hide (2)'!$D$2)-Outcomes!M277)/30,1)))</f>
        <v/>
      </c>
      <c r="U277" s="66"/>
      <c r="V277" s="70"/>
    </row>
    <row r="278" spans="3:22" s="1" customFormat="1" x14ac:dyDescent="0.35">
      <c r="C278" s="4"/>
      <c r="L278" s="66" t="str">
        <f t="shared" si="5"/>
        <v>Yes</v>
      </c>
      <c r="M278" s="4"/>
      <c r="N278" s="4"/>
      <c r="O278" s="66" t="str">
        <f>IF(OR(A278="", M278=""), "",
   IF(AND(
         M278 &lt;= 'County Names to hide (2)'!$D$2,
         OR(N278="", N278 &gt;= 'County Names to hide (2)'!$C$2)
      ),
      "Yes",
      "No"
   )
)</f>
        <v/>
      </c>
      <c r="P278" s="4"/>
      <c r="Q278" s="4"/>
      <c r="R278" s="4"/>
      <c r="S278" s="4"/>
      <c r="T278" s="67" t="str">
        <f>IF(Outcomes!M278="","",
   IF(AND(Outcomes!N278&lt;&gt;"",Outcomes!N278&lt;'County Names to hide (2)'!$C$2),0,
      ROUND((MIN(IF(Outcomes!N278="", 'County Names to hide (2)'!$D$2, Outcomes!N278),'County Names to hide (2)'!$D$2)-Outcomes!M278)/30,1)))</f>
        <v/>
      </c>
      <c r="U278" s="66"/>
      <c r="V278" s="70"/>
    </row>
    <row r="279" spans="3:22" s="1" customFormat="1" x14ac:dyDescent="0.35">
      <c r="C279" s="4"/>
      <c r="L279" s="66" t="str">
        <f t="shared" si="5"/>
        <v>Yes</v>
      </c>
      <c r="M279" s="4"/>
      <c r="N279" s="4"/>
      <c r="O279" s="66" t="str">
        <f>IF(OR(A279="", M279=""), "",
   IF(AND(
         M279 &lt;= 'County Names to hide (2)'!$D$2,
         OR(N279="", N279 &gt;= 'County Names to hide (2)'!$C$2)
      ),
      "Yes",
      "No"
   )
)</f>
        <v/>
      </c>
      <c r="P279" s="4"/>
      <c r="Q279" s="4"/>
      <c r="R279" s="4"/>
      <c r="S279" s="4"/>
      <c r="T279" s="67" t="str">
        <f>IF(Outcomes!M279="","",
   IF(AND(Outcomes!N279&lt;&gt;"",Outcomes!N279&lt;'County Names to hide (2)'!$C$2),0,
      ROUND((MIN(IF(Outcomes!N279="", 'County Names to hide (2)'!$D$2, Outcomes!N279),'County Names to hide (2)'!$D$2)-Outcomes!M279)/30,1)))</f>
        <v/>
      </c>
      <c r="U279" s="66"/>
      <c r="V279" s="70"/>
    </row>
    <row r="280" spans="3:22" s="1" customFormat="1" x14ac:dyDescent="0.35">
      <c r="C280" s="4"/>
      <c r="L280" s="66" t="str">
        <f t="shared" si="5"/>
        <v>Yes</v>
      </c>
      <c r="M280" s="4"/>
      <c r="N280" s="4"/>
      <c r="O280" s="66" t="str">
        <f>IF(OR(A280="", M280=""), "",
   IF(AND(
         M280 &lt;= 'County Names to hide (2)'!$D$2,
         OR(N280="", N280 &gt;= 'County Names to hide (2)'!$C$2)
      ),
      "Yes",
      "No"
   )
)</f>
        <v/>
      </c>
      <c r="P280" s="4"/>
      <c r="Q280" s="4"/>
      <c r="R280" s="4"/>
      <c r="S280" s="4"/>
      <c r="T280" s="67" t="str">
        <f>IF(Outcomes!M280="","",
   IF(AND(Outcomes!N280&lt;&gt;"",Outcomes!N280&lt;'County Names to hide (2)'!$C$2),0,
      ROUND((MIN(IF(Outcomes!N280="", 'County Names to hide (2)'!$D$2, Outcomes!N280),'County Names to hide (2)'!$D$2)-Outcomes!M280)/30,1)))</f>
        <v/>
      </c>
      <c r="U280" s="66"/>
      <c r="V280" s="70"/>
    </row>
    <row r="281" spans="3:22" s="1" customFormat="1" x14ac:dyDescent="0.35">
      <c r="C281" s="4"/>
      <c r="L281" s="66" t="str">
        <f t="shared" si="5"/>
        <v>Yes</v>
      </c>
      <c r="M281" s="4"/>
      <c r="N281" s="4"/>
      <c r="O281" s="66" t="str">
        <f>IF(OR(A281="", M281=""), "",
   IF(AND(
         M281 &lt;= 'County Names to hide (2)'!$D$2,
         OR(N281="", N281 &gt;= 'County Names to hide (2)'!$C$2)
      ),
      "Yes",
      "No"
   )
)</f>
        <v/>
      </c>
      <c r="P281" s="4"/>
      <c r="Q281" s="4"/>
      <c r="R281" s="4"/>
      <c r="S281" s="4"/>
      <c r="T281" s="67" t="str">
        <f>IF(Outcomes!M281="","",
   IF(AND(Outcomes!N281&lt;&gt;"",Outcomes!N281&lt;'County Names to hide (2)'!$C$2),0,
      ROUND((MIN(IF(Outcomes!N281="", 'County Names to hide (2)'!$D$2, Outcomes!N281),'County Names to hide (2)'!$D$2)-Outcomes!M281)/30,1)))</f>
        <v/>
      </c>
      <c r="U281" s="66"/>
      <c r="V281" s="70"/>
    </row>
    <row r="282" spans="3:22" s="1" customFormat="1" x14ac:dyDescent="0.35">
      <c r="C282" s="4"/>
      <c r="L282" s="66" t="str">
        <f t="shared" si="5"/>
        <v>Yes</v>
      </c>
      <c r="M282" s="4"/>
      <c r="N282" s="4"/>
      <c r="O282" s="66" t="str">
        <f>IF(OR(A282="", M282=""), "",
   IF(AND(
         M282 &lt;= 'County Names to hide (2)'!$D$2,
         OR(N282="", N282 &gt;= 'County Names to hide (2)'!$C$2)
      ),
      "Yes",
      "No"
   )
)</f>
        <v/>
      </c>
      <c r="P282" s="4"/>
      <c r="Q282" s="4"/>
      <c r="R282" s="4"/>
      <c r="S282" s="4"/>
      <c r="T282" s="67" t="str">
        <f>IF(Outcomes!M282="","",
   IF(AND(Outcomes!N282&lt;&gt;"",Outcomes!N282&lt;'County Names to hide (2)'!$C$2),0,
      ROUND((MIN(IF(Outcomes!N282="", 'County Names to hide (2)'!$D$2, Outcomes!N282),'County Names to hide (2)'!$D$2)-Outcomes!M282)/30,1)))</f>
        <v/>
      </c>
      <c r="U282" s="66"/>
      <c r="V282" s="70"/>
    </row>
    <row r="283" spans="3:22" s="1" customFormat="1" x14ac:dyDescent="0.35">
      <c r="C283" s="4"/>
      <c r="L283" s="66" t="str">
        <f t="shared" si="5"/>
        <v>Yes</v>
      </c>
      <c r="M283" s="4"/>
      <c r="N283" s="4"/>
      <c r="O283" s="66" t="str">
        <f>IF(OR(A283="", M283=""), "",
   IF(AND(
         M283 &lt;= 'County Names to hide (2)'!$D$2,
         OR(N283="", N283 &gt;= 'County Names to hide (2)'!$C$2)
      ),
      "Yes",
      "No"
   )
)</f>
        <v/>
      </c>
      <c r="P283" s="4"/>
      <c r="Q283" s="4"/>
      <c r="R283" s="4"/>
      <c r="S283" s="4"/>
      <c r="T283" s="67" t="str">
        <f>IF(Outcomes!M283="","",
   IF(AND(Outcomes!N283&lt;&gt;"",Outcomes!N283&lt;'County Names to hide (2)'!$C$2),0,
      ROUND((MIN(IF(Outcomes!N283="", 'County Names to hide (2)'!$D$2, Outcomes!N283),'County Names to hide (2)'!$D$2)-Outcomes!M283)/30,1)))</f>
        <v/>
      </c>
      <c r="U283" s="66"/>
      <c r="V283" s="70"/>
    </row>
    <row r="284" spans="3:22" s="1" customFormat="1" x14ac:dyDescent="0.35">
      <c r="C284" s="4"/>
      <c r="L284" s="66" t="str">
        <f t="shared" si="5"/>
        <v>Yes</v>
      </c>
      <c r="M284" s="4"/>
      <c r="N284" s="4"/>
      <c r="O284" s="66" t="str">
        <f>IF(OR(A284="", M284=""), "",
   IF(AND(
         M284 &lt;= 'County Names to hide (2)'!$D$2,
         OR(N284="", N284 &gt;= 'County Names to hide (2)'!$C$2)
      ),
      "Yes",
      "No"
   )
)</f>
        <v/>
      </c>
      <c r="P284" s="4"/>
      <c r="Q284" s="4"/>
      <c r="R284" s="4"/>
      <c r="S284" s="4"/>
      <c r="T284" s="67" t="str">
        <f>IF(Outcomes!M284="","",
   IF(AND(Outcomes!N284&lt;&gt;"",Outcomes!N284&lt;'County Names to hide (2)'!$C$2),0,
      ROUND((MIN(IF(Outcomes!N284="", 'County Names to hide (2)'!$D$2, Outcomes!N284),'County Names to hide (2)'!$D$2)-Outcomes!M284)/30,1)))</f>
        <v/>
      </c>
      <c r="U284" s="66"/>
      <c r="V284" s="70"/>
    </row>
    <row r="285" spans="3:22" s="1" customFormat="1" x14ac:dyDescent="0.35">
      <c r="C285" s="4"/>
      <c r="L285" s="66" t="str">
        <f t="shared" si="5"/>
        <v>Yes</v>
      </c>
      <c r="M285" s="4"/>
      <c r="N285" s="4"/>
      <c r="O285" s="66" t="str">
        <f>IF(OR(A285="", M285=""), "",
   IF(AND(
         M285 &lt;= 'County Names to hide (2)'!$D$2,
         OR(N285="", N285 &gt;= 'County Names to hide (2)'!$C$2)
      ),
      "Yes",
      "No"
   )
)</f>
        <v/>
      </c>
      <c r="P285" s="4"/>
      <c r="Q285" s="4"/>
      <c r="R285" s="4"/>
      <c r="S285" s="4"/>
      <c r="T285" s="67" t="str">
        <f>IF(Outcomes!M285="","",
   IF(AND(Outcomes!N285&lt;&gt;"",Outcomes!N285&lt;'County Names to hide (2)'!$C$2),0,
      ROUND((MIN(IF(Outcomes!N285="", 'County Names to hide (2)'!$D$2, Outcomes!N285),'County Names to hide (2)'!$D$2)-Outcomes!M285)/30,1)))</f>
        <v/>
      </c>
      <c r="U285" s="66"/>
      <c r="V285" s="70"/>
    </row>
    <row r="286" spans="3:22" s="1" customFormat="1" x14ac:dyDescent="0.35">
      <c r="C286" s="4"/>
      <c r="L286" s="66" t="str">
        <f t="shared" si="5"/>
        <v>Yes</v>
      </c>
      <c r="M286" s="4"/>
      <c r="N286" s="4"/>
      <c r="O286" s="66" t="str">
        <f>IF(OR(A286="", M286=""), "",
   IF(AND(
         M286 &lt;= 'County Names to hide (2)'!$D$2,
         OR(N286="", N286 &gt;= 'County Names to hide (2)'!$C$2)
      ),
      "Yes",
      "No"
   )
)</f>
        <v/>
      </c>
      <c r="P286" s="4"/>
      <c r="Q286" s="4"/>
      <c r="R286" s="4"/>
      <c r="S286" s="4"/>
      <c r="T286" s="67" t="str">
        <f>IF(Outcomes!M286="","",
   IF(AND(Outcomes!N286&lt;&gt;"",Outcomes!N286&lt;'County Names to hide (2)'!$C$2),0,
      ROUND((MIN(IF(Outcomes!N286="", 'County Names to hide (2)'!$D$2, Outcomes!N286),'County Names to hide (2)'!$D$2)-Outcomes!M286)/30,1)))</f>
        <v/>
      </c>
      <c r="U286" s="66"/>
      <c r="V286" s="70"/>
    </row>
    <row r="287" spans="3:22" s="1" customFormat="1" x14ac:dyDescent="0.35">
      <c r="C287" s="4"/>
      <c r="L287" s="66" t="str">
        <f t="shared" si="5"/>
        <v>Yes</v>
      </c>
      <c r="M287" s="4"/>
      <c r="N287" s="4"/>
      <c r="O287" s="66" t="str">
        <f>IF(OR(A287="", M287=""), "",
   IF(AND(
         M287 &lt;= 'County Names to hide (2)'!$D$2,
         OR(N287="", N287 &gt;= 'County Names to hide (2)'!$C$2)
      ),
      "Yes",
      "No"
   )
)</f>
        <v/>
      </c>
      <c r="P287" s="4"/>
      <c r="Q287" s="4"/>
      <c r="R287" s="4"/>
      <c r="S287" s="4"/>
      <c r="T287" s="67" t="str">
        <f>IF(Outcomes!M287="","",
   IF(AND(Outcomes!N287&lt;&gt;"",Outcomes!N287&lt;'County Names to hide (2)'!$C$2),0,
      ROUND((MIN(IF(Outcomes!N287="", 'County Names to hide (2)'!$D$2, Outcomes!N287),'County Names to hide (2)'!$D$2)-Outcomes!M287)/30,1)))</f>
        <v/>
      </c>
      <c r="U287" s="66"/>
      <c r="V287" s="70"/>
    </row>
    <row r="288" spans="3:22" s="1" customFormat="1" x14ac:dyDescent="0.35">
      <c r="C288" s="4"/>
      <c r="L288" s="66" t="str">
        <f t="shared" si="5"/>
        <v>Yes</v>
      </c>
      <c r="M288" s="4"/>
      <c r="N288" s="4"/>
      <c r="O288" s="66" t="str">
        <f>IF(OR(A288="", M288=""), "",
   IF(AND(
         M288 &lt;= 'County Names to hide (2)'!$D$2,
         OR(N288="", N288 &gt;= 'County Names to hide (2)'!$C$2)
      ),
      "Yes",
      "No"
   )
)</f>
        <v/>
      </c>
      <c r="P288" s="4"/>
      <c r="Q288" s="4"/>
      <c r="R288" s="4"/>
      <c r="S288" s="4"/>
      <c r="T288" s="67" t="str">
        <f>IF(Outcomes!M288="","",
   IF(AND(Outcomes!N288&lt;&gt;"",Outcomes!N288&lt;'County Names to hide (2)'!$C$2),0,
      ROUND((MIN(IF(Outcomes!N288="", 'County Names to hide (2)'!$D$2, Outcomes!N288),'County Names to hide (2)'!$D$2)-Outcomes!M288)/30,1)))</f>
        <v/>
      </c>
      <c r="U288" s="66"/>
      <c r="V288" s="70"/>
    </row>
    <row r="289" spans="3:22" s="1" customFormat="1" x14ac:dyDescent="0.35">
      <c r="C289" s="4"/>
      <c r="L289" s="66" t="str">
        <f t="shared" si="5"/>
        <v>Yes</v>
      </c>
      <c r="M289" s="4"/>
      <c r="N289" s="4"/>
      <c r="O289" s="66" t="str">
        <f>IF(OR(A289="", M289=""), "",
   IF(AND(
         M289 &lt;= 'County Names to hide (2)'!$D$2,
         OR(N289="", N289 &gt;= 'County Names to hide (2)'!$C$2)
      ),
      "Yes",
      "No"
   )
)</f>
        <v/>
      </c>
      <c r="P289" s="4"/>
      <c r="Q289" s="4"/>
      <c r="R289" s="4"/>
      <c r="S289" s="4"/>
      <c r="T289" s="67" t="str">
        <f>IF(Outcomes!M289="","",
   IF(AND(Outcomes!N289&lt;&gt;"",Outcomes!N289&lt;'County Names to hide (2)'!$C$2),0,
      ROUND((MIN(IF(Outcomes!N289="", 'County Names to hide (2)'!$D$2, Outcomes!N289),'County Names to hide (2)'!$D$2)-Outcomes!M289)/30,1)))</f>
        <v/>
      </c>
      <c r="U289" s="66"/>
      <c r="V289" s="70"/>
    </row>
    <row r="290" spans="3:22" s="1" customFormat="1" x14ac:dyDescent="0.35">
      <c r="C290" s="4"/>
      <c r="L290" s="66" t="str">
        <f t="shared" si="5"/>
        <v>Yes</v>
      </c>
      <c r="M290" s="4"/>
      <c r="N290" s="4"/>
      <c r="O290" s="66" t="str">
        <f>IF(OR(A290="", M290=""), "",
   IF(AND(
         M290 &lt;= 'County Names to hide (2)'!$D$2,
         OR(N290="", N290 &gt;= 'County Names to hide (2)'!$C$2)
      ),
      "Yes",
      "No"
   )
)</f>
        <v/>
      </c>
      <c r="P290" s="4"/>
      <c r="Q290" s="4"/>
      <c r="R290" s="4"/>
      <c r="S290" s="4"/>
      <c r="T290" s="67" t="str">
        <f>IF(Outcomes!M290="","",
   IF(AND(Outcomes!N290&lt;&gt;"",Outcomes!N290&lt;'County Names to hide (2)'!$C$2),0,
      ROUND((MIN(IF(Outcomes!N290="", 'County Names to hide (2)'!$D$2, Outcomes!N290),'County Names to hide (2)'!$D$2)-Outcomes!M290)/30,1)))</f>
        <v/>
      </c>
      <c r="U290" s="66"/>
      <c r="V290" s="70"/>
    </row>
    <row r="291" spans="3:22" s="1" customFormat="1" x14ac:dyDescent="0.35">
      <c r="C291" s="4"/>
      <c r="L291" s="66" t="str">
        <f t="shared" si="5"/>
        <v>Yes</v>
      </c>
      <c r="M291" s="4"/>
      <c r="N291" s="4"/>
      <c r="O291" s="66" t="str">
        <f>IF(OR(A291="", M291=""), "",
   IF(AND(
         M291 &lt;= 'County Names to hide (2)'!$D$2,
         OR(N291="", N291 &gt;= 'County Names to hide (2)'!$C$2)
      ),
      "Yes",
      "No"
   )
)</f>
        <v/>
      </c>
      <c r="P291" s="4"/>
      <c r="Q291" s="4"/>
      <c r="R291" s="4"/>
      <c r="S291" s="4"/>
      <c r="T291" s="67" t="str">
        <f>IF(Outcomes!M291="","",
   IF(AND(Outcomes!N291&lt;&gt;"",Outcomes!N291&lt;'County Names to hide (2)'!$C$2),0,
      ROUND((MIN(IF(Outcomes!N291="", 'County Names to hide (2)'!$D$2, Outcomes!N291),'County Names to hide (2)'!$D$2)-Outcomes!M291)/30,1)))</f>
        <v/>
      </c>
      <c r="U291" s="66"/>
      <c r="V291" s="70"/>
    </row>
    <row r="292" spans="3:22" s="1" customFormat="1" x14ac:dyDescent="0.35">
      <c r="C292" s="4"/>
      <c r="L292" s="66" t="str">
        <f t="shared" si="5"/>
        <v>Yes</v>
      </c>
      <c r="M292" s="4"/>
      <c r="N292" s="4"/>
      <c r="O292" s="66" t="str">
        <f>IF(OR(A292="", M292=""), "",
   IF(AND(
         M292 &lt;= 'County Names to hide (2)'!$D$2,
         OR(N292="", N292 &gt;= 'County Names to hide (2)'!$C$2)
      ),
      "Yes",
      "No"
   )
)</f>
        <v/>
      </c>
      <c r="P292" s="4"/>
      <c r="Q292" s="4"/>
      <c r="R292" s="4"/>
      <c r="S292" s="4"/>
      <c r="T292" s="67" t="str">
        <f>IF(Outcomes!M292="","",
   IF(AND(Outcomes!N292&lt;&gt;"",Outcomes!N292&lt;'County Names to hide (2)'!$C$2),0,
      ROUND((MIN(IF(Outcomes!N292="", 'County Names to hide (2)'!$D$2, Outcomes!N292),'County Names to hide (2)'!$D$2)-Outcomes!M292)/30,1)))</f>
        <v/>
      </c>
      <c r="U292" s="66"/>
      <c r="V292" s="70"/>
    </row>
    <row r="293" spans="3:22" s="1" customFormat="1" x14ac:dyDescent="0.35">
      <c r="C293" s="4"/>
      <c r="L293" s="66" t="str">
        <f t="shared" ref="L293:L356" si="6">IF(COUNTIF(F294:K294, "Yes")&gt;0, "No", "Yes")</f>
        <v>Yes</v>
      </c>
      <c r="M293" s="4"/>
      <c r="N293" s="4"/>
      <c r="O293" s="66" t="str">
        <f>IF(OR(A293="", M293=""), "",
   IF(AND(
         M293 &lt;= 'County Names to hide (2)'!$D$2,
         OR(N293="", N293 &gt;= 'County Names to hide (2)'!$C$2)
      ),
      "Yes",
      "No"
   )
)</f>
        <v/>
      </c>
      <c r="P293" s="4"/>
      <c r="Q293" s="4"/>
      <c r="R293" s="4"/>
      <c r="S293" s="4"/>
      <c r="T293" s="67" t="str">
        <f>IF(Outcomes!M293="","",
   IF(AND(Outcomes!N293&lt;&gt;"",Outcomes!N293&lt;'County Names to hide (2)'!$C$2),0,
      ROUND((MIN(IF(Outcomes!N293="", 'County Names to hide (2)'!$D$2, Outcomes!N293),'County Names to hide (2)'!$D$2)-Outcomes!M293)/30,1)))</f>
        <v/>
      </c>
      <c r="U293" s="66"/>
      <c r="V293" s="70"/>
    </row>
    <row r="294" spans="3:22" s="1" customFormat="1" x14ac:dyDescent="0.35">
      <c r="C294" s="4"/>
      <c r="L294" s="66" t="str">
        <f t="shared" si="6"/>
        <v>Yes</v>
      </c>
      <c r="M294" s="4"/>
      <c r="N294" s="4"/>
      <c r="O294" s="66" t="str">
        <f>IF(OR(A294="", M294=""), "",
   IF(AND(
         M294 &lt;= 'County Names to hide (2)'!$D$2,
         OR(N294="", N294 &gt;= 'County Names to hide (2)'!$C$2)
      ),
      "Yes",
      "No"
   )
)</f>
        <v/>
      </c>
      <c r="P294" s="4"/>
      <c r="Q294" s="4"/>
      <c r="R294" s="4"/>
      <c r="S294" s="4"/>
      <c r="T294" s="67" t="str">
        <f>IF(Outcomes!M294="","",
   IF(AND(Outcomes!N294&lt;&gt;"",Outcomes!N294&lt;'County Names to hide (2)'!$C$2),0,
      ROUND((MIN(IF(Outcomes!N294="", 'County Names to hide (2)'!$D$2, Outcomes!N294),'County Names to hide (2)'!$D$2)-Outcomes!M294)/30,1)))</f>
        <v/>
      </c>
      <c r="U294" s="66"/>
      <c r="V294" s="70"/>
    </row>
    <row r="295" spans="3:22" s="1" customFormat="1" x14ac:dyDescent="0.35">
      <c r="C295" s="4"/>
      <c r="L295" s="66" t="str">
        <f t="shared" si="6"/>
        <v>Yes</v>
      </c>
      <c r="M295" s="4"/>
      <c r="N295" s="4"/>
      <c r="O295" s="66" t="str">
        <f>IF(OR(A295="", M295=""), "",
   IF(AND(
         M295 &lt;= 'County Names to hide (2)'!$D$2,
         OR(N295="", N295 &gt;= 'County Names to hide (2)'!$C$2)
      ),
      "Yes",
      "No"
   )
)</f>
        <v/>
      </c>
      <c r="P295" s="4"/>
      <c r="Q295" s="4"/>
      <c r="R295" s="4"/>
      <c r="S295" s="4"/>
      <c r="T295" s="67" t="str">
        <f>IF(Outcomes!M295="","",
   IF(AND(Outcomes!N295&lt;&gt;"",Outcomes!N295&lt;'County Names to hide (2)'!$C$2),0,
      ROUND((MIN(IF(Outcomes!N295="", 'County Names to hide (2)'!$D$2, Outcomes!N295),'County Names to hide (2)'!$D$2)-Outcomes!M295)/30,1)))</f>
        <v/>
      </c>
      <c r="U295" s="66"/>
      <c r="V295" s="70"/>
    </row>
    <row r="296" spans="3:22" s="1" customFormat="1" x14ac:dyDescent="0.35">
      <c r="C296" s="4"/>
      <c r="L296" s="66" t="str">
        <f t="shared" si="6"/>
        <v>Yes</v>
      </c>
      <c r="M296" s="4"/>
      <c r="N296" s="4"/>
      <c r="O296" s="66" t="str">
        <f>IF(OR(A296="", M296=""), "",
   IF(AND(
         M296 &lt;= 'County Names to hide (2)'!$D$2,
         OR(N296="", N296 &gt;= 'County Names to hide (2)'!$C$2)
      ),
      "Yes",
      "No"
   )
)</f>
        <v/>
      </c>
      <c r="P296" s="4"/>
      <c r="Q296" s="4"/>
      <c r="R296" s="4"/>
      <c r="S296" s="4"/>
      <c r="T296" s="67" t="str">
        <f>IF(Outcomes!M296="","",
   IF(AND(Outcomes!N296&lt;&gt;"",Outcomes!N296&lt;'County Names to hide (2)'!$C$2),0,
      ROUND((MIN(IF(Outcomes!N296="", 'County Names to hide (2)'!$D$2, Outcomes!N296),'County Names to hide (2)'!$D$2)-Outcomes!M296)/30,1)))</f>
        <v/>
      </c>
      <c r="U296" s="66"/>
      <c r="V296" s="70"/>
    </row>
    <row r="297" spans="3:22" s="1" customFormat="1" x14ac:dyDescent="0.35">
      <c r="C297" s="4"/>
      <c r="L297" s="66" t="str">
        <f t="shared" si="6"/>
        <v>Yes</v>
      </c>
      <c r="M297" s="4"/>
      <c r="N297" s="4"/>
      <c r="O297" s="66" t="str">
        <f>IF(OR(A297="", M297=""), "",
   IF(AND(
         M297 &lt;= 'County Names to hide (2)'!$D$2,
         OR(N297="", N297 &gt;= 'County Names to hide (2)'!$C$2)
      ),
      "Yes",
      "No"
   )
)</f>
        <v/>
      </c>
      <c r="P297" s="4"/>
      <c r="Q297" s="4"/>
      <c r="R297" s="4"/>
      <c r="S297" s="4"/>
      <c r="T297" s="67" t="str">
        <f>IF(Outcomes!M297="","",
   IF(AND(Outcomes!N297&lt;&gt;"",Outcomes!N297&lt;'County Names to hide (2)'!$C$2),0,
      ROUND((MIN(IF(Outcomes!N297="", 'County Names to hide (2)'!$D$2, Outcomes!N297),'County Names to hide (2)'!$D$2)-Outcomes!M297)/30,1)))</f>
        <v/>
      </c>
      <c r="U297" s="66"/>
      <c r="V297" s="70"/>
    </row>
    <row r="298" spans="3:22" s="1" customFormat="1" x14ac:dyDescent="0.35">
      <c r="C298" s="4"/>
      <c r="L298" s="66" t="str">
        <f t="shared" si="6"/>
        <v>Yes</v>
      </c>
      <c r="M298" s="4"/>
      <c r="N298" s="4"/>
      <c r="O298" s="66" t="str">
        <f>IF(OR(A298="", M298=""), "",
   IF(AND(
         M298 &lt;= 'County Names to hide (2)'!$D$2,
         OR(N298="", N298 &gt;= 'County Names to hide (2)'!$C$2)
      ),
      "Yes",
      "No"
   )
)</f>
        <v/>
      </c>
      <c r="P298" s="4"/>
      <c r="Q298" s="4"/>
      <c r="R298" s="4"/>
      <c r="S298" s="4"/>
      <c r="T298" s="67" t="str">
        <f>IF(Outcomes!M298="","",
   IF(AND(Outcomes!N298&lt;&gt;"",Outcomes!N298&lt;'County Names to hide (2)'!$C$2),0,
      ROUND((MIN(IF(Outcomes!N298="", 'County Names to hide (2)'!$D$2, Outcomes!N298),'County Names to hide (2)'!$D$2)-Outcomes!M298)/30,1)))</f>
        <v/>
      </c>
      <c r="U298" s="66"/>
      <c r="V298" s="70"/>
    </row>
    <row r="299" spans="3:22" s="1" customFormat="1" x14ac:dyDescent="0.35">
      <c r="C299" s="4"/>
      <c r="L299" s="66" t="str">
        <f t="shared" si="6"/>
        <v>Yes</v>
      </c>
      <c r="M299" s="4"/>
      <c r="N299" s="4"/>
      <c r="O299" s="66" t="str">
        <f>IF(OR(A299="", M299=""), "",
   IF(AND(
         M299 &lt;= 'County Names to hide (2)'!$D$2,
         OR(N299="", N299 &gt;= 'County Names to hide (2)'!$C$2)
      ),
      "Yes",
      "No"
   )
)</f>
        <v/>
      </c>
      <c r="P299" s="4"/>
      <c r="Q299" s="4"/>
      <c r="R299" s="4"/>
      <c r="S299" s="4"/>
      <c r="T299" s="67" t="str">
        <f>IF(Outcomes!M299="","",
   IF(AND(Outcomes!N299&lt;&gt;"",Outcomes!N299&lt;'County Names to hide (2)'!$C$2),0,
      ROUND((MIN(IF(Outcomes!N299="", 'County Names to hide (2)'!$D$2, Outcomes!N299),'County Names to hide (2)'!$D$2)-Outcomes!M299)/30,1)))</f>
        <v/>
      </c>
      <c r="U299" s="66"/>
      <c r="V299" s="70"/>
    </row>
    <row r="300" spans="3:22" s="1" customFormat="1" x14ac:dyDescent="0.35">
      <c r="C300" s="4"/>
      <c r="L300" s="66" t="str">
        <f t="shared" si="6"/>
        <v>Yes</v>
      </c>
      <c r="M300" s="4"/>
      <c r="N300" s="4"/>
      <c r="O300" s="66" t="str">
        <f>IF(OR(A300="", M300=""), "",
   IF(AND(
         M300 &lt;= 'County Names to hide (2)'!$D$2,
         OR(N300="", N300 &gt;= 'County Names to hide (2)'!$C$2)
      ),
      "Yes",
      "No"
   )
)</f>
        <v/>
      </c>
      <c r="P300" s="4"/>
      <c r="Q300" s="4"/>
      <c r="R300" s="4"/>
      <c r="S300" s="4"/>
      <c r="T300" s="67" t="str">
        <f>IF(Outcomes!M300="","",
   IF(AND(Outcomes!N300&lt;&gt;"",Outcomes!N300&lt;'County Names to hide (2)'!$C$2),0,
      ROUND((MIN(IF(Outcomes!N300="", 'County Names to hide (2)'!$D$2, Outcomes!N300),'County Names to hide (2)'!$D$2)-Outcomes!M300)/30,1)))</f>
        <v/>
      </c>
      <c r="U300" s="66"/>
      <c r="V300" s="70"/>
    </row>
    <row r="301" spans="3:22" s="1" customFormat="1" x14ac:dyDescent="0.35">
      <c r="C301" s="4"/>
      <c r="L301" s="66" t="str">
        <f t="shared" si="6"/>
        <v>Yes</v>
      </c>
      <c r="M301" s="4"/>
      <c r="N301" s="4"/>
      <c r="O301" s="66" t="str">
        <f>IF(OR(A301="", M301=""), "",
   IF(AND(
         M301 &lt;= 'County Names to hide (2)'!$D$2,
         OR(N301="", N301 &gt;= 'County Names to hide (2)'!$C$2)
      ),
      "Yes",
      "No"
   )
)</f>
        <v/>
      </c>
      <c r="P301" s="4"/>
      <c r="Q301" s="4"/>
      <c r="R301" s="4"/>
      <c r="S301" s="4"/>
      <c r="T301" s="67" t="str">
        <f>IF(Outcomes!M301="","",
   IF(AND(Outcomes!N301&lt;&gt;"",Outcomes!N301&lt;'County Names to hide (2)'!$C$2),0,
      ROUND((MIN(IF(Outcomes!N301="", 'County Names to hide (2)'!$D$2, Outcomes!N301),'County Names to hide (2)'!$D$2)-Outcomes!M301)/30,1)))</f>
        <v/>
      </c>
      <c r="U301" s="66"/>
      <c r="V301" s="70"/>
    </row>
    <row r="302" spans="3:22" s="1" customFormat="1" x14ac:dyDescent="0.35">
      <c r="C302" s="4"/>
      <c r="L302" s="66" t="str">
        <f t="shared" si="6"/>
        <v>Yes</v>
      </c>
      <c r="M302" s="4"/>
      <c r="N302" s="4"/>
      <c r="O302" s="66" t="str">
        <f>IF(OR(A302="", M302=""), "",
   IF(AND(
         M302 &lt;= 'County Names to hide (2)'!$D$2,
         OR(N302="", N302 &gt;= 'County Names to hide (2)'!$C$2)
      ),
      "Yes",
      "No"
   )
)</f>
        <v/>
      </c>
      <c r="P302" s="4"/>
      <c r="Q302" s="4"/>
      <c r="R302" s="4"/>
      <c r="S302" s="4"/>
      <c r="T302" s="67" t="str">
        <f>IF(Outcomes!M302="","",
   IF(AND(Outcomes!N302&lt;&gt;"",Outcomes!N302&lt;'County Names to hide (2)'!$C$2),0,
      ROUND((MIN(IF(Outcomes!N302="", 'County Names to hide (2)'!$D$2, Outcomes!N302),'County Names to hide (2)'!$D$2)-Outcomes!M302)/30,1)))</f>
        <v/>
      </c>
      <c r="U302" s="66"/>
      <c r="V302" s="70"/>
    </row>
    <row r="303" spans="3:22" s="1" customFormat="1" x14ac:dyDescent="0.35">
      <c r="C303" s="4"/>
      <c r="L303" s="66" t="str">
        <f t="shared" si="6"/>
        <v>Yes</v>
      </c>
      <c r="M303" s="4"/>
      <c r="N303" s="4"/>
      <c r="O303" s="66" t="str">
        <f>IF(OR(A303="", M303=""), "",
   IF(AND(
         M303 &lt;= 'County Names to hide (2)'!$D$2,
         OR(N303="", N303 &gt;= 'County Names to hide (2)'!$C$2)
      ),
      "Yes",
      "No"
   )
)</f>
        <v/>
      </c>
      <c r="P303" s="4"/>
      <c r="Q303" s="4"/>
      <c r="R303" s="4"/>
      <c r="S303" s="4"/>
      <c r="T303" s="67" t="str">
        <f>IF(Outcomes!M303="","",
   IF(AND(Outcomes!N303&lt;&gt;"",Outcomes!N303&lt;'County Names to hide (2)'!$C$2),0,
      ROUND((MIN(IF(Outcomes!N303="", 'County Names to hide (2)'!$D$2, Outcomes!N303),'County Names to hide (2)'!$D$2)-Outcomes!M303)/30,1)))</f>
        <v/>
      </c>
      <c r="U303" s="66"/>
      <c r="V303" s="70"/>
    </row>
    <row r="304" spans="3:22" s="1" customFormat="1" x14ac:dyDescent="0.35">
      <c r="C304" s="4"/>
      <c r="L304" s="66" t="str">
        <f t="shared" si="6"/>
        <v>Yes</v>
      </c>
      <c r="M304" s="4"/>
      <c r="N304" s="4"/>
      <c r="O304" s="66" t="str">
        <f>IF(OR(A304="", M304=""), "",
   IF(AND(
         M304 &lt;= 'County Names to hide (2)'!$D$2,
         OR(N304="", N304 &gt;= 'County Names to hide (2)'!$C$2)
      ),
      "Yes",
      "No"
   )
)</f>
        <v/>
      </c>
      <c r="P304" s="4"/>
      <c r="Q304" s="4"/>
      <c r="R304" s="4"/>
      <c r="S304" s="4"/>
      <c r="T304" s="67" t="str">
        <f>IF(Outcomes!M304="","",
   IF(AND(Outcomes!N304&lt;&gt;"",Outcomes!N304&lt;'County Names to hide (2)'!$C$2),0,
      ROUND((MIN(IF(Outcomes!N304="", 'County Names to hide (2)'!$D$2, Outcomes!N304),'County Names to hide (2)'!$D$2)-Outcomes!M304)/30,1)))</f>
        <v/>
      </c>
      <c r="U304" s="66"/>
      <c r="V304" s="70"/>
    </row>
    <row r="305" spans="3:22" s="1" customFormat="1" x14ac:dyDescent="0.35">
      <c r="C305" s="4"/>
      <c r="L305" s="66" t="str">
        <f t="shared" si="6"/>
        <v>Yes</v>
      </c>
      <c r="M305" s="4"/>
      <c r="N305" s="4"/>
      <c r="O305" s="66" t="str">
        <f>IF(OR(A305="", M305=""), "",
   IF(AND(
         M305 &lt;= 'County Names to hide (2)'!$D$2,
         OR(N305="", N305 &gt;= 'County Names to hide (2)'!$C$2)
      ),
      "Yes",
      "No"
   )
)</f>
        <v/>
      </c>
      <c r="P305" s="4"/>
      <c r="Q305" s="4"/>
      <c r="R305" s="4"/>
      <c r="S305" s="4"/>
      <c r="T305" s="67" t="str">
        <f>IF(Outcomes!M305="","",
   IF(AND(Outcomes!N305&lt;&gt;"",Outcomes!N305&lt;'County Names to hide (2)'!$C$2),0,
      ROUND((MIN(IF(Outcomes!N305="", 'County Names to hide (2)'!$D$2, Outcomes!N305),'County Names to hide (2)'!$D$2)-Outcomes!M305)/30,1)))</f>
        <v/>
      </c>
      <c r="U305" s="66"/>
      <c r="V305" s="70"/>
    </row>
    <row r="306" spans="3:22" s="1" customFormat="1" x14ac:dyDescent="0.35">
      <c r="C306" s="4"/>
      <c r="L306" s="66" t="str">
        <f t="shared" si="6"/>
        <v>Yes</v>
      </c>
      <c r="M306" s="4"/>
      <c r="N306" s="4"/>
      <c r="O306" s="66" t="str">
        <f>IF(OR(A306="", M306=""), "",
   IF(AND(
         M306 &lt;= 'County Names to hide (2)'!$D$2,
         OR(N306="", N306 &gt;= 'County Names to hide (2)'!$C$2)
      ),
      "Yes",
      "No"
   )
)</f>
        <v/>
      </c>
      <c r="P306" s="4"/>
      <c r="Q306" s="4"/>
      <c r="R306" s="4"/>
      <c r="S306" s="4"/>
      <c r="T306" s="67" t="str">
        <f>IF(Outcomes!M306="","",
   IF(AND(Outcomes!N306&lt;&gt;"",Outcomes!N306&lt;'County Names to hide (2)'!$C$2),0,
      ROUND((MIN(IF(Outcomes!N306="", 'County Names to hide (2)'!$D$2, Outcomes!N306),'County Names to hide (2)'!$D$2)-Outcomes!M306)/30,1)))</f>
        <v/>
      </c>
      <c r="U306" s="66"/>
      <c r="V306" s="70"/>
    </row>
    <row r="307" spans="3:22" s="1" customFormat="1" x14ac:dyDescent="0.35">
      <c r="C307" s="4"/>
      <c r="L307" s="66" t="str">
        <f t="shared" si="6"/>
        <v>Yes</v>
      </c>
      <c r="M307" s="4"/>
      <c r="N307" s="4"/>
      <c r="O307" s="66" t="str">
        <f>IF(OR(A307="", M307=""), "",
   IF(AND(
         M307 &lt;= 'County Names to hide (2)'!$D$2,
         OR(N307="", N307 &gt;= 'County Names to hide (2)'!$C$2)
      ),
      "Yes",
      "No"
   )
)</f>
        <v/>
      </c>
      <c r="P307" s="4"/>
      <c r="Q307" s="4"/>
      <c r="R307" s="4"/>
      <c r="S307" s="4"/>
      <c r="T307" s="67" t="str">
        <f>IF(Outcomes!M307="","",
   IF(AND(Outcomes!N307&lt;&gt;"",Outcomes!N307&lt;'County Names to hide (2)'!$C$2),0,
      ROUND((MIN(IF(Outcomes!N307="", 'County Names to hide (2)'!$D$2, Outcomes!N307),'County Names to hide (2)'!$D$2)-Outcomes!M307)/30,1)))</f>
        <v/>
      </c>
      <c r="U307" s="66"/>
      <c r="V307" s="70"/>
    </row>
    <row r="308" spans="3:22" s="1" customFormat="1" x14ac:dyDescent="0.35">
      <c r="C308" s="4"/>
      <c r="L308" s="66" t="str">
        <f t="shared" si="6"/>
        <v>Yes</v>
      </c>
      <c r="M308" s="4"/>
      <c r="N308" s="4"/>
      <c r="O308" s="66" t="str">
        <f>IF(OR(A308="", M308=""), "",
   IF(AND(
         M308 &lt;= 'County Names to hide (2)'!$D$2,
         OR(N308="", N308 &gt;= 'County Names to hide (2)'!$C$2)
      ),
      "Yes",
      "No"
   )
)</f>
        <v/>
      </c>
      <c r="P308" s="4"/>
      <c r="Q308" s="4"/>
      <c r="R308" s="4"/>
      <c r="S308" s="4"/>
      <c r="T308" s="67" t="str">
        <f>IF(Outcomes!M308="","",
   IF(AND(Outcomes!N308&lt;&gt;"",Outcomes!N308&lt;'County Names to hide (2)'!$C$2),0,
      ROUND((MIN(IF(Outcomes!N308="", 'County Names to hide (2)'!$D$2, Outcomes!N308),'County Names to hide (2)'!$D$2)-Outcomes!M308)/30,1)))</f>
        <v/>
      </c>
      <c r="U308" s="66"/>
      <c r="V308" s="70"/>
    </row>
    <row r="309" spans="3:22" s="1" customFormat="1" x14ac:dyDescent="0.35">
      <c r="C309" s="4"/>
      <c r="L309" s="66" t="str">
        <f t="shared" si="6"/>
        <v>Yes</v>
      </c>
      <c r="M309" s="4"/>
      <c r="N309" s="4"/>
      <c r="O309" s="66" t="str">
        <f>IF(OR(A309="", M309=""), "",
   IF(AND(
         M309 &lt;= 'County Names to hide (2)'!$D$2,
         OR(N309="", N309 &gt;= 'County Names to hide (2)'!$C$2)
      ),
      "Yes",
      "No"
   )
)</f>
        <v/>
      </c>
      <c r="P309" s="4"/>
      <c r="Q309" s="4"/>
      <c r="R309" s="4"/>
      <c r="S309" s="4"/>
      <c r="T309" s="67" t="str">
        <f>IF(Outcomes!M309="","",
   IF(AND(Outcomes!N309&lt;&gt;"",Outcomes!N309&lt;'County Names to hide (2)'!$C$2),0,
      ROUND((MIN(IF(Outcomes!N309="", 'County Names to hide (2)'!$D$2, Outcomes!N309),'County Names to hide (2)'!$D$2)-Outcomes!M309)/30,1)))</f>
        <v/>
      </c>
      <c r="U309" s="66"/>
      <c r="V309" s="70"/>
    </row>
    <row r="310" spans="3:22" s="1" customFormat="1" x14ac:dyDescent="0.35">
      <c r="C310" s="4"/>
      <c r="L310" s="66" t="str">
        <f t="shared" si="6"/>
        <v>Yes</v>
      </c>
      <c r="M310" s="4"/>
      <c r="N310" s="4"/>
      <c r="O310" s="66" t="str">
        <f>IF(OR(A310="", M310=""), "",
   IF(AND(
         M310 &lt;= 'County Names to hide (2)'!$D$2,
         OR(N310="", N310 &gt;= 'County Names to hide (2)'!$C$2)
      ),
      "Yes",
      "No"
   )
)</f>
        <v/>
      </c>
      <c r="P310" s="4"/>
      <c r="Q310" s="4"/>
      <c r="R310" s="4"/>
      <c r="S310" s="4"/>
      <c r="T310" s="67" t="str">
        <f>IF(Outcomes!M310="","",
   IF(AND(Outcomes!N310&lt;&gt;"",Outcomes!N310&lt;'County Names to hide (2)'!$C$2),0,
      ROUND((MIN(IF(Outcomes!N310="", 'County Names to hide (2)'!$D$2, Outcomes!N310),'County Names to hide (2)'!$D$2)-Outcomes!M310)/30,1)))</f>
        <v/>
      </c>
      <c r="U310" s="66"/>
      <c r="V310" s="70"/>
    </row>
    <row r="311" spans="3:22" s="1" customFormat="1" x14ac:dyDescent="0.35">
      <c r="C311" s="4"/>
      <c r="L311" s="66" t="str">
        <f t="shared" si="6"/>
        <v>Yes</v>
      </c>
      <c r="M311" s="4"/>
      <c r="N311" s="4"/>
      <c r="O311" s="66" t="str">
        <f>IF(OR(A311="", M311=""), "",
   IF(AND(
         M311 &lt;= 'County Names to hide (2)'!$D$2,
         OR(N311="", N311 &gt;= 'County Names to hide (2)'!$C$2)
      ),
      "Yes",
      "No"
   )
)</f>
        <v/>
      </c>
      <c r="P311" s="4"/>
      <c r="Q311" s="4"/>
      <c r="R311" s="4"/>
      <c r="S311" s="4"/>
      <c r="T311" s="67" t="str">
        <f>IF(Outcomes!M311="","",
   IF(AND(Outcomes!N311&lt;&gt;"",Outcomes!N311&lt;'County Names to hide (2)'!$C$2),0,
      ROUND((MIN(IF(Outcomes!N311="", 'County Names to hide (2)'!$D$2, Outcomes!N311),'County Names to hide (2)'!$D$2)-Outcomes!M311)/30,1)))</f>
        <v/>
      </c>
      <c r="U311" s="66"/>
      <c r="V311" s="70"/>
    </row>
    <row r="312" spans="3:22" s="1" customFormat="1" x14ac:dyDescent="0.35">
      <c r="C312" s="4"/>
      <c r="L312" s="66" t="str">
        <f t="shared" si="6"/>
        <v>Yes</v>
      </c>
      <c r="M312" s="4"/>
      <c r="N312" s="4"/>
      <c r="O312" s="66" t="str">
        <f>IF(OR(A312="", M312=""), "",
   IF(AND(
         M312 &lt;= 'County Names to hide (2)'!$D$2,
         OR(N312="", N312 &gt;= 'County Names to hide (2)'!$C$2)
      ),
      "Yes",
      "No"
   )
)</f>
        <v/>
      </c>
      <c r="P312" s="4"/>
      <c r="Q312" s="4"/>
      <c r="R312" s="4"/>
      <c r="S312" s="4"/>
      <c r="T312" s="67" t="str">
        <f>IF(Outcomes!M312="","",
   IF(AND(Outcomes!N312&lt;&gt;"",Outcomes!N312&lt;'County Names to hide (2)'!$C$2),0,
      ROUND((MIN(IF(Outcomes!N312="", 'County Names to hide (2)'!$D$2, Outcomes!N312),'County Names to hide (2)'!$D$2)-Outcomes!M312)/30,1)))</f>
        <v/>
      </c>
      <c r="U312" s="66"/>
      <c r="V312" s="70"/>
    </row>
    <row r="313" spans="3:22" s="1" customFormat="1" x14ac:dyDescent="0.35">
      <c r="C313" s="4"/>
      <c r="L313" s="66" t="str">
        <f t="shared" si="6"/>
        <v>Yes</v>
      </c>
      <c r="M313" s="4"/>
      <c r="N313" s="4"/>
      <c r="O313" s="66" t="str">
        <f>IF(OR(A313="", M313=""), "",
   IF(AND(
         M313 &lt;= 'County Names to hide (2)'!$D$2,
         OR(N313="", N313 &gt;= 'County Names to hide (2)'!$C$2)
      ),
      "Yes",
      "No"
   )
)</f>
        <v/>
      </c>
      <c r="P313" s="4"/>
      <c r="Q313" s="4"/>
      <c r="R313" s="4"/>
      <c r="S313" s="4"/>
      <c r="T313" s="67" t="str">
        <f>IF(Outcomes!M313="","",
   IF(AND(Outcomes!N313&lt;&gt;"",Outcomes!N313&lt;'County Names to hide (2)'!$C$2),0,
      ROUND((MIN(IF(Outcomes!N313="", 'County Names to hide (2)'!$D$2, Outcomes!N313),'County Names to hide (2)'!$D$2)-Outcomes!M313)/30,1)))</f>
        <v/>
      </c>
      <c r="U313" s="66"/>
      <c r="V313" s="70"/>
    </row>
    <row r="314" spans="3:22" s="1" customFormat="1" x14ac:dyDescent="0.35">
      <c r="C314" s="4"/>
      <c r="L314" s="66" t="str">
        <f t="shared" si="6"/>
        <v>Yes</v>
      </c>
      <c r="M314" s="4"/>
      <c r="N314" s="4"/>
      <c r="O314" s="66" t="str">
        <f>IF(OR(A314="", M314=""), "",
   IF(AND(
         M314 &lt;= 'County Names to hide (2)'!$D$2,
         OR(N314="", N314 &gt;= 'County Names to hide (2)'!$C$2)
      ),
      "Yes",
      "No"
   )
)</f>
        <v/>
      </c>
      <c r="P314" s="4"/>
      <c r="Q314" s="4"/>
      <c r="R314" s="4"/>
      <c r="S314" s="4"/>
      <c r="T314" s="67" t="str">
        <f>IF(Outcomes!M314="","",
   IF(AND(Outcomes!N314&lt;&gt;"",Outcomes!N314&lt;'County Names to hide (2)'!$C$2),0,
      ROUND((MIN(IF(Outcomes!N314="", 'County Names to hide (2)'!$D$2, Outcomes!N314),'County Names to hide (2)'!$D$2)-Outcomes!M314)/30,1)))</f>
        <v/>
      </c>
      <c r="U314" s="66"/>
      <c r="V314" s="70"/>
    </row>
    <row r="315" spans="3:22" s="1" customFormat="1" x14ac:dyDescent="0.35">
      <c r="C315" s="4"/>
      <c r="L315" s="66" t="str">
        <f t="shared" si="6"/>
        <v>Yes</v>
      </c>
      <c r="M315" s="4"/>
      <c r="N315" s="4"/>
      <c r="O315" s="66" t="str">
        <f>IF(OR(A315="", M315=""), "",
   IF(AND(
         M315 &lt;= 'County Names to hide (2)'!$D$2,
         OR(N315="", N315 &gt;= 'County Names to hide (2)'!$C$2)
      ),
      "Yes",
      "No"
   )
)</f>
        <v/>
      </c>
      <c r="P315" s="4"/>
      <c r="Q315" s="4"/>
      <c r="R315" s="4"/>
      <c r="S315" s="4"/>
      <c r="T315" s="67" t="str">
        <f>IF(Outcomes!M315="","",
   IF(AND(Outcomes!N315&lt;&gt;"",Outcomes!N315&lt;'County Names to hide (2)'!$C$2),0,
      ROUND((MIN(IF(Outcomes!N315="", 'County Names to hide (2)'!$D$2, Outcomes!N315),'County Names to hide (2)'!$D$2)-Outcomes!M315)/30,1)))</f>
        <v/>
      </c>
      <c r="U315" s="66"/>
      <c r="V315" s="70"/>
    </row>
    <row r="316" spans="3:22" s="1" customFormat="1" x14ac:dyDescent="0.35">
      <c r="C316" s="4"/>
      <c r="L316" s="66" t="str">
        <f t="shared" si="6"/>
        <v>Yes</v>
      </c>
      <c r="M316" s="4"/>
      <c r="N316" s="4"/>
      <c r="O316" s="66" t="str">
        <f>IF(OR(A316="", M316=""), "",
   IF(AND(
         M316 &lt;= 'County Names to hide (2)'!$D$2,
         OR(N316="", N316 &gt;= 'County Names to hide (2)'!$C$2)
      ),
      "Yes",
      "No"
   )
)</f>
        <v/>
      </c>
      <c r="P316" s="4"/>
      <c r="Q316" s="4"/>
      <c r="R316" s="4"/>
      <c r="S316" s="4"/>
      <c r="T316" s="67" t="str">
        <f>IF(Outcomes!M316="","",
   IF(AND(Outcomes!N316&lt;&gt;"",Outcomes!N316&lt;'County Names to hide (2)'!$C$2),0,
      ROUND((MIN(IF(Outcomes!N316="", 'County Names to hide (2)'!$D$2, Outcomes!N316),'County Names to hide (2)'!$D$2)-Outcomes!M316)/30,1)))</f>
        <v/>
      </c>
      <c r="U316" s="66"/>
      <c r="V316" s="70"/>
    </row>
    <row r="317" spans="3:22" s="1" customFormat="1" x14ac:dyDescent="0.35">
      <c r="C317" s="4"/>
      <c r="L317" s="66" t="str">
        <f t="shared" si="6"/>
        <v>Yes</v>
      </c>
      <c r="M317" s="4"/>
      <c r="N317" s="4"/>
      <c r="O317" s="66" t="str">
        <f>IF(OR(A317="", M317=""), "",
   IF(AND(
         M317 &lt;= 'County Names to hide (2)'!$D$2,
         OR(N317="", N317 &gt;= 'County Names to hide (2)'!$C$2)
      ),
      "Yes",
      "No"
   )
)</f>
        <v/>
      </c>
      <c r="P317" s="4"/>
      <c r="Q317" s="4"/>
      <c r="R317" s="4"/>
      <c r="S317" s="4"/>
      <c r="T317" s="67" t="str">
        <f>IF(Outcomes!M317="","",
   IF(AND(Outcomes!N317&lt;&gt;"",Outcomes!N317&lt;'County Names to hide (2)'!$C$2),0,
      ROUND((MIN(IF(Outcomes!N317="", 'County Names to hide (2)'!$D$2, Outcomes!N317),'County Names to hide (2)'!$D$2)-Outcomes!M317)/30,1)))</f>
        <v/>
      </c>
      <c r="U317" s="66"/>
      <c r="V317" s="70"/>
    </row>
    <row r="318" spans="3:22" s="1" customFormat="1" x14ac:dyDescent="0.35">
      <c r="C318" s="4"/>
      <c r="L318" s="66" t="str">
        <f t="shared" si="6"/>
        <v>Yes</v>
      </c>
      <c r="M318" s="4"/>
      <c r="N318" s="4"/>
      <c r="O318" s="66" t="str">
        <f>IF(OR(A318="", M318=""), "",
   IF(AND(
         M318 &lt;= 'County Names to hide (2)'!$D$2,
         OR(N318="", N318 &gt;= 'County Names to hide (2)'!$C$2)
      ),
      "Yes",
      "No"
   )
)</f>
        <v/>
      </c>
      <c r="P318" s="4"/>
      <c r="Q318" s="4"/>
      <c r="R318" s="4"/>
      <c r="S318" s="4"/>
      <c r="T318" s="67" t="str">
        <f>IF(Outcomes!M318="","",
   IF(AND(Outcomes!N318&lt;&gt;"",Outcomes!N318&lt;'County Names to hide (2)'!$C$2),0,
      ROUND((MIN(IF(Outcomes!N318="", 'County Names to hide (2)'!$D$2, Outcomes!N318),'County Names to hide (2)'!$D$2)-Outcomes!M318)/30,1)))</f>
        <v/>
      </c>
      <c r="U318" s="66"/>
      <c r="V318" s="70"/>
    </row>
    <row r="319" spans="3:22" s="1" customFormat="1" x14ac:dyDescent="0.35">
      <c r="C319" s="4"/>
      <c r="L319" s="66" t="str">
        <f t="shared" si="6"/>
        <v>Yes</v>
      </c>
      <c r="M319" s="4"/>
      <c r="N319" s="4"/>
      <c r="O319" s="66" t="str">
        <f>IF(OR(A319="", M319=""), "",
   IF(AND(
         M319 &lt;= 'County Names to hide (2)'!$D$2,
         OR(N319="", N319 &gt;= 'County Names to hide (2)'!$C$2)
      ),
      "Yes",
      "No"
   )
)</f>
        <v/>
      </c>
      <c r="P319" s="4"/>
      <c r="Q319" s="4"/>
      <c r="R319" s="4"/>
      <c r="S319" s="4"/>
      <c r="T319" s="67" t="str">
        <f>IF(Outcomes!M319="","",
   IF(AND(Outcomes!N319&lt;&gt;"",Outcomes!N319&lt;'County Names to hide (2)'!$C$2),0,
      ROUND((MIN(IF(Outcomes!N319="", 'County Names to hide (2)'!$D$2, Outcomes!N319),'County Names to hide (2)'!$D$2)-Outcomes!M319)/30,1)))</f>
        <v/>
      </c>
      <c r="U319" s="66"/>
      <c r="V319" s="70"/>
    </row>
    <row r="320" spans="3:22" s="1" customFormat="1" x14ac:dyDescent="0.35">
      <c r="C320" s="4"/>
      <c r="L320" s="66" t="str">
        <f t="shared" si="6"/>
        <v>Yes</v>
      </c>
      <c r="M320" s="4"/>
      <c r="N320" s="4"/>
      <c r="O320" s="66" t="str">
        <f>IF(OR(A320="", M320=""), "",
   IF(AND(
         M320 &lt;= 'County Names to hide (2)'!$D$2,
         OR(N320="", N320 &gt;= 'County Names to hide (2)'!$C$2)
      ),
      "Yes",
      "No"
   )
)</f>
        <v/>
      </c>
      <c r="P320" s="4"/>
      <c r="Q320" s="4"/>
      <c r="R320" s="4"/>
      <c r="S320" s="4"/>
      <c r="T320" s="67" t="str">
        <f>IF(Outcomes!M320="","",
   IF(AND(Outcomes!N320&lt;&gt;"",Outcomes!N320&lt;'County Names to hide (2)'!$C$2),0,
      ROUND((MIN(IF(Outcomes!N320="", 'County Names to hide (2)'!$D$2, Outcomes!N320),'County Names to hide (2)'!$D$2)-Outcomes!M320)/30,1)))</f>
        <v/>
      </c>
      <c r="U320" s="66"/>
      <c r="V320" s="70"/>
    </row>
    <row r="321" spans="3:22" s="1" customFormat="1" x14ac:dyDescent="0.35">
      <c r="C321" s="4"/>
      <c r="L321" s="66" t="str">
        <f t="shared" si="6"/>
        <v>Yes</v>
      </c>
      <c r="M321" s="4"/>
      <c r="N321" s="4"/>
      <c r="O321" s="66" t="str">
        <f>IF(OR(A321="", M321=""), "",
   IF(AND(
         M321 &lt;= 'County Names to hide (2)'!$D$2,
         OR(N321="", N321 &gt;= 'County Names to hide (2)'!$C$2)
      ),
      "Yes",
      "No"
   )
)</f>
        <v/>
      </c>
      <c r="P321" s="4"/>
      <c r="Q321" s="4"/>
      <c r="R321" s="4"/>
      <c r="S321" s="4"/>
      <c r="T321" s="67" t="str">
        <f>IF(Outcomes!M321="","",
   IF(AND(Outcomes!N321&lt;&gt;"",Outcomes!N321&lt;'County Names to hide (2)'!$C$2),0,
      ROUND((MIN(IF(Outcomes!N321="", 'County Names to hide (2)'!$D$2, Outcomes!N321),'County Names to hide (2)'!$D$2)-Outcomes!M321)/30,1)))</f>
        <v/>
      </c>
      <c r="U321" s="66"/>
      <c r="V321" s="70"/>
    </row>
    <row r="322" spans="3:22" s="1" customFormat="1" x14ac:dyDescent="0.35">
      <c r="C322" s="4"/>
      <c r="L322" s="66" t="str">
        <f t="shared" si="6"/>
        <v>Yes</v>
      </c>
      <c r="M322" s="4"/>
      <c r="N322" s="4"/>
      <c r="O322" s="66" t="str">
        <f>IF(OR(A322="", M322=""), "",
   IF(AND(
         M322 &lt;= 'County Names to hide (2)'!$D$2,
         OR(N322="", N322 &gt;= 'County Names to hide (2)'!$C$2)
      ),
      "Yes",
      "No"
   )
)</f>
        <v/>
      </c>
      <c r="P322" s="4"/>
      <c r="Q322" s="4"/>
      <c r="R322" s="4"/>
      <c r="S322" s="4"/>
      <c r="T322" s="67" t="str">
        <f>IF(Outcomes!M322="","",
   IF(AND(Outcomes!N322&lt;&gt;"",Outcomes!N322&lt;'County Names to hide (2)'!$C$2),0,
      ROUND((MIN(IF(Outcomes!N322="", 'County Names to hide (2)'!$D$2, Outcomes!N322),'County Names to hide (2)'!$D$2)-Outcomes!M322)/30,1)))</f>
        <v/>
      </c>
      <c r="U322" s="66"/>
      <c r="V322" s="70"/>
    </row>
    <row r="323" spans="3:22" s="1" customFormat="1" x14ac:dyDescent="0.35">
      <c r="C323" s="4"/>
      <c r="L323" s="66" t="str">
        <f t="shared" si="6"/>
        <v>Yes</v>
      </c>
      <c r="M323" s="4"/>
      <c r="N323" s="4"/>
      <c r="O323" s="66" t="str">
        <f>IF(OR(A323="", M323=""), "",
   IF(AND(
         M323 &lt;= 'County Names to hide (2)'!$D$2,
         OR(N323="", N323 &gt;= 'County Names to hide (2)'!$C$2)
      ),
      "Yes",
      "No"
   )
)</f>
        <v/>
      </c>
      <c r="P323" s="4"/>
      <c r="Q323" s="4"/>
      <c r="R323" s="4"/>
      <c r="S323" s="4"/>
      <c r="T323" s="67" t="str">
        <f>IF(Outcomes!M323="","",
   IF(AND(Outcomes!N323&lt;&gt;"",Outcomes!N323&lt;'County Names to hide (2)'!$C$2),0,
      ROUND((MIN(IF(Outcomes!N323="", 'County Names to hide (2)'!$D$2, Outcomes!N323),'County Names to hide (2)'!$D$2)-Outcomes!M323)/30,1)))</f>
        <v/>
      </c>
      <c r="U323" s="66"/>
      <c r="V323" s="70"/>
    </row>
    <row r="324" spans="3:22" s="1" customFormat="1" x14ac:dyDescent="0.35">
      <c r="C324" s="4"/>
      <c r="L324" s="66" t="str">
        <f t="shared" si="6"/>
        <v>Yes</v>
      </c>
      <c r="M324" s="4"/>
      <c r="N324" s="4"/>
      <c r="O324" s="66" t="str">
        <f>IF(OR(A324="", M324=""), "",
   IF(AND(
         M324 &lt;= 'County Names to hide (2)'!$D$2,
         OR(N324="", N324 &gt;= 'County Names to hide (2)'!$C$2)
      ),
      "Yes",
      "No"
   )
)</f>
        <v/>
      </c>
      <c r="P324" s="4"/>
      <c r="Q324" s="4"/>
      <c r="R324" s="4"/>
      <c r="S324" s="4"/>
      <c r="T324" s="67" t="str">
        <f>IF(Outcomes!M324="","",
   IF(AND(Outcomes!N324&lt;&gt;"",Outcomes!N324&lt;'County Names to hide (2)'!$C$2),0,
      ROUND((MIN(IF(Outcomes!N324="", 'County Names to hide (2)'!$D$2, Outcomes!N324),'County Names to hide (2)'!$D$2)-Outcomes!M324)/30,1)))</f>
        <v/>
      </c>
      <c r="U324" s="66"/>
      <c r="V324" s="70"/>
    </row>
    <row r="325" spans="3:22" s="1" customFormat="1" x14ac:dyDescent="0.35">
      <c r="C325" s="4"/>
      <c r="L325" s="66" t="str">
        <f t="shared" si="6"/>
        <v>Yes</v>
      </c>
      <c r="M325" s="4"/>
      <c r="N325" s="4"/>
      <c r="O325" s="66" t="str">
        <f>IF(OR(A325="", M325=""), "",
   IF(AND(
         M325 &lt;= 'County Names to hide (2)'!$D$2,
         OR(N325="", N325 &gt;= 'County Names to hide (2)'!$C$2)
      ),
      "Yes",
      "No"
   )
)</f>
        <v/>
      </c>
      <c r="P325" s="4"/>
      <c r="Q325" s="4"/>
      <c r="R325" s="4"/>
      <c r="S325" s="4"/>
      <c r="T325" s="67" t="str">
        <f>IF(Outcomes!M325="","",
   IF(AND(Outcomes!N325&lt;&gt;"",Outcomes!N325&lt;'County Names to hide (2)'!$C$2),0,
      ROUND((MIN(IF(Outcomes!N325="", 'County Names to hide (2)'!$D$2, Outcomes!N325),'County Names to hide (2)'!$D$2)-Outcomes!M325)/30,1)))</f>
        <v/>
      </c>
      <c r="U325" s="66"/>
      <c r="V325" s="70"/>
    </row>
    <row r="326" spans="3:22" s="1" customFormat="1" x14ac:dyDescent="0.35">
      <c r="C326" s="4"/>
      <c r="L326" s="66" t="str">
        <f t="shared" si="6"/>
        <v>Yes</v>
      </c>
      <c r="M326" s="4"/>
      <c r="N326" s="4"/>
      <c r="O326" s="66" t="str">
        <f>IF(OR(A326="", M326=""), "",
   IF(AND(
         M326 &lt;= 'County Names to hide (2)'!$D$2,
         OR(N326="", N326 &gt;= 'County Names to hide (2)'!$C$2)
      ),
      "Yes",
      "No"
   )
)</f>
        <v/>
      </c>
      <c r="P326" s="4"/>
      <c r="Q326" s="4"/>
      <c r="R326" s="4"/>
      <c r="S326" s="4"/>
      <c r="T326" s="67" t="str">
        <f>IF(Outcomes!M326="","",
   IF(AND(Outcomes!N326&lt;&gt;"",Outcomes!N326&lt;'County Names to hide (2)'!$C$2),0,
      ROUND((MIN(IF(Outcomes!N326="", 'County Names to hide (2)'!$D$2, Outcomes!N326),'County Names to hide (2)'!$D$2)-Outcomes!M326)/30,1)))</f>
        <v/>
      </c>
      <c r="U326" s="66"/>
      <c r="V326" s="70"/>
    </row>
    <row r="327" spans="3:22" s="1" customFormat="1" x14ac:dyDescent="0.35">
      <c r="C327" s="4"/>
      <c r="L327" s="66" t="str">
        <f t="shared" si="6"/>
        <v>Yes</v>
      </c>
      <c r="M327" s="4"/>
      <c r="N327" s="4"/>
      <c r="O327" s="66" t="str">
        <f>IF(OR(A327="", M327=""), "",
   IF(AND(
         M327 &lt;= 'County Names to hide (2)'!$D$2,
         OR(N327="", N327 &gt;= 'County Names to hide (2)'!$C$2)
      ),
      "Yes",
      "No"
   )
)</f>
        <v/>
      </c>
      <c r="P327" s="4"/>
      <c r="Q327" s="4"/>
      <c r="R327" s="4"/>
      <c r="S327" s="4"/>
      <c r="T327" s="67" t="str">
        <f>IF(Outcomes!M327="","",
   IF(AND(Outcomes!N327&lt;&gt;"",Outcomes!N327&lt;'County Names to hide (2)'!$C$2),0,
      ROUND((MIN(IF(Outcomes!N327="", 'County Names to hide (2)'!$D$2, Outcomes!N327),'County Names to hide (2)'!$D$2)-Outcomes!M327)/30,1)))</f>
        <v/>
      </c>
      <c r="U327" s="66"/>
      <c r="V327" s="70"/>
    </row>
    <row r="328" spans="3:22" s="1" customFormat="1" x14ac:dyDescent="0.35">
      <c r="C328" s="4"/>
      <c r="L328" s="66" t="str">
        <f t="shared" si="6"/>
        <v>Yes</v>
      </c>
      <c r="M328" s="4"/>
      <c r="N328" s="4"/>
      <c r="O328" s="66" t="str">
        <f>IF(OR(A328="", M328=""), "",
   IF(AND(
         M328 &lt;= 'County Names to hide (2)'!$D$2,
         OR(N328="", N328 &gt;= 'County Names to hide (2)'!$C$2)
      ),
      "Yes",
      "No"
   )
)</f>
        <v/>
      </c>
      <c r="P328" s="4"/>
      <c r="Q328" s="4"/>
      <c r="R328" s="4"/>
      <c r="S328" s="4"/>
      <c r="T328" s="67" t="str">
        <f>IF(Outcomes!M328="","",
   IF(AND(Outcomes!N328&lt;&gt;"",Outcomes!N328&lt;'County Names to hide (2)'!$C$2),0,
      ROUND((MIN(IF(Outcomes!N328="", 'County Names to hide (2)'!$D$2, Outcomes!N328),'County Names to hide (2)'!$D$2)-Outcomes!M328)/30,1)))</f>
        <v/>
      </c>
      <c r="U328" s="66"/>
      <c r="V328" s="70"/>
    </row>
    <row r="329" spans="3:22" s="1" customFormat="1" x14ac:dyDescent="0.35">
      <c r="C329" s="4"/>
      <c r="L329" s="66" t="str">
        <f t="shared" si="6"/>
        <v>Yes</v>
      </c>
      <c r="M329" s="4"/>
      <c r="N329" s="4"/>
      <c r="O329" s="66" t="str">
        <f>IF(OR(A329="", M329=""), "",
   IF(AND(
         M329 &lt;= 'County Names to hide (2)'!$D$2,
         OR(N329="", N329 &gt;= 'County Names to hide (2)'!$C$2)
      ),
      "Yes",
      "No"
   )
)</f>
        <v/>
      </c>
      <c r="P329" s="4"/>
      <c r="Q329" s="4"/>
      <c r="R329" s="4"/>
      <c r="S329" s="4"/>
      <c r="T329" s="67" t="str">
        <f>IF(Outcomes!M329="","",
   IF(AND(Outcomes!N329&lt;&gt;"",Outcomes!N329&lt;'County Names to hide (2)'!$C$2),0,
      ROUND((MIN(IF(Outcomes!N329="", 'County Names to hide (2)'!$D$2, Outcomes!N329),'County Names to hide (2)'!$D$2)-Outcomes!M329)/30,1)))</f>
        <v/>
      </c>
      <c r="U329" s="66"/>
      <c r="V329" s="70"/>
    </row>
    <row r="330" spans="3:22" s="1" customFormat="1" x14ac:dyDescent="0.35">
      <c r="C330" s="4"/>
      <c r="L330" s="66" t="str">
        <f t="shared" si="6"/>
        <v>Yes</v>
      </c>
      <c r="M330" s="4"/>
      <c r="N330" s="4"/>
      <c r="O330" s="66" t="str">
        <f>IF(OR(A330="", M330=""), "",
   IF(AND(
         M330 &lt;= 'County Names to hide (2)'!$D$2,
         OR(N330="", N330 &gt;= 'County Names to hide (2)'!$C$2)
      ),
      "Yes",
      "No"
   )
)</f>
        <v/>
      </c>
      <c r="P330" s="4"/>
      <c r="Q330" s="4"/>
      <c r="R330" s="4"/>
      <c r="S330" s="4"/>
      <c r="T330" s="67" t="str">
        <f>IF(Outcomes!M330="","",
   IF(AND(Outcomes!N330&lt;&gt;"",Outcomes!N330&lt;'County Names to hide (2)'!$C$2),0,
      ROUND((MIN(IF(Outcomes!N330="", 'County Names to hide (2)'!$D$2, Outcomes!N330),'County Names to hide (2)'!$D$2)-Outcomes!M330)/30,1)))</f>
        <v/>
      </c>
      <c r="U330" s="66"/>
      <c r="V330" s="70"/>
    </row>
    <row r="331" spans="3:22" s="1" customFormat="1" x14ac:dyDescent="0.35">
      <c r="C331" s="4"/>
      <c r="L331" s="66" t="str">
        <f t="shared" si="6"/>
        <v>Yes</v>
      </c>
      <c r="M331" s="4"/>
      <c r="N331" s="4"/>
      <c r="O331" s="66" t="str">
        <f>IF(OR(A331="", M331=""), "",
   IF(AND(
         M331 &lt;= 'County Names to hide (2)'!$D$2,
         OR(N331="", N331 &gt;= 'County Names to hide (2)'!$C$2)
      ),
      "Yes",
      "No"
   )
)</f>
        <v/>
      </c>
      <c r="P331" s="4"/>
      <c r="Q331" s="4"/>
      <c r="R331" s="4"/>
      <c r="S331" s="4"/>
      <c r="T331" s="67" t="str">
        <f>IF(Outcomes!M331="","",
   IF(AND(Outcomes!N331&lt;&gt;"",Outcomes!N331&lt;'County Names to hide (2)'!$C$2),0,
      ROUND((MIN(IF(Outcomes!N331="", 'County Names to hide (2)'!$D$2, Outcomes!N331),'County Names to hide (2)'!$D$2)-Outcomes!M331)/30,1)))</f>
        <v/>
      </c>
      <c r="U331" s="66"/>
      <c r="V331" s="70"/>
    </row>
    <row r="332" spans="3:22" s="1" customFormat="1" x14ac:dyDescent="0.35">
      <c r="C332" s="4"/>
      <c r="L332" s="66" t="str">
        <f t="shared" si="6"/>
        <v>Yes</v>
      </c>
      <c r="M332" s="4"/>
      <c r="N332" s="4"/>
      <c r="O332" s="66" t="str">
        <f>IF(OR(A332="", M332=""), "",
   IF(AND(
         M332 &lt;= 'County Names to hide (2)'!$D$2,
         OR(N332="", N332 &gt;= 'County Names to hide (2)'!$C$2)
      ),
      "Yes",
      "No"
   )
)</f>
        <v/>
      </c>
      <c r="P332" s="4"/>
      <c r="Q332" s="4"/>
      <c r="R332" s="4"/>
      <c r="S332" s="4"/>
      <c r="T332" s="67" t="str">
        <f>IF(Outcomes!M332="","",
   IF(AND(Outcomes!N332&lt;&gt;"",Outcomes!N332&lt;'County Names to hide (2)'!$C$2),0,
      ROUND((MIN(IF(Outcomes!N332="", 'County Names to hide (2)'!$D$2, Outcomes!N332),'County Names to hide (2)'!$D$2)-Outcomes!M332)/30,1)))</f>
        <v/>
      </c>
      <c r="U332" s="66"/>
      <c r="V332" s="70"/>
    </row>
    <row r="333" spans="3:22" s="1" customFormat="1" x14ac:dyDescent="0.35">
      <c r="C333" s="4"/>
      <c r="L333" s="66" t="str">
        <f t="shared" si="6"/>
        <v>Yes</v>
      </c>
      <c r="M333" s="4"/>
      <c r="N333" s="4"/>
      <c r="O333" s="66" t="str">
        <f>IF(OR(A333="", M333=""), "",
   IF(AND(
         M333 &lt;= 'County Names to hide (2)'!$D$2,
         OR(N333="", N333 &gt;= 'County Names to hide (2)'!$C$2)
      ),
      "Yes",
      "No"
   )
)</f>
        <v/>
      </c>
      <c r="P333" s="4"/>
      <c r="Q333" s="4"/>
      <c r="R333" s="4"/>
      <c r="S333" s="4"/>
      <c r="T333" s="67" t="str">
        <f>IF(Outcomes!M333="","",
   IF(AND(Outcomes!N333&lt;&gt;"",Outcomes!N333&lt;'County Names to hide (2)'!$C$2),0,
      ROUND((MIN(IF(Outcomes!N333="", 'County Names to hide (2)'!$D$2, Outcomes!N333),'County Names to hide (2)'!$D$2)-Outcomes!M333)/30,1)))</f>
        <v/>
      </c>
      <c r="U333" s="66"/>
      <c r="V333" s="70"/>
    </row>
    <row r="334" spans="3:22" s="1" customFormat="1" x14ac:dyDescent="0.35">
      <c r="C334" s="4"/>
      <c r="L334" s="66" t="str">
        <f t="shared" si="6"/>
        <v>Yes</v>
      </c>
      <c r="M334" s="4"/>
      <c r="N334" s="4"/>
      <c r="O334" s="66" t="str">
        <f>IF(OR(A334="", M334=""), "",
   IF(AND(
         M334 &lt;= 'County Names to hide (2)'!$D$2,
         OR(N334="", N334 &gt;= 'County Names to hide (2)'!$C$2)
      ),
      "Yes",
      "No"
   )
)</f>
        <v/>
      </c>
      <c r="P334" s="4"/>
      <c r="Q334" s="4"/>
      <c r="R334" s="4"/>
      <c r="S334" s="4"/>
      <c r="T334" s="67" t="str">
        <f>IF(Outcomes!M334="","",
   IF(AND(Outcomes!N334&lt;&gt;"",Outcomes!N334&lt;'County Names to hide (2)'!$C$2),0,
      ROUND((MIN(IF(Outcomes!N334="", 'County Names to hide (2)'!$D$2, Outcomes!N334),'County Names to hide (2)'!$D$2)-Outcomes!M334)/30,1)))</f>
        <v/>
      </c>
      <c r="U334" s="66"/>
      <c r="V334" s="70"/>
    </row>
    <row r="335" spans="3:22" s="1" customFormat="1" x14ac:dyDescent="0.35">
      <c r="C335" s="4"/>
      <c r="L335" s="66" t="str">
        <f t="shared" si="6"/>
        <v>Yes</v>
      </c>
      <c r="M335" s="4"/>
      <c r="N335" s="4"/>
      <c r="O335" s="66" t="str">
        <f>IF(OR(A335="", M335=""), "",
   IF(AND(
         M335 &lt;= 'County Names to hide (2)'!$D$2,
         OR(N335="", N335 &gt;= 'County Names to hide (2)'!$C$2)
      ),
      "Yes",
      "No"
   )
)</f>
        <v/>
      </c>
      <c r="P335" s="4"/>
      <c r="Q335" s="4"/>
      <c r="R335" s="4"/>
      <c r="S335" s="4"/>
      <c r="T335" s="67" t="str">
        <f>IF(Outcomes!M335="","",
   IF(AND(Outcomes!N335&lt;&gt;"",Outcomes!N335&lt;'County Names to hide (2)'!$C$2),0,
      ROUND((MIN(IF(Outcomes!N335="", 'County Names to hide (2)'!$D$2, Outcomes!N335),'County Names to hide (2)'!$D$2)-Outcomes!M335)/30,1)))</f>
        <v/>
      </c>
      <c r="U335" s="66"/>
      <c r="V335" s="70"/>
    </row>
    <row r="336" spans="3:22" s="1" customFormat="1" x14ac:dyDescent="0.35">
      <c r="C336" s="4"/>
      <c r="L336" s="66" t="str">
        <f t="shared" si="6"/>
        <v>Yes</v>
      </c>
      <c r="M336" s="4"/>
      <c r="N336" s="4"/>
      <c r="O336" s="66" t="str">
        <f>IF(OR(A336="", M336=""), "",
   IF(AND(
         M336 &lt;= 'County Names to hide (2)'!$D$2,
         OR(N336="", N336 &gt;= 'County Names to hide (2)'!$C$2)
      ),
      "Yes",
      "No"
   )
)</f>
        <v/>
      </c>
      <c r="P336" s="4"/>
      <c r="Q336" s="4"/>
      <c r="R336" s="4"/>
      <c r="S336" s="4"/>
      <c r="T336" s="67" t="str">
        <f>IF(Outcomes!M336="","",
   IF(AND(Outcomes!N336&lt;&gt;"",Outcomes!N336&lt;'County Names to hide (2)'!$C$2),0,
      ROUND((MIN(IF(Outcomes!N336="", 'County Names to hide (2)'!$D$2, Outcomes!N336),'County Names to hide (2)'!$D$2)-Outcomes!M336)/30,1)))</f>
        <v/>
      </c>
      <c r="U336" s="66"/>
      <c r="V336" s="70"/>
    </row>
    <row r="337" spans="3:22" s="1" customFormat="1" x14ac:dyDescent="0.35">
      <c r="C337" s="4"/>
      <c r="L337" s="66" t="str">
        <f t="shared" si="6"/>
        <v>Yes</v>
      </c>
      <c r="M337" s="4"/>
      <c r="N337" s="4"/>
      <c r="O337" s="66" t="str">
        <f>IF(OR(A337="", M337=""), "",
   IF(AND(
         M337 &lt;= 'County Names to hide (2)'!$D$2,
         OR(N337="", N337 &gt;= 'County Names to hide (2)'!$C$2)
      ),
      "Yes",
      "No"
   )
)</f>
        <v/>
      </c>
      <c r="P337" s="4"/>
      <c r="Q337" s="4"/>
      <c r="R337" s="4"/>
      <c r="S337" s="4"/>
      <c r="T337" s="67" t="str">
        <f>IF(Outcomes!M337="","",
   IF(AND(Outcomes!N337&lt;&gt;"",Outcomes!N337&lt;'County Names to hide (2)'!$C$2),0,
      ROUND((MIN(IF(Outcomes!N337="", 'County Names to hide (2)'!$D$2, Outcomes!N337),'County Names to hide (2)'!$D$2)-Outcomes!M337)/30,1)))</f>
        <v/>
      </c>
      <c r="U337" s="66"/>
      <c r="V337" s="70"/>
    </row>
    <row r="338" spans="3:22" s="1" customFormat="1" x14ac:dyDescent="0.35">
      <c r="C338" s="4"/>
      <c r="L338" s="66" t="str">
        <f t="shared" si="6"/>
        <v>Yes</v>
      </c>
      <c r="M338" s="4"/>
      <c r="N338" s="4"/>
      <c r="O338" s="66" t="str">
        <f>IF(OR(A338="", M338=""), "",
   IF(AND(
         M338 &lt;= 'County Names to hide (2)'!$D$2,
         OR(N338="", N338 &gt;= 'County Names to hide (2)'!$C$2)
      ),
      "Yes",
      "No"
   )
)</f>
        <v/>
      </c>
      <c r="P338" s="4"/>
      <c r="Q338" s="4"/>
      <c r="R338" s="4"/>
      <c r="S338" s="4"/>
      <c r="T338" s="67" t="str">
        <f>IF(Outcomes!M338="","",
   IF(AND(Outcomes!N338&lt;&gt;"",Outcomes!N338&lt;'County Names to hide (2)'!$C$2),0,
      ROUND((MIN(IF(Outcomes!N338="", 'County Names to hide (2)'!$D$2, Outcomes!N338),'County Names to hide (2)'!$D$2)-Outcomes!M338)/30,1)))</f>
        <v/>
      </c>
      <c r="U338" s="66"/>
      <c r="V338" s="70"/>
    </row>
    <row r="339" spans="3:22" s="1" customFormat="1" x14ac:dyDescent="0.35">
      <c r="C339" s="4"/>
      <c r="L339" s="66" t="str">
        <f t="shared" si="6"/>
        <v>Yes</v>
      </c>
      <c r="M339" s="4"/>
      <c r="N339" s="4"/>
      <c r="O339" s="66" t="str">
        <f>IF(OR(A339="", M339=""), "",
   IF(AND(
         M339 &lt;= 'County Names to hide (2)'!$D$2,
         OR(N339="", N339 &gt;= 'County Names to hide (2)'!$C$2)
      ),
      "Yes",
      "No"
   )
)</f>
        <v/>
      </c>
      <c r="P339" s="4"/>
      <c r="Q339" s="4"/>
      <c r="R339" s="4"/>
      <c r="S339" s="4"/>
      <c r="T339" s="67" t="str">
        <f>IF(Outcomes!M339="","",
   IF(AND(Outcomes!N339&lt;&gt;"",Outcomes!N339&lt;'County Names to hide (2)'!$C$2),0,
      ROUND((MIN(IF(Outcomes!N339="", 'County Names to hide (2)'!$D$2, Outcomes!N339),'County Names to hide (2)'!$D$2)-Outcomes!M339)/30,1)))</f>
        <v/>
      </c>
      <c r="U339" s="66"/>
      <c r="V339" s="70"/>
    </row>
    <row r="340" spans="3:22" s="1" customFormat="1" x14ac:dyDescent="0.35">
      <c r="C340" s="4"/>
      <c r="L340" s="66" t="str">
        <f t="shared" si="6"/>
        <v>Yes</v>
      </c>
      <c r="M340" s="4"/>
      <c r="N340" s="4"/>
      <c r="O340" s="66" t="str">
        <f>IF(OR(A340="", M340=""), "",
   IF(AND(
         M340 &lt;= 'County Names to hide (2)'!$D$2,
         OR(N340="", N340 &gt;= 'County Names to hide (2)'!$C$2)
      ),
      "Yes",
      "No"
   )
)</f>
        <v/>
      </c>
      <c r="P340" s="4"/>
      <c r="Q340" s="4"/>
      <c r="R340" s="4"/>
      <c r="S340" s="4"/>
      <c r="T340" s="67" t="str">
        <f>IF(Outcomes!M340="","",
   IF(AND(Outcomes!N340&lt;&gt;"",Outcomes!N340&lt;'County Names to hide (2)'!$C$2),0,
      ROUND((MIN(IF(Outcomes!N340="", 'County Names to hide (2)'!$D$2, Outcomes!N340),'County Names to hide (2)'!$D$2)-Outcomes!M340)/30,1)))</f>
        <v/>
      </c>
      <c r="U340" s="66"/>
      <c r="V340" s="70"/>
    </row>
    <row r="341" spans="3:22" s="1" customFormat="1" x14ac:dyDescent="0.35">
      <c r="C341" s="4"/>
      <c r="L341" s="66" t="str">
        <f t="shared" si="6"/>
        <v>Yes</v>
      </c>
      <c r="M341" s="4"/>
      <c r="N341" s="4"/>
      <c r="O341" s="66" t="str">
        <f>IF(OR(A341="", M341=""), "",
   IF(AND(
         M341 &lt;= 'County Names to hide (2)'!$D$2,
         OR(N341="", N341 &gt;= 'County Names to hide (2)'!$C$2)
      ),
      "Yes",
      "No"
   )
)</f>
        <v/>
      </c>
      <c r="P341" s="4"/>
      <c r="Q341" s="4"/>
      <c r="R341" s="4"/>
      <c r="S341" s="4"/>
      <c r="T341" s="67" t="str">
        <f>IF(Outcomes!M341="","",
   IF(AND(Outcomes!N341&lt;&gt;"",Outcomes!N341&lt;'County Names to hide (2)'!$C$2),0,
      ROUND((MIN(IF(Outcomes!N341="", 'County Names to hide (2)'!$D$2, Outcomes!N341),'County Names to hide (2)'!$D$2)-Outcomes!M341)/30,1)))</f>
        <v/>
      </c>
      <c r="U341" s="66"/>
      <c r="V341" s="70"/>
    </row>
    <row r="342" spans="3:22" s="1" customFormat="1" x14ac:dyDescent="0.35">
      <c r="C342" s="4"/>
      <c r="L342" s="66" t="str">
        <f t="shared" si="6"/>
        <v>Yes</v>
      </c>
      <c r="M342" s="4"/>
      <c r="N342" s="4"/>
      <c r="O342" s="66" t="str">
        <f>IF(OR(A342="", M342=""), "",
   IF(AND(
         M342 &lt;= 'County Names to hide (2)'!$D$2,
         OR(N342="", N342 &gt;= 'County Names to hide (2)'!$C$2)
      ),
      "Yes",
      "No"
   )
)</f>
        <v/>
      </c>
      <c r="P342" s="4"/>
      <c r="Q342" s="4"/>
      <c r="R342" s="4"/>
      <c r="S342" s="4"/>
      <c r="T342" s="67" t="str">
        <f>IF(Outcomes!M342="","",
   IF(AND(Outcomes!N342&lt;&gt;"",Outcomes!N342&lt;'County Names to hide (2)'!$C$2),0,
      ROUND((MIN(IF(Outcomes!N342="", 'County Names to hide (2)'!$D$2, Outcomes!N342),'County Names to hide (2)'!$D$2)-Outcomes!M342)/30,1)))</f>
        <v/>
      </c>
      <c r="U342" s="66"/>
      <c r="V342" s="70"/>
    </row>
    <row r="343" spans="3:22" s="1" customFormat="1" x14ac:dyDescent="0.35">
      <c r="C343" s="4"/>
      <c r="L343" s="66" t="str">
        <f t="shared" si="6"/>
        <v>Yes</v>
      </c>
      <c r="M343" s="4"/>
      <c r="N343" s="4"/>
      <c r="O343" s="66" t="str">
        <f>IF(OR(A343="", M343=""), "",
   IF(AND(
         M343 &lt;= 'County Names to hide (2)'!$D$2,
         OR(N343="", N343 &gt;= 'County Names to hide (2)'!$C$2)
      ),
      "Yes",
      "No"
   )
)</f>
        <v/>
      </c>
      <c r="P343" s="4"/>
      <c r="Q343" s="4"/>
      <c r="R343" s="4"/>
      <c r="S343" s="4"/>
      <c r="T343" s="67" t="str">
        <f>IF(Outcomes!M343="","",
   IF(AND(Outcomes!N343&lt;&gt;"",Outcomes!N343&lt;'County Names to hide (2)'!$C$2),0,
      ROUND((MIN(IF(Outcomes!N343="", 'County Names to hide (2)'!$D$2, Outcomes!N343),'County Names to hide (2)'!$D$2)-Outcomes!M343)/30,1)))</f>
        <v/>
      </c>
      <c r="U343" s="66"/>
      <c r="V343" s="70"/>
    </row>
    <row r="344" spans="3:22" s="1" customFormat="1" x14ac:dyDescent="0.35">
      <c r="C344" s="4"/>
      <c r="L344" s="66" t="str">
        <f t="shared" si="6"/>
        <v>Yes</v>
      </c>
      <c r="M344" s="4"/>
      <c r="N344" s="4"/>
      <c r="O344" s="66" t="str">
        <f>IF(OR(A344="", M344=""), "",
   IF(AND(
         M344 &lt;= 'County Names to hide (2)'!$D$2,
         OR(N344="", N344 &gt;= 'County Names to hide (2)'!$C$2)
      ),
      "Yes",
      "No"
   )
)</f>
        <v/>
      </c>
      <c r="P344" s="4"/>
      <c r="Q344" s="4"/>
      <c r="R344" s="4"/>
      <c r="S344" s="4"/>
      <c r="T344" s="67" t="str">
        <f>IF(Outcomes!M344="","",
   IF(AND(Outcomes!N344&lt;&gt;"",Outcomes!N344&lt;'County Names to hide (2)'!$C$2),0,
      ROUND((MIN(IF(Outcomes!N344="", 'County Names to hide (2)'!$D$2, Outcomes!N344),'County Names to hide (2)'!$D$2)-Outcomes!M344)/30,1)))</f>
        <v/>
      </c>
      <c r="U344" s="66"/>
      <c r="V344" s="70"/>
    </row>
    <row r="345" spans="3:22" s="1" customFormat="1" x14ac:dyDescent="0.35">
      <c r="C345" s="4"/>
      <c r="L345" s="66" t="str">
        <f t="shared" si="6"/>
        <v>Yes</v>
      </c>
      <c r="M345" s="4"/>
      <c r="N345" s="4"/>
      <c r="O345" s="66" t="str">
        <f>IF(OR(A345="", M345=""), "",
   IF(AND(
         M345 &lt;= 'County Names to hide (2)'!$D$2,
         OR(N345="", N345 &gt;= 'County Names to hide (2)'!$C$2)
      ),
      "Yes",
      "No"
   )
)</f>
        <v/>
      </c>
      <c r="P345" s="4"/>
      <c r="Q345" s="4"/>
      <c r="R345" s="4"/>
      <c r="S345" s="4"/>
      <c r="T345" s="67" t="str">
        <f>IF(Outcomes!M345="","",
   IF(AND(Outcomes!N345&lt;&gt;"",Outcomes!N345&lt;'County Names to hide (2)'!$C$2),0,
      ROUND((MIN(IF(Outcomes!N345="", 'County Names to hide (2)'!$D$2, Outcomes!N345),'County Names to hide (2)'!$D$2)-Outcomes!M345)/30,1)))</f>
        <v/>
      </c>
      <c r="U345" s="66"/>
      <c r="V345" s="70"/>
    </row>
    <row r="346" spans="3:22" s="1" customFormat="1" x14ac:dyDescent="0.35">
      <c r="C346" s="4"/>
      <c r="L346" s="66" t="str">
        <f t="shared" si="6"/>
        <v>Yes</v>
      </c>
      <c r="M346" s="4"/>
      <c r="N346" s="4"/>
      <c r="O346" s="66" t="str">
        <f>IF(OR(A346="", M346=""), "",
   IF(AND(
         M346 &lt;= 'County Names to hide (2)'!$D$2,
         OR(N346="", N346 &gt;= 'County Names to hide (2)'!$C$2)
      ),
      "Yes",
      "No"
   )
)</f>
        <v/>
      </c>
      <c r="P346" s="4"/>
      <c r="Q346" s="4"/>
      <c r="R346" s="4"/>
      <c r="S346" s="4"/>
      <c r="T346" s="67" t="str">
        <f>IF(Outcomes!M346="","",
   IF(AND(Outcomes!N346&lt;&gt;"",Outcomes!N346&lt;'County Names to hide (2)'!$C$2),0,
      ROUND((MIN(IF(Outcomes!N346="", 'County Names to hide (2)'!$D$2, Outcomes!N346),'County Names to hide (2)'!$D$2)-Outcomes!M346)/30,1)))</f>
        <v/>
      </c>
      <c r="U346" s="66"/>
      <c r="V346" s="70"/>
    </row>
    <row r="347" spans="3:22" s="1" customFormat="1" x14ac:dyDescent="0.35">
      <c r="C347" s="4"/>
      <c r="L347" s="66" t="str">
        <f t="shared" si="6"/>
        <v>Yes</v>
      </c>
      <c r="M347" s="4"/>
      <c r="N347" s="4"/>
      <c r="O347" s="66" t="str">
        <f>IF(OR(A347="", M347=""), "",
   IF(AND(
         M347 &lt;= 'County Names to hide (2)'!$D$2,
         OR(N347="", N347 &gt;= 'County Names to hide (2)'!$C$2)
      ),
      "Yes",
      "No"
   )
)</f>
        <v/>
      </c>
      <c r="P347" s="4"/>
      <c r="Q347" s="4"/>
      <c r="R347" s="4"/>
      <c r="S347" s="4"/>
      <c r="T347" s="67" t="str">
        <f>IF(Outcomes!M347="","",
   IF(AND(Outcomes!N347&lt;&gt;"",Outcomes!N347&lt;'County Names to hide (2)'!$C$2),0,
      ROUND((MIN(IF(Outcomes!N347="", 'County Names to hide (2)'!$D$2, Outcomes!N347),'County Names to hide (2)'!$D$2)-Outcomes!M347)/30,1)))</f>
        <v/>
      </c>
      <c r="U347" s="66"/>
      <c r="V347" s="70"/>
    </row>
    <row r="348" spans="3:22" s="1" customFormat="1" x14ac:dyDescent="0.35">
      <c r="C348" s="4"/>
      <c r="L348" s="66" t="str">
        <f t="shared" si="6"/>
        <v>Yes</v>
      </c>
      <c r="M348" s="4"/>
      <c r="N348" s="4"/>
      <c r="O348" s="66" t="str">
        <f>IF(OR(A348="", M348=""), "",
   IF(AND(
         M348 &lt;= 'County Names to hide (2)'!$D$2,
         OR(N348="", N348 &gt;= 'County Names to hide (2)'!$C$2)
      ),
      "Yes",
      "No"
   )
)</f>
        <v/>
      </c>
      <c r="P348" s="4"/>
      <c r="Q348" s="4"/>
      <c r="R348" s="4"/>
      <c r="S348" s="4"/>
      <c r="T348" s="67" t="str">
        <f>IF(Outcomes!M348="","",
   IF(AND(Outcomes!N348&lt;&gt;"",Outcomes!N348&lt;'County Names to hide (2)'!$C$2),0,
      ROUND((MIN(IF(Outcomes!N348="", 'County Names to hide (2)'!$D$2, Outcomes!N348),'County Names to hide (2)'!$D$2)-Outcomes!M348)/30,1)))</f>
        <v/>
      </c>
      <c r="U348" s="66"/>
      <c r="V348" s="70"/>
    </row>
    <row r="349" spans="3:22" s="1" customFormat="1" x14ac:dyDescent="0.35">
      <c r="C349" s="4"/>
      <c r="L349" s="66" t="str">
        <f t="shared" si="6"/>
        <v>Yes</v>
      </c>
      <c r="M349" s="4"/>
      <c r="N349" s="4"/>
      <c r="O349" s="66" t="str">
        <f>IF(OR(A349="", M349=""), "",
   IF(AND(
         M349 &lt;= 'County Names to hide (2)'!$D$2,
         OR(N349="", N349 &gt;= 'County Names to hide (2)'!$C$2)
      ),
      "Yes",
      "No"
   )
)</f>
        <v/>
      </c>
      <c r="P349" s="4"/>
      <c r="Q349" s="4"/>
      <c r="R349" s="4"/>
      <c r="S349" s="4"/>
      <c r="T349" s="67" t="str">
        <f>IF(Outcomes!M349="","",
   IF(AND(Outcomes!N349&lt;&gt;"",Outcomes!N349&lt;'County Names to hide (2)'!$C$2),0,
      ROUND((MIN(IF(Outcomes!N349="", 'County Names to hide (2)'!$D$2, Outcomes!N349),'County Names to hide (2)'!$D$2)-Outcomes!M349)/30,1)))</f>
        <v/>
      </c>
      <c r="U349" s="66"/>
      <c r="V349" s="70"/>
    </row>
    <row r="350" spans="3:22" s="1" customFormat="1" x14ac:dyDescent="0.35">
      <c r="C350" s="4"/>
      <c r="L350" s="66" t="str">
        <f t="shared" si="6"/>
        <v>Yes</v>
      </c>
      <c r="M350" s="4"/>
      <c r="N350" s="4"/>
      <c r="O350" s="66" t="str">
        <f>IF(OR(A350="", M350=""), "",
   IF(AND(
         M350 &lt;= 'County Names to hide (2)'!$D$2,
         OR(N350="", N350 &gt;= 'County Names to hide (2)'!$C$2)
      ),
      "Yes",
      "No"
   )
)</f>
        <v/>
      </c>
      <c r="P350" s="4"/>
      <c r="Q350" s="4"/>
      <c r="R350" s="4"/>
      <c r="S350" s="4"/>
      <c r="T350" s="67" t="str">
        <f>IF(Outcomes!M350="","",
   IF(AND(Outcomes!N350&lt;&gt;"",Outcomes!N350&lt;'County Names to hide (2)'!$C$2),0,
      ROUND((MIN(IF(Outcomes!N350="", 'County Names to hide (2)'!$D$2, Outcomes!N350),'County Names to hide (2)'!$D$2)-Outcomes!M350)/30,1)))</f>
        <v/>
      </c>
      <c r="U350" s="66"/>
      <c r="V350" s="70"/>
    </row>
    <row r="351" spans="3:22" s="1" customFormat="1" x14ac:dyDescent="0.35">
      <c r="C351" s="4"/>
      <c r="L351" s="66" t="str">
        <f t="shared" si="6"/>
        <v>Yes</v>
      </c>
      <c r="M351" s="4"/>
      <c r="N351" s="4"/>
      <c r="O351" s="66" t="str">
        <f>IF(OR(A351="", M351=""), "",
   IF(AND(
         M351 &lt;= 'County Names to hide (2)'!$D$2,
         OR(N351="", N351 &gt;= 'County Names to hide (2)'!$C$2)
      ),
      "Yes",
      "No"
   )
)</f>
        <v/>
      </c>
      <c r="P351" s="4"/>
      <c r="Q351" s="4"/>
      <c r="R351" s="4"/>
      <c r="S351" s="4"/>
      <c r="T351" s="67" t="str">
        <f>IF(Outcomes!M351="","",
   IF(AND(Outcomes!N351&lt;&gt;"",Outcomes!N351&lt;'County Names to hide (2)'!$C$2),0,
      ROUND((MIN(IF(Outcomes!N351="", 'County Names to hide (2)'!$D$2, Outcomes!N351),'County Names to hide (2)'!$D$2)-Outcomes!M351)/30,1)))</f>
        <v/>
      </c>
      <c r="U351" s="66"/>
      <c r="V351" s="70"/>
    </row>
    <row r="352" spans="3:22" s="1" customFormat="1" x14ac:dyDescent="0.35">
      <c r="C352" s="4"/>
      <c r="L352" s="66" t="str">
        <f t="shared" si="6"/>
        <v>Yes</v>
      </c>
      <c r="M352" s="4"/>
      <c r="N352" s="4"/>
      <c r="O352" s="66" t="str">
        <f>IF(OR(A352="", M352=""), "",
   IF(AND(
         M352 &lt;= 'County Names to hide (2)'!$D$2,
         OR(N352="", N352 &gt;= 'County Names to hide (2)'!$C$2)
      ),
      "Yes",
      "No"
   )
)</f>
        <v/>
      </c>
      <c r="P352" s="4"/>
      <c r="Q352" s="4"/>
      <c r="R352" s="4"/>
      <c r="S352" s="4"/>
      <c r="T352" s="67" t="str">
        <f>IF(Outcomes!M352="","",
   IF(AND(Outcomes!N352&lt;&gt;"",Outcomes!N352&lt;'County Names to hide (2)'!$C$2),0,
      ROUND((MIN(IF(Outcomes!N352="", 'County Names to hide (2)'!$D$2, Outcomes!N352),'County Names to hide (2)'!$D$2)-Outcomes!M352)/30,1)))</f>
        <v/>
      </c>
      <c r="U352" s="66"/>
      <c r="V352" s="70"/>
    </row>
    <row r="353" spans="3:22" s="1" customFormat="1" x14ac:dyDescent="0.35">
      <c r="C353" s="4"/>
      <c r="L353" s="66" t="str">
        <f t="shared" si="6"/>
        <v>Yes</v>
      </c>
      <c r="M353" s="4"/>
      <c r="N353" s="4"/>
      <c r="O353" s="66" t="str">
        <f>IF(OR(A353="", M353=""), "",
   IF(AND(
         M353 &lt;= 'County Names to hide (2)'!$D$2,
         OR(N353="", N353 &gt;= 'County Names to hide (2)'!$C$2)
      ),
      "Yes",
      "No"
   )
)</f>
        <v/>
      </c>
      <c r="P353" s="4"/>
      <c r="Q353" s="4"/>
      <c r="R353" s="4"/>
      <c r="S353" s="4"/>
      <c r="T353" s="67" t="str">
        <f>IF(Outcomes!M353="","",
   IF(AND(Outcomes!N353&lt;&gt;"",Outcomes!N353&lt;'County Names to hide (2)'!$C$2),0,
      ROUND((MIN(IF(Outcomes!N353="", 'County Names to hide (2)'!$D$2, Outcomes!N353),'County Names to hide (2)'!$D$2)-Outcomes!M353)/30,1)))</f>
        <v/>
      </c>
      <c r="U353" s="66"/>
      <c r="V353" s="70"/>
    </row>
    <row r="354" spans="3:22" s="1" customFormat="1" x14ac:dyDescent="0.35">
      <c r="C354" s="4"/>
      <c r="L354" s="66" t="str">
        <f t="shared" si="6"/>
        <v>Yes</v>
      </c>
      <c r="M354" s="4"/>
      <c r="N354" s="4"/>
      <c r="O354" s="66" t="str">
        <f>IF(OR(A354="", M354=""), "",
   IF(AND(
         M354 &lt;= 'County Names to hide (2)'!$D$2,
         OR(N354="", N354 &gt;= 'County Names to hide (2)'!$C$2)
      ),
      "Yes",
      "No"
   )
)</f>
        <v/>
      </c>
      <c r="P354" s="4"/>
      <c r="Q354" s="4"/>
      <c r="R354" s="4"/>
      <c r="S354" s="4"/>
      <c r="T354" s="67" t="str">
        <f>IF(Outcomes!M354="","",
   IF(AND(Outcomes!N354&lt;&gt;"",Outcomes!N354&lt;'County Names to hide (2)'!$C$2),0,
      ROUND((MIN(IF(Outcomes!N354="", 'County Names to hide (2)'!$D$2, Outcomes!N354),'County Names to hide (2)'!$D$2)-Outcomes!M354)/30,1)))</f>
        <v/>
      </c>
      <c r="U354" s="66"/>
      <c r="V354" s="70"/>
    </row>
    <row r="355" spans="3:22" s="1" customFormat="1" x14ac:dyDescent="0.35">
      <c r="C355" s="4"/>
      <c r="L355" s="66" t="str">
        <f t="shared" si="6"/>
        <v>Yes</v>
      </c>
      <c r="M355" s="4"/>
      <c r="N355" s="4"/>
      <c r="O355" s="66" t="str">
        <f>IF(OR(A355="", M355=""), "",
   IF(AND(
         M355 &lt;= 'County Names to hide (2)'!$D$2,
         OR(N355="", N355 &gt;= 'County Names to hide (2)'!$C$2)
      ),
      "Yes",
      "No"
   )
)</f>
        <v/>
      </c>
      <c r="P355" s="4"/>
      <c r="Q355" s="4"/>
      <c r="R355" s="4"/>
      <c r="S355" s="4"/>
      <c r="T355" s="67" t="str">
        <f>IF(Outcomes!M355="","",
   IF(AND(Outcomes!N355&lt;&gt;"",Outcomes!N355&lt;'County Names to hide (2)'!$C$2),0,
      ROUND((MIN(IF(Outcomes!N355="", 'County Names to hide (2)'!$D$2, Outcomes!N355),'County Names to hide (2)'!$D$2)-Outcomes!M355)/30,1)))</f>
        <v/>
      </c>
      <c r="U355" s="66"/>
      <c r="V355" s="70"/>
    </row>
    <row r="356" spans="3:22" s="1" customFormat="1" x14ac:dyDescent="0.35">
      <c r="C356" s="4"/>
      <c r="L356" s="66" t="str">
        <f t="shared" si="6"/>
        <v>Yes</v>
      </c>
      <c r="M356" s="4"/>
      <c r="N356" s="4"/>
      <c r="O356" s="66" t="str">
        <f>IF(OR(A356="", M356=""), "",
   IF(AND(
         M356 &lt;= 'County Names to hide (2)'!$D$2,
         OR(N356="", N356 &gt;= 'County Names to hide (2)'!$C$2)
      ),
      "Yes",
      "No"
   )
)</f>
        <v/>
      </c>
      <c r="P356" s="4"/>
      <c r="Q356" s="4"/>
      <c r="R356" s="4"/>
      <c r="S356" s="4"/>
      <c r="T356" s="67" t="str">
        <f>IF(Outcomes!M356="","",
   IF(AND(Outcomes!N356&lt;&gt;"",Outcomes!N356&lt;'County Names to hide (2)'!$C$2),0,
      ROUND((MIN(IF(Outcomes!N356="", 'County Names to hide (2)'!$D$2, Outcomes!N356),'County Names to hide (2)'!$D$2)-Outcomes!M356)/30,1)))</f>
        <v/>
      </c>
      <c r="U356" s="66"/>
      <c r="V356" s="70"/>
    </row>
    <row r="357" spans="3:22" s="1" customFormat="1" x14ac:dyDescent="0.35">
      <c r="C357" s="4"/>
      <c r="L357" s="66" t="str">
        <f t="shared" ref="L357:L420" si="7">IF(COUNTIF(F358:K358, "Yes")&gt;0, "No", "Yes")</f>
        <v>Yes</v>
      </c>
      <c r="M357" s="4"/>
      <c r="N357" s="4"/>
      <c r="O357" s="66" t="str">
        <f>IF(OR(A357="", M357=""), "",
   IF(AND(
         M357 &lt;= 'County Names to hide (2)'!$D$2,
         OR(N357="", N357 &gt;= 'County Names to hide (2)'!$C$2)
      ),
      "Yes",
      "No"
   )
)</f>
        <v/>
      </c>
      <c r="P357" s="4"/>
      <c r="Q357" s="4"/>
      <c r="R357" s="4"/>
      <c r="S357" s="4"/>
      <c r="T357" s="67" t="str">
        <f>IF(Outcomes!M357="","",
   IF(AND(Outcomes!N357&lt;&gt;"",Outcomes!N357&lt;'County Names to hide (2)'!$C$2),0,
      ROUND((MIN(IF(Outcomes!N357="", 'County Names to hide (2)'!$D$2, Outcomes!N357),'County Names to hide (2)'!$D$2)-Outcomes!M357)/30,1)))</f>
        <v/>
      </c>
      <c r="U357" s="66"/>
      <c r="V357" s="70"/>
    </row>
    <row r="358" spans="3:22" s="1" customFormat="1" x14ac:dyDescent="0.35">
      <c r="C358" s="4"/>
      <c r="L358" s="66" t="str">
        <f t="shared" si="7"/>
        <v>Yes</v>
      </c>
      <c r="M358" s="4"/>
      <c r="N358" s="4"/>
      <c r="O358" s="66" t="str">
        <f>IF(OR(A358="", M358=""), "",
   IF(AND(
         M358 &lt;= 'County Names to hide (2)'!$D$2,
         OR(N358="", N358 &gt;= 'County Names to hide (2)'!$C$2)
      ),
      "Yes",
      "No"
   )
)</f>
        <v/>
      </c>
      <c r="P358" s="4"/>
      <c r="Q358" s="4"/>
      <c r="R358" s="4"/>
      <c r="S358" s="4"/>
      <c r="T358" s="67" t="str">
        <f>IF(Outcomes!M358="","",
   IF(AND(Outcomes!N358&lt;&gt;"",Outcomes!N358&lt;'County Names to hide (2)'!$C$2),0,
      ROUND((MIN(IF(Outcomes!N358="", 'County Names to hide (2)'!$D$2, Outcomes!N358),'County Names to hide (2)'!$D$2)-Outcomes!M358)/30,1)))</f>
        <v/>
      </c>
      <c r="U358" s="66"/>
      <c r="V358" s="70"/>
    </row>
    <row r="359" spans="3:22" s="1" customFormat="1" x14ac:dyDescent="0.35">
      <c r="C359" s="4"/>
      <c r="L359" s="66" t="str">
        <f t="shared" si="7"/>
        <v>Yes</v>
      </c>
      <c r="M359" s="4"/>
      <c r="N359" s="4"/>
      <c r="O359" s="66" t="str">
        <f>IF(OR(A359="", M359=""), "",
   IF(AND(
         M359 &lt;= 'County Names to hide (2)'!$D$2,
         OR(N359="", N359 &gt;= 'County Names to hide (2)'!$C$2)
      ),
      "Yes",
      "No"
   )
)</f>
        <v/>
      </c>
      <c r="P359" s="4"/>
      <c r="Q359" s="4"/>
      <c r="R359" s="4"/>
      <c r="S359" s="4"/>
      <c r="T359" s="67" t="str">
        <f>IF(Outcomes!M359="","",
   IF(AND(Outcomes!N359&lt;&gt;"",Outcomes!N359&lt;'County Names to hide (2)'!$C$2),0,
      ROUND((MIN(IF(Outcomes!N359="", 'County Names to hide (2)'!$D$2, Outcomes!N359),'County Names to hide (2)'!$D$2)-Outcomes!M359)/30,1)))</f>
        <v/>
      </c>
      <c r="U359" s="66"/>
      <c r="V359" s="70"/>
    </row>
    <row r="360" spans="3:22" s="1" customFormat="1" x14ac:dyDescent="0.35">
      <c r="C360" s="4"/>
      <c r="L360" s="66" t="str">
        <f t="shared" si="7"/>
        <v>Yes</v>
      </c>
      <c r="M360" s="4"/>
      <c r="N360" s="4"/>
      <c r="O360" s="66" t="str">
        <f>IF(OR(A360="", M360=""), "",
   IF(AND(
         M360 &lt;= 'County Names to hide (2)'!$D$2,
         OR(N360="", N360 &gt;= 'County Names to hide (2)'!$C$2)
      ),
      "Yes",
      "No"
   )
)</f>
        <v/>
      </c>
      <c r="P360" s="4"/>
      <c r="Q360" s="4"/>
      <c r="R360" s="4"/>
      <c r="S360" s="4"/>
      <c r="T360" s="67" t="str">
        <f>IF(Outcomes!M360="","",
   IF(AND(Outcomes!N360&lt;&gt;"",Outcomes!N360&lt;'County Names to hide (2)'!$C$2),0,
      ROUND((MIN(IF(Outcomes!N360="", 'County Names to hide (2)'!$D$2, Outcomes!N360),'County Names to hide (2)'!$D$2)-Outcomes!M360)/30,1)))</f>
        <v/>
      </c>
      <c r="U360" s="66"/>
      <c r="V360" s="70"/>
    </row>
    <row r="361" spans="3:22" s="1" customFormat="1" x14ac:dyDescent="0.35">
      <c r="C361" s="4"/>
      <c r="L361" s="66" t="str">
        <f t="shared" si="7"/>
        <v>Yes</v>
      </c>
      <c r="M361" s="4"/>
      <c r="N361" s="4"/>
      <c r="O361" s="66" t="str">
        <f>IF(OR(A361="", M361=""), "",
   IF(AND(
         M361 &lt;= 'County Names to hide (2)'!$D$2,
         OR(N361="", N361 &gt;= 'County Names to hide (2)'!$C$2)
      ),
      "Yes",
      "No"
   )
)</f>
        <v/>
      </c>
      <c r="P361" s="4"/>
      <c r="Q361" s="4"/>
      <c r="R361" s="4"/>
      <c r="S361" s="4"/>
      <c r="T361" s="67" t="str">
        <f>IF(Outcomes!M361="","",
   IF(AND(Outcomes!N361&lt;&gt;"",Outcomes!N361&lt;'County Names to hide (2)'!$C$2),0,
      ROUND((MIN(IF(Outcomes!N361="", 'County Names to hide (2)'!$D$2, Outcomes!N361),'County Names to hide (2)'!$D$2)-Outcomes!M361)/30,1)))</f>
        <v/>
      </c>
      <c r="U361" s="66"/>
      <c r="V361" s="70"/>
    </row>
    <row r="362" spans="3:22" s="1" customFormat="1" x14ac:dyDescent="0.35">
      <c r="C362" s="4"/>
      <c r="L362" s="66" t="str">
        <f t="shared" si="7"/>
        <v>Yes</v>
      </c>
      <c r="M362" s="4"/>
      <c r="N362" s="4"/>
      <c r="O362" s="66" t="str">
        <f>IF(OR(A362="", M362=""), "",
   IF(AND(
         M362 &lt;= 'County Names to hide (2)'!$D$2,
         OR(N362="", N362 &gt;= 'County Names to hide (2)'!$C$2)
      ),
      "Yes",
      "No"
   )
)</f>
        <v/>
      </c>
      <c r="P362" s="4"/>
      <c r="Q362" s="4"/>
      <c r="R362" s="4"/>
      <c r="S362" s="4"/>
      <c r="T362" s="67" t="str">
        <f>IF(Outcomes!M362="","",
   IF(AND(Outcomes!N362&lt;&gt;"",Outcomes!N362&lt;'County Names to hide (2)'!$C$2),0,
      ROUND((MIN(IF(Outcomes!N362="", 'County Names to hide (2)'!$D$2, Outcomes!N362),'County Names to hide (2)'!$D$2)-Outcomes!M362)/30,1)))</f>
        <v/>
      </c>
      <c r="U362" s="66"/>
      <c r="V362" s="70"/>
    </row>
    <row r="363" spans="3:22" s="1" customFormat="1" x14ac:dyDescent="0.35">
      <c r="C363" s="4"/>
      <c r="L363" s="66" t="str">
        <f t="shared" si="7"/>
        <v>Yes</v>
      </c>
      <c r="M363" s="4"/>
      <c r="N363" s="4"/>
      <c r="O363" s="66" t="str">
        <f>IF(OR(A363="", M363=""), "",
   IF(AND(
         M363 &lt;= 'County Names to hide (2)'!$D$2,
         OR(N363="", N363 &gt;= 'County Names to hide (2)'!$C$2)
      ),
      "Yes",
      "No"
   )
)</f>
        <v/>
      </c>
      <c r="P363" s="4"/>
      <c r="Q363" s="4"/>
      <c r="R363" s="4"/>
      <c r="S363" s="4"/>
      <c r="T363" s="67" t="str">
        <f>IF(Outcomes!M363="","",
   IF(AND(Outcomes!N363&lt;&gt;"",Outcomes!N363&lt;'County Names to hide (2)'!$C$2),0,
      ROUND((MIN(IF(Outcomes!N363="", 'County Names to hide (2)'!$D$2, Outcomes!N363),'County Names to hide (2)'!$D$2)-Outcomes!M363)/30,1)))</f>
        <v/>
      </c>
      <c r="U363" s="66"/>
      <c r="V363" s="70"/>
    </row>
    <row r="364" spans="3:22" s="1" customFormat="1" x14ac:dyDescent="0.35">
      <c r="C364" s="4"/>
      <c r="L364" s="66" t="str">
        <f t="shared" si="7"/>
        <v>Yes</v>
      </c>
      <c r="M364" s="4"/>
      <c r="N364" s="4"/>
      <c r="O364" s="66" t="str">
        <f>IF(OR(A364="", M364=""), "",
   IF(AND(
         M364 &lt;= 'County Names to hide (2)'!$D$2,
         OR(N364="", N364 &gt;= 'County Names to hide (2)'!$C$2)
      ),
      "Yes",
      "No"
   )
)</f>
        <v/>
      </c>
      <c r="P364" s="4"/>
      <c r="Q364" s="4"/>
      <c r="R364" s="4"/>
      <c r="S364" s="4"/>
      <c r="T364" s="67" t="str">
        <f>IF(Outcomes!M364="","",
   IF(AND(Outcomes!N364&lt;&gt;"",Outcomes!N364&lt;'County Names to hide (2)'!$C$2),0,
      ROUND((MIN(IF(Outcomes!N364="", 'County Names to hide (2)'!$D$2, Outcomes!N364),'County Names to hide (2)'!$D$2)-Outcomes!M364)/30,1)))</f>
        <v/>
      </c>
      <c r="U364" s="66"/>
      <c r="V364" s="70"/>
    </row>
    <row r="365" spans="3:22" s="1" customFormat="1" x14ac:dyDescent="0.35">
      <c r="C365" s="4"/>
      <c r="L365" s="66" t="str">
        <f t="shared" si="7"/>
        <v>Yes</v>
      </c>
      <c r="M365" s="4"/>
      <c r="N365" s="4"/>
      <c r="O365" s="66" t="str">
        <f>IF(OR(A365="", M365=""), "",
   IF(AND(
         M365 &lt;= 'County Names to hide (2)'!$D$2,
         OR(N365="", N365 &gt;= 'County Names to hide (2)'!$C$2)
      ),
      "Yes",
      "No"
   )
)</f>
        <v/>
      </c>
      <c r="P365" s="4"/>
      <c r="Q365" s="4"/>
      <c r="R365" s="4"/>
      <c r="S365" s="4"/>
      <c r="T365" s="67" t="str">
        <f>IF(Outcomes!M365="","",
   IF(AND(Outcomes!N365&lt;&gt;"",Outcomes!N365&lt;'County Names to hide (2)'!$C$2),0,
      ROUND((MIN(IF(Outcomes!N365="", 'County Names to hide (2)'!$D$2, Outcomes!N365),'County Names to hide (2)'!$D$2)-Outcomes!M365)/30,1)))</f>
        <v/>
      </c>
      <c r="U365" s="66"/>
      <c r="V365" s="70"/>
    </row>
    <row r="366" spans="3:22" s="1" customFormat="1" x14ac:dyDescent="0.35">
      <c r="C366" s="4"/>
      <c r="L366" s="66" t="str">
        <f t="shared" si="7"/>
        <v>Yes</v>
      </c>
      <c r="M366" s="4"/>
      <c r="N366" s="4"/>
      <c r="O366" s="66" t="str">
        <f>IF(OR(A366="", M366=""), "",
   IF(AND(
         M366 &lt;= 'County Names to hide (2)'!$D$2,
         OR(N366="", N366 &gt;= 'County Names to hide (2)'!$C$2)
      ),
      "Yes",
      "No"
   )
)</f>
        <v/>
      </c>
      <c r="P366" s="4"/>
      <c r="Q366" s="4"/>
      <c r="R366" s="4"/>
      <c r="S366" s="4"/>
      <c r="T366" s="67" t="str">
        <f>IF(Outcomes!M366="","",
   IF(AND(Outcomes!N366&lt;&gt;"",Outcomes!N366&lt;'County Names to hide (2)'!$C$2),0,
      ROUND((MIN(IF(Outcomes!N366="", 'County Names to hide (2)'!$D$2, Outcomes!N366),'County Names to hide (2)'!$D$2)-Outcomes!M366)/30,1)))</f>
        <v/>
      </c>
      <c r="U366" s="66"/>
      <c r="V366" s="70"/>
    </row>
    <row r="367" spans="3:22" s="1" customFormat="1" x14ac:dyDescent="0.35">
      <c r="C367" s="4"/>
      <c r="L367" s="66" t="str">
        <f t="shared" si="7"/>
        <v>Yes</v>
      </c>
      <c r="M367" s="4"/>
      <c r="N367" s="4"/>
      <c r="O367" s="66" t="str">
        <f>IF(OR(A367="", M367=""), "",
   IF(AND(
         M367 &lt;= 'County Names to hide (2)'!$D$2,
         OR(N367="", N367 &gt;= 'County Names to hide (2)'!$C$2)
      ),
      "Yes",
      "No"
   )
)</f>
        <v/>
      </c>
      <c r="P367" s="4"/>
      <c r="Q367" s="4"/>
      <c r="R367" s="4"/>
      <c r="S367" s="4"/>
      <c r="T367" s="67" t="str">
        <f>IF(Outcomes!M367="","",
   IF(AND(Outcomes!N367&lt;&gt;"",Outcomes!N367&lt;'County Names to hide (2)'!$C$2),0,
      ROUND((MIN(IF(Outcomes!N367="", 'County Names to hide (2)'!$D$2, Outcomes!N367),'County Names to hide (2)'!$D$2)-Outcomes!M367)/30,1)))</f>
        <v/>
      </c>
      <c r="U367" s="66"/>
      <c r="V367" s="70"/>
    </row>
    <row r="368" spans="3:22" s="1" customFormat="1" x14ac:dyDescent="0.35">
      <c r="C368" s="4"/>
      <c r="L368" s="66" t="str">
        <f t="shared" si="7"/>
        <v>Yes</v>
      </c>
      <c r="M368" s="4"/>
      <c r="N368" s="4"/>
      <c r="O368" s="66" t="str">
        <f>IF(OR(A368="", M368=""), "",
   IF(AND(
         M368 &lt;= 'County Names to hide (2)'!$D$2,
         OR(N368="", N368 &gt;= 'County Names to hide (2)'!$C$2)
      ),
      "Yes",
      "No"
   )
)</f>
        <v/>
      </c>
      <c r="P368" s="4"/>
      <c r="Q368" s="4"/>
      <c r="R368" s="4"/>
      <c r="S368" s="4"/>
      <c r="T368" s="67" t="str">
        <f>IF(Outcomes!M368="","",
   IF(AND(Outcomes!N368&lt;&gt;"",Outcomes!N368&lt;'County Names to hide (2)'!$C$2),0,
      ROUND((MIN(IF(Outcomes!N368="", 'County Names to hide (2)'!$D$2, Outcomes!N368),'County Names to hide (2)'!$D$2)-Outcomes!M368)/30,1)))</f>
        <v/>
      </c>
      <c r="U368" s="66"/>
      <c r="V368" s="70"/>
    </row>
    <row r="369" spans="3:22" s="1" customFormat="1" x14ac:dyDescent="0.35">
      <c r="C369" s="4"/>
      <c r="L369" s="66" t="str">
        <f t="shared" si="7"/>
        <v>Yes</v>
      </c>
      <c r="M369" s="4"/>
      <c r="N369" s="4"/>
      <c r="O369" s="66" t="str">
        <f>IF(OR(A369="", M369=""), "",
   IF(AND(
         M369 &lt;= 'County Names to hide (2)'!$D$2,
         OR(N369="", N369 &gt;= 'County Names to hide (2)'!$C$2)
      ),
      "Yes",
      "No"
   )
)</f>
        <v/>
      </c>
      <c r="P369" s="4"/>
      <c r="Q369" s="4"/>
      <c r="R369" s="4"/>
      <c r="S369" s="4"/>
      <c r="T369" s="67" t="str">
        <f>IF(Outcomes!M369="","",
   IF(AND(Outcomes!N369&lt;&gt;"",Outcomes!N369&lt;'County Names to hide (2)'!$C$2),0,
      ROUND((MIN(IF(Outcomes!N369="", 'County Names to hide (2)'!$D$2, Outcomes!N369),'County Names to hide (2)'!$D$2)-Outcomes!M369)/30,1)))</f>
        <v/>
      </c>
      <c r="U369" s="66"/>
      <c r="V369" s="70"/>
    </row>
    <row r="370" spans="3:22" s="1" customFormat="1" x14ac:dyDescent="0.35">
      <c r="C370" s="4"/>
      <c r="L370" s="66" t="str">
        <f t="shared" si="7"/>
        <v>Yes</v>
      </c>
      <c r="M370" s="4"/>
      <c r="N370" s="4"/>
      <c r="O370" s="66" t="str">
        <f>IF(OR(A370="", M370=""), "",
   IF(AND(
         M370 &lt;= 'County Names to hide (2)'!$D$2,
         OR(N370="", N370 &gt;= 'County Names to hide (2)'!$C$2)
      ),
      "Yes",
      "No"
   )
)</f>
        <v/>
      </c>
      <c r="P370" s="4"/>
      <c r="Q370" s="4"/>
      <c r="R370" s="4"/>
      <c r="S370" s="4"/>
      <c r="T370" s="67" t="str">
        <f>IF(Outcomes!M370="","",
   IF(AND(Outcomes!N370&lt;&gt;"",Outcomes!N370&lt;'County Names to hide (2)'!$C$2),0,
      ROUND((MIN(IF(Outcomes!N370="", 'County Names to hide (2)'!$D$2, Outcomes!N370),'County Names to hide (2)'!$D$2)-Outcomes!M370)/30,1)))</f>
        <v/>
      </c>
      <c r="U370" s="66"/>
      <c r="V370" s="70"/>
    </row>
    <row r="371" spans="3:22" s="1" customFormat="1" x14ac:dyDescent="0.35">
      <c r="C371" s="4"/>
      <c r="L371" s="66" t="str">
        <f t="shared" si="7"/>
        <v>Yes</v>
      </c>
      <c r="M371" s="4"/>
      <c r="N371" s="4"/>
      <c r="O371" s="66" t="str">
        <f>IF(OR(A371="", M371=""), "",
   IF(AND(
         M371 &lt;= 'County Names to hide (2)'!$D$2,
         OR(N371="", N371 &gt;= 'County Names to hide (2)'!$C$2)
      ),
      "Yes",
      "No"
   )
)</f>
        <v/>
      </c>
      <c r="P371" s="4"/>
      <c r="Q371" s="4"/>
      <c r="R371" s="4"/>
      <c r="S371" s="4"/>
      <c r="T371" s="67" t="str">
        <f>IF(Outcomes!M371="","",
   IF(AND(Outcomes!N371&lt;&gt;"",Outcomes!N371&lt;'County Names to hide (2)'!$C$2),0,
      ROUND((MIN(IF(Outcomes!N371="", 'County Names to hide (2)'!$D$2, Outcomes!N371),'County Names to hide (2)'!$D$2)-Outcomes!M371)/30,1)))</f>
        <v/>
      </c>
      <c r="U371" s="66"/>
      <c r="V371" s="70"/>
    </row>
    <row r="372" spans="3:22" s="1" customFormat="1" x14ac:dyDescent="0.35">
      <c r="C372" s="4"/>
      <c r="L372" s="66" t="str">
        <f t="shared" si="7"/>
        <v>Yes</v>
      </c>
      <c r="M372" s="4"/>
      <c r="N372" s="4"/>
      <c r="O372" s="66" t="str">
        <f>IF(OR(A372="", M372=""), "",
   IF(AND(
         M372 &lt;= 'County Names to hide (2)'!$D$2,
         OR(N372="", N372 &gt;= 'County Names to hide (2)'!$C$2)
      ),
      "Yes",
      "No"
   )
)</f>
        <v/>
      </c>
      <c r="P372" s="4"/>
      <c r="Q372" s="4"/>
      <c r="R372" s="4"/>
      <c r="S372" s="4"/>
      <c r="T372" s="67" t="str">
        <f>IF(Outcomes!M372="","",
   IF(AND(Outcomes!N372&lt;&gt;"",Outcomes!N372&lt;'County Names to hide (2)'!$C$2),0,
      ROUND((MIN(IF(Outcomes!N372="", 'County Names to hide (2)'!$D$2, Outcomes!N372),'County Names to hide (2)'!$D$2)-Outcomes!M372)/30,1)))</f>
        <v/>
      </c>
      <c r="U372" s="66"/>
      <c r="V372" s="70"/>
    </row>
    <row r="373" spans="3:22" s="1" customFormat="1" x14ac:dyDescent="0.35">
      <c r="C373" s="4"/>
      <c r="L373" s="66" t="str">
        <f t="shared" si="7"/>
        <v>Yes</v>
      </c>
      <c r="M373" s="4"/>
      <c r="N373" s="4"/>
      <c r="O373" s="66" t="str">
        <f>IF(OR(A373="", M373=""), "",
   IF(AND(
         M373 &lt;= 'County Names to hide (2)'!$D$2,
         OR(N373="", N373 &gt;= 'County Names to hide (2)'!$C$2)
      ),
      "Yes",
      "No"
   )
)</f>
        <v/>
      </c>
      <c r="P373" s="4"/>
      <c r="Q373" s="4"/>
      <c r="R373" s="4"/>
      <c r="S373" s="4"/>
      <c r="T373" s="67" t="str">
        <f>IF(Outcomes!M373="","",
   IF(AND(Outcomes!N373&lt;&gt;"",Outcomes!N373&lt;'County Names to hide (2)'!$C$2),0,
      ROUND((MIN(IF(Outcomes!N373="", 'County Names to hide (2)'!$D$2, Outcomes!N373),'County Names to hide (2)'!$D$2)-Outcomes!M373)/30,1)))</f>
        <v/>
      </c>
      <c r="U373" s="66"/>
      <c r="V373" s="70"/>
    </row>
    <row r="374" spans="3:22" s="1" customFormat="1" x14ac:dyDescent="0.35">
      <c r="C374" s="4"/>
      <c r="L374" s="66" t="str">
        <f t="shared" si="7"/>
        <v>Yes</v>
      </c>
      <c r="M374" s="4"/>
      <c r="N374" s="4"/>
      <c r="O374" s="66" t="str">
        <f>IF(OR(A374="", M374=""), "",
   IF(AND(
         M374 &lt;= 'County Names to hide (2)'!$D$2,
         OR(N374="", N374 &gt;= 'County Names to hide (2)'!$C$2)
      ),
      "Yes",
      "No"
   )
)</f>
        <v/>
      </c>
      <c r="P374" s="4"/>
      <c r="Q374" s="4"/>
      <c r="R374" s="4"/>
      <c r="S374" s="4"/>
      <c r="T374" s="67" t="str">
        <f>IF(Outcomes!M374="","",
   IF(AND(Outcomes!N374&lt;&gt;"",Outcomes!N374&lt;'County Names to hide (2)'!$C$2),0,
      ROUND((MIN(IF(Outcomes!N374="", 'County Names to hide (2)'!$D$2, Outcomes!N374),'County Names to hide (2)'!$D$2)-Outcomes!M374)/30,1)))</f>
        <v/>
      </c>
      <c r="U374" s="66"/>
      <c r="V374" s="70"/>
    </row>
    <row r="375" spans="3:22" s="1" customFormat="1" x14ac:dyDescent="0.35">
      <c r="C375" s="4"/>
      <c r="L375" s="66" t="str">
        <f t="shared" si="7"/>
        <v>Yes</v>
      </c>
      <c r="M375" s="4"/>
      <c r="N375" s="4"/>
      <c r="O375" s="66" t="str">
        <f>IF(OR(A375="", M375=""), "",
   IF(AND(
         M375 &lt;= 'County Names to hide (2)'!$D$2,
         OR(N375="", N375 &gt;= 'County Names to hide (2)'!$C$2)
      ),
      "Yes",
      "No"
   )
)</f>
        <v/>
      </c>
      <c r="P375" s="4"/>
      <c r="Q375" s="4"/>
      <c r="R375" s="4"/>
      <c r="S375" s="4"/>
      <c r="T375" s="67" t="str">
        <f>IF(Outcomes!M375="","",
   IF(AND(Outcomes!N375&lt;&gt;"",Outcomes!N375&lt;'County Names to hide (2)'!$C$2),0,
      ROUND((MIN(IF(Outcomes!N375="", 'County Names to hide (2)'!$D$2, Outcomes!N375),'County Names to hide (2)'!$D$2)-Outcomes!M375)/30,1)))</f>
        <v/>
      </c>
      <c r="U375" s="66"/>
      <c r="V375" s="70"/>
    </row>
    <row r="376" spans="3:22" s="1" customFormat="1" x14ac:dyDescent="0.35">
      <c r="C376" s="4"/>
      <c r="L376" s="66" t="str">
        <f t="shared" si="7"/>
        <v>Yes</v>
      </c>
      <c r="M376" s="4"/>
      <c r="N376" s="4"/>
      <c r="O376" s="66" t="str">
        <f>IF(OR(A376="", M376=""), "",
   IF(AND(
         M376 &lt;= 'County Names to hide (2)'!$D$2,
         OR(N376="", N376 &gt;= 'County Names to hide (2)'!$C$2)
      ),
      "Yes",
      "No"
   )
)</f>
        <v/>
      </c>
      <c r="P376" s="4"/>
      <c r="Q376" s="4"/>
      <c r="R376" s="4"/>
      <c r="S376" s="4"/>
      <c r="T376" s="67" t="str">
        <f>IF(Outcomes!M376="","",
   IF(AND(Outcomes!N376&lt;&gt;"",Outcomes!N376&lt;'County Names to hide (2)'!$C$2),0,
      ROUND((MIN(IF(Outcomes!N376="", 'County Names to hide (2)'!$D$2, Outcomes!N376),'County Names to hide (2)'!$D$2)-Outcomes!M376)/30,1)))</f>
        <v/>
      </c>
      <c r="U376" s="66"/>
      <c r="V376" s="70"/>
    </row>
    <row r="377" spans="3:22" s="1" customFormat="1" x14ac:dyDescent="0.35">
      <c r="C377" s="4"/>
      <c r="L377" s="66" t="str">
        <f t="shared" si="7"/>
        <v>Yes</v>
      </c>
      <c r="M377" s="4"/>
      <c r="N377" s="4"/>
      <c r="O377" s="66" t="str">
        <f>IF(OR(A377="", M377=""), "",
   IF(AND(
         M377 &lt;= 'County Names to hide (2)'!$D$2,
         OR(N377="", N377 &gt;= 'County Names to hide (2)'!$C$2)
      ),
      "Yes",
      "No"
   )
)</f>
        <v/>
      </c>
      <c r="P377" s="4"/>
      <c r="Q377" s="4"/>
      <c r="R377" s="4"/>
      <c r="S377" s="4"/>
      <c r="T377" s="67" t="str">
        <f>IF(Outcomes!M377="","",
   IF(AND(Outcomes!N377&lt;&gt;"",Outcomes!N377&lt;'County Names to hide (2)'!$C$2),0,
      ROUND((MIN(IF(Outcomes!N377="", 'County Names to hide (2)'!$D$2, Outcomes!N377),'County Names to hide (2)'!$D$2)-Outcomes!M377)/30,1)))</f>
        <v/>
      </c>
      <c r="U377" s="66"/>
      <c r="V377" s="70"/>
    </row>
    <row r="378" spans="3:22" s="1" customFormat="1" x14ac:dyDescent="0.35">
      <c r="C378" s="4"/>
      <c r="L378" s="66" t="str">
        <f t="shared" si="7"/>
        <v>Yes</v>
      </c>
      <c r="M378" s="4"/>
      <c r="N378" s="4"/>
      <c r="O378" s="66" t="str">
        <f>IF(OR(A378="", M378=""), "",
   IF(AND(
         M378 &lt;= 'County Names to hide (2)'!$D$2,
         OR(N378="", N378 &gt;= 'County Names to hide (2)'!$C$2)
      ),
      "Yes",
      "No"
   )
)</f>
        <v/>
      </c>
      <c r="P378" s="4"/>
      <c r="Q378" s="4"/>
      <c r="R378" s="4"/>
      <c r="S378" s="4"/>
      <c r="T378" s="67" t="str">
        <f>IF(Outcomes!M378="","",
   IF(AND(Outcomes!N378&lt;&gt;"",Outcomes!N378&lt;'County Names to hide (2)'!$C$2),0,
      ROUND((MIN(IF(Outcomes!N378="", 'County Names to hide (2)'!$D$2, Outcomes!N378),'County Names to hide (2)'!$D$2)-Outcomes!M378)/30,1)))</f>
        <v/>
      </c>
      <c r="U378" s="66"/>
      <c r="V378" s="70"/>
    </row>
    <row r="379" spans="3:22" s="1" customFormat="1" x14ac:dyDescent="0.35">
      <c r="C379" s="4"/>
      <c r="L379" s="66" t="str">
        <f t="shared" si="7"/>
        <v>Yes</v>
      </c>
      <c r="M379" s="4"/>
      <c r="N379" s="4"/>
      <c r="O379" s="66" t="str">
        <f>IF(OR(A379="", M379=""), "",
   IF(AND(
         M379 &lt;= 'County Names to hide (2)'!$D$2,
         OR(N379="", N379 &gt;= 'County Names to hide (2)'!$C$2)
      ),
      "Yes",
      "No"
   )
)</f>
        <v/>
      </c>
      <c r="P379" s="4"/>
      <c r="Q379" s="4"/>
      <c r="R379" s="4"/>
      <c r="S379" s="4"/>
      <c r="T379" s="67" t="str">
        <f>IF(Outcomes!M379="","",
   IF(AND(Outcomes!N379&lt;&gt;"",Outcomes!N379&lt;'County Names to hide (2)'!$C$2),0,
      ROUND((MIN(IF(Outcomes!N379="", 'County Names to hide (2)'!$D$2, Outcomes!N379),'County Names to hide (2)'!$D$2)-Outcomes!M379)/30,1)))</f>
        <v/>
      </c>
      <c r="U379" s="66"/>
      <c r="V379" s="70"/>
    </row>
    <row r="380" spans="3:22" s="1" customFormat="1" x14ac:dyDescent="0.35">
      <c r="C380" s="4"/>
      <c r="L380" s="66" t="str">
        <f t="shared" si="7"/>
        <v>Yes</v>
      </c>
      <c r="M380" s="4"/>
      <c r="N380" s="4"/>
      <c r="O380" s="66" t="str">
        <f>IF(OR(A380="", M380=""), "",
   IF(AND(
         M380 &lt;= 'County Names to hide (2)'!$D$2,
         OR(N380="", N380 &gt;= 'County Names to hide (2)'!$C$2)
      ),
      "Yes",
      "No"
   )
)</f>
        <v/>
      </c>
      <c r="P380" s="4"/>
      <c r="Q380" s="4"/>
      <c r="R380" s="4"/>
      <c r="S380" s="4"/>
      <c r="T380" s="67" t="str">
        <f>IF(Outcomes!M380="","",
   IF(AND(Outcomes!N380&lt;&gt;"",Outcomes!N380&lt;'County Names to hide (2)'!$C$2),0,
      ROUND((MIN(IF(Outcomes!N380="", 'County Names to hide (2)'!$D$2, Outcomes!N380),'County Names to hide (2)'!$D$2)-Outcomes!M380)/30,1)))</f>
        <v/>
      </c>
      <c r="U380" s="66"/>
      <c r="V380" s="70"/>
    </row>
    <row r="381" spans="3:22" s="1" customFormat="1" x14ac:dyDescent="0.35">
      <c r="C381" s="4"/>
      <c r="L381" s="66" t="str">
        <f t="shared" si="7"/>
        <v>Yes</v>
      </c>
      <c r="M381" s="4"/>
      <c r="N381" s="4"/>
      <c r="O381" s="66" t="str">
        <f>IF(OR(A381="", M381=""), "",
   IF(AND(
         M381 &lt;= 'County Names to hide (2)'!$D$2,
         OR(N381="", N381 &gt;= 'County Names to hide (2)'!$C$2)
      ),
      "Yes",
      "No"
   )
)</f>
        <v/>
      </c>
      <c r="P381" s="4"/>
      <c r="Q381" s="4"/>
      <c r="R381" s="4"/>
      <c r="S381" s="4"/>
      <c r="T381" s="67" t="str">
        <f>IF(Outcomes!M381="","",
   IF(AND(Outcomes!N381&lt;&gt;"",Outcomes!N381&lt;'County Names to hide (2)'!$C$2),0,
      ROUND((MIN(IF(Outcomes!N381="", 'County Names to hide (2)'!$D$2, Outcomes!N381),'County Names to hide (2)'!$D$2)-Outcomes!M381)/30,1)))</f>
        <v/>
      </c>
      <c r="U381" s="66"/>
      <c r="V381" s="70"/>
    </row>
    <row r="382" spans="3:22" s="1" customFormat="1" x14ac:dyDescent="0.35">
      <c r="C382" s="4"/>
      <c r="L382" s="66" t="str">
        <f t="shared" si="7"/>
        <v>Yes</v>
      </c>
      <c r="M382" s="4"/>
      <c r="N382" s="4"/>
      <c r="O382" s="66" t="str">
        <f>IF(OR(A382="", M382=""), "",
   IF(AND(
         M382 &lt;= 'County Names to hide (2)'!$D$2,
         OR(N382="", N382 &gt;= 'County Names to hide (2)'!$C$2)
      ),
      "Yes",
      "No"
   )
)</f>
        <v/>
      </c>
      <c r="P382" s="4"/>
      <c r="Q382" s="4"/>
      <c r="R382" s="4"/>
      <c r="S382" s="4"/>
      <c r="T382" s="67" t="str">
        <f>IF(Outcomes!M382="","",
   IF(AND(Outcomes!N382&lt;&gt;"",Outcomes!N382&lt;'County Names to hide (2)'!$C$2),0,
      ROUND((MIN(IF(Outcomes!N382="", 'County Names to hide (2)'!$D$2, Outcomes!N382),'County Names to hide (2)'!$D$2)-Outcomes!M382)/30,1)))</f>
        <v/>
      </c>
      <c r="U382" s="66"/>
      <c r="V382" s="70"/>
    </row>
    <row r="383" spans="3:22" s="1" customFormat="1" x14ac:dyDescent="0.35">
      <c r="C383" s="4"/>
      <c r="L383" s="66" t="str">
        <f t="shared" si="7"/>
        <v>Yes</v>
      </c>
      <c r="M383" s="4"/>
      <c r="N383" s="4"/>
      <c r="O383" s="66" t="str">
        <f>IF(OR(A383="", M383=""), "",
   IF(AND(
         M383 &lt;= 'County Names to hide (2)'!$D$2,
         OR(N383="", N383 &gt;= 'County Names to hide (2)'!$C$2)
      ),
      "Yes",
      "No"
   )
)</f>
        <v/>
      </c>
      <c r="P383" s="4"/>
      <c r="Q383" s="4"/>
      <c r="R383" s="4"/>
      <c r="S383" s="4"/>
      <c r="T383" s="67" t="str">
        <f>IF(Outcomes!M383="","",
   IF(AND(Outcomes!N383&lt;&gt;"",Outcomes!N383&lt;'County Names to hide (2)'!$C$2),0,
      ROUND((MIN(IF(Outcomes!N383="", 'County Names to hide (2)'!$D$2, Outcomes!N383),'County Names to hide (2)'!$D$2)-Outcomes!M383)/30,1)))</f>
        <v/>
      </c>
      <c r="U383" s="66"/>
      <c r="V383" s="70"/>
    </row>
    <row r="384" spans="3:22" s="1" customFormat="1" x14ac:dyDescent="0.35">
      <c r="C384" s="4"/>
      <c r="L384" s="66" t="str">
        <f t="shared" si="7"/>
        <v>Yes</v>
      </c>
      <c r="M384" s="4"/>
      <c r="N384" s="4"/>
      <c r="O384" s="66" t="str">
        <f>IF(OR(A384="", M384=""), "",
   IF(AND(
         M384 &lt;= 'County Names to hide (2)'!$D$2,
         OR(N384="", N384 &gt;= 'County Names to hide (2)'!$C$2)
      ),
      "Yes",
      "No"
   )
)</f>
        <v/>
      </c>
      <c r="P384" s="4"/>
      <c r="Q384" s="4"/>
      <c r="R384" s="4"/>
      <c r="S384" s="4"/>
      <c r="T384" s="67" t="str">
        <f>IF(Outcomes!M384="","",
   IF(AND(Outcomes!N384&lt;&gt;"",Outcomes!N384&lt;'County Names to hide (2)'!$C$2),0,
      ROUND((MIN(IF(Outcomes!N384="", 'County Names to hide (2)'!$D$2, Outcomes!N384),'County Names to hide (2)'!$D$2)-Outcomes!M384)/30,1)))</f>
        <v/>
      </c>
      <c r="U384" s="66"/>
      <c r="V384" s="70"/>
    </row>
    <row r="385" spans="3:22" s="1" customFormat="1" x14ac:dyDescent="0.35">
      <c r="C385" s="4"/>
      <c r="L385" s="66" t="str">
        <f t="shared" si="7"/>
        <v>Yes</v>
      </c>
      <c r="M385" s="4"/>
      <c r="N385" s="4"/>
      <c r="O385" s="66" t="str">
        <f>IF(OR(A385="", M385=""), "",
   IF(AND(
         M385 &lt;= 'County Names to hide (2)'!$D$2,
         OR(N385="", N385 &gt;= 'County Names to hide (2)'!$C$2)
      ),
      "Yes",
      "No"
   )
)</f>
        <v/>
      </c>
      <c r="P385" s="4"/>
      <c r="Q385" s="4"/>
      <c r="R385" s="4"/>
      <c r="S385" s="4"/>
      <c r="T385" s="67" t="str">
        <f>IF(Outcomes!M385="","",
   IF(AND(Outcomes!N385&lt;&gt;"",Outcomes!N385&lt;'County Names to hide (2)'!$C$2),0,
      ROUND((MIN(IF(Outcomes!N385="", 'County Names to hide (2)'!$D$2, Outcomes!N385),'County Names to hide (2)'!$D$2)-Outcomes!M385)/30,1)))</f>
        <v/>
      </c>
      <c r="U385" s="66"/>
      <c r="V385" s="70"/>
    </row>
    <row r="386" spans="3:22" s="1" customFormat="1" x14ac:dyDescent="0.35">
      <c r="C386" s="4"/>
      <c r="L386" s="66" t="str">
        <f t="shared" si="7"/>
        <v>Yes</v>
      </c>
      <c r="M386" s="4"/>
      <c r="N386" s="4"/>
      <c r="O386" s="66" t="str">
        <f>IF(OR(A386="", M386=""), "",
   IF(AND(
         M386 &lt;= 'County Names to hide (2)'!$D$2,
         OR(N386="", N386 &gt;= 'County Names to hide (2)'!$C$2)
      ),
      "Yes",
      "No"
   )
)</f>
        <v/>
      </c>
      <c r="P386" s="4"/>
      <c r="Q386" s="4"/>
      <c r="R386" s="4"/>
      <c r="S386" s="4"/>
      <c r="T386" s="67" t="str">
        <f>IF(Outcomes!M386="","",
   IF(AND(Outcomes!N386&lt;&gt;"",Outcomes!N386&lt;'County Names to hide (2)'!$C$2),0,
      ROUND((MIN(IF(Outcomes!N386="", 'County Names to hide (2)'!$D$2, Outcomes!N386),'County Names to hide (2)'!$D$2)-Outcomes!M386)/30,1)))</f>
        <v/>
      </c>
      <c r="U386" s="66"/>
      <c r="V386" s="70"/>
    </row>
    <row r="387" spans="3:22" s="1" customFormat="1" x14ac:dyDescent="0.35">
      <c r="C387" s="4"/>
      <c r="L387" s="66" t="str">
        <f t="shared" si="7"/>
        <v>Yes</v>
      </c>
      <c r="M387" s="4"/>
      <c r="N387" s="4"/>
      <c r="O387" s="66" t="str">
        <f>IF(OR(A387="", M387=""), "",
   IF(AND(
         M387 &lt;= 'County Names to hide (2)'!$D$2,
         OR(N387="", N387 &gt;= 'County Names to hide (2)'!$C$2)
      ),
      "Yes",
      "No"
   )
)</f>
        <v/>
      </c>
      <c r="P387" s="4"/>
      <c r="Q387" s="4"/>
      <c r="R387" s="4"/>
      <c r="S387" s="4"/>
      <c r="T387" s="67" t="str">
        <f>IF(Outcomes!M387="","",
   IF(AND(Outcomes!N387&lt;&gt;"",Outcomes!N387&lt;'County Names to hide (2)'!$C$2),0,
      ROUND((MIN(IF(Outcomes!N387="", 'County Names to hide (2)'!$D$2, Outcomes!N387),'County Names to hide (2)'!$D$2)-Outcomes!M387)/30,1)))</f>
        <v/>
      </c>
      <c r="U387" s="66"/>
      <c r="V387" s="70"/>
    </row>
    <row r="388" spans="3:22" s="1" customFormat="1" x14ac:dyDescent="0.35">
      <c r="C388" s="4"/>
      <c r="L388" s="66" t="str">
        <f t="shared" si="7"/>
        <v>Yes</v>
      </c>
      <c r="M388" s="4"/>
      <c r="N388" s="4"/>
      <c r="O388" s="66" t="str">
        <f>IF(OR(A388="", M388=""), "",
   IF(AND(
         M388 &lt;= 'County Names to hide (2)'!$D$2,
         OR(N388="", N388 &gt;= 'County Names to hide (2)'!$C$2)
      ),
      "Yes",
      "No"
   )
)</f>
        <v/>
      </c>
      <c r="P388" s="4"/>
      <c r="Q388" s="4"/>
      <c r="R388" s="4"/>
      <c r="S388" s="4"/>
      <c r="T388" s="67" t="str">
        <f>IF(Outcomes!M388="","",
   IF(AND(Outcomes!N388&lt;&gt;"",Outcomes!N388&lt;'County Names to hide (2)'!$C$2),0,
      ROUND((MIN(IF(Outcomes!N388="", 'County Names to hide (2)'!$D$2, Outcomes!N388),'County Names to hide (2)'!$D$2)-Outcomes!M388)/30,1)))</f>
        <v/>
      </c>
      <c r="U388" s="66"/>
      <c r="V388" s="70"/>
    </row>
    <row r="389" spans="3:22" s="1" customFormat="1" x14ac:dyDescent="0.35">
      <c r="C389" s="4"/>
      <c r="L389" s="66" t="str">
        <f t="shared" si="7"/>
        <v>Yes</v>
      </c>
      <c r="M389" s="4"/>
      <c r="N389" s="4"/>
      <c r="O389" s="66" t="str">
        <f>IF(OR(A389="", M389=""), "",
   IF(AND(
         M389 &lt;= 'County Names to hide (2)'!$D$2,
         OR(N389="", N389 &gt;= 'County Names to hide (2)'!$C$2)
      ),
      "Yes",
      "No"
   )
)</f>
        <v/>
      </c>
      <c r="P389" s="4"/>
      <c r="Q389" s="4"/>
      <c r="R389" s="4"/>
      <c r="S389" s="4"/>
      <c r="T389" s="67" t="str">
        <f>IF(Outcomes!M389="","",
   IF(AND(Outcomes!N389&lt;&gt;"",Outcomes!N389&lt;'County Names to hide (2)'!$C$2),0,
      ROUND((MIN(IF(Outcomes!N389="", 'County Names to hide (2)'!$D$2, Outcomes!N389),'County Names to hide (2)'!$D$2)-Outcomes!M389)/30,1)))</f>
        <v/>
      </c>
      <c r="U389" s="66"/>
      <c r="V389" s="70"/>
    </row>
    <row r="390" spans="3:22" s="1" customFormat="1" x14ac:dyDescent="0.35">
      <c r="C390" s="4"/>
      <c r="L390" s="66" t="str">
        <f t="shared" si="7"/>
        <v>Yes</v>
      </c>
      <c r="M390" s="4"/>
      <c r="N390" s="4"/>
      <c r="O390" s="66" t="str">
        <f>IF(OR(A390="", M390=""), "",
   IF(AND(
         M390 &lt;= 'County Names to hide (2)'!$D$2,
         OR(N390="", N390 &gt;= 'County Names to hide (2)'!$C$2)
      ),
      "Yes",
      "No"
   )
)</f>
        <v/>
      </c>
      <c r="P390" s="4"/>
      <c r="Q390" s="4"/>
      <c r="R390" s="4"/>
      <c r="S390" s="4"/>
      <c r="T390" s="67" t="str">
        <f>IF(Outcomes!M390="","",
   IF(AND(Outcomes!N390&lt;&gt;"",Outcomes!N390&lt;'County Names to hide (2)'!$C$2),0,
      ROUND((MIN(IF(Outcomes!N390="", 'County Names to hide (2)'!$D$2, Outcomes!N390),'County Names to hide (2)'!$D$2)-Outcomes!M390)/30,1)))</f>
        <v/>
      </c>
      <c r="U390" s="66"/>
      <c r="V390" s="70"/>
    </row>
    <row r="391" spans="3:22" s="1" customFormat="1" x14ac:dyDescent="0.35">
      <c r="C391" s="4"/>
      <c r="L391" s="66" t="str">
        <f t="shared" si="7"/>
        <v>Yes</v>
      </c>
      <c r="M391" s="4"/>
      <c r="N391" s="4"/>
      <c r="O391" s="66" t="str">
        <f>IF(OR(A391="", M391=""), "",
   IF(AND(
         M391 &lt;= 'County Names to hide (2)'!$D$2,
         OR(N391="", N391 &gt;= 'County Names to hide (2)'!$C$2)
      ),
      "Yes",
      "No"
   )
)</f>
        <v/>
      </c>
      <c r="P391" s="4"/>
      <c r="Q391" s="4"/>
      <c r="R391" s="4"/>
      <c r="S391" s="4"/>
      <c r="T391" s="67" t="str">
        <f>IF(Outcomes!M391="","",
   IF(AND(Outcomes!N391&lt;&gt;"",Outcomes!N391&lt;'County Names to hide (2)'!$C$2),0,
      ROUND((MIN(IF(Outcomes!N391="", 'County Names to hide (2)'!$D$2, Outcomes!N391),'County Names to hide (2)'!$D$2)-Outcomes!M391)/30,1)))</f>
        <v/>
      </c>
      <c r="U391" s="66"/>
      <c r="V391" s="70"/>
    </row>
    <row r="392" spans="3:22" s="1" customFormat="1" x14ac:dyDescent="0.35">
      <c r="C392" s="4"/>
      <c r="L392" s="66" t="str">
        <f t="shared" si="7"/>
        <v>Yes</v>
      </c>
      <c r="M392" s="4"/>
      <c r="N392" s="4"/>
      <c r="O392" s="66" t="str">
        <f>IF(OR(A392="", M392=""), "",
   IF(AND(
         M392 &lt;= 'County Names to hide (2)'!$D$2,
         OR(N392="", N392 &gt;= 'County Names to hide (2)'!$C$2)
      ),
      "Yes",
      "No"
   )
)</f>
        <v/>
      </c>
      <c r="P392" s="4"/>
      <c r="Q392" s="4"/>
      <c r="R392" s="4"/>
      <c r="S392" s="4"/>
      <c r="T392" s="67" t="str">
        <f>IF(Outcomes!M392="","",
   IF(AND(Outcomes!N392&lt;&gt;"",Outcomes!N392&lt;'County Names to hide (2)'!$C$2),0,
      ROUND((MIN(IF(Outcomes!N392="", 'County Names to hide (2)'!$D$2, Outcomes!N392),'County Names to hide (2)'!$D$2)-Outcomes!M392)/30,1)))</f>
        <v/>
      </c>
      <c r="U392" s="66"/>
      <c r="V392" s="70"/>
    </row>
    <row r="393" spans="3:22" s="1" customFormat="1" x14ac:dyDescent="0.35">
      <c r="C393" s="4"/>
      <c r="L393" s="66" t="str">
        <f t="shared" si="7"/>
        <v>Yes</v>
      </c>
      <c r="M393" s="4"/>
      <c r="N393" s="4"/>
      <c r="O393" s="66" t="str">
        <f>IF(OR(A393="", M393=""), "",
   IF(AND(
         M393 &lt;= 'County Names to hide (2)'!$D$2,
         OR(N393="", N393 &gt;= 'County Names to hide (2)'!$C$2)
      ),
      "Yes",
      "No"
   )
)</f>
        <v/>
      </c>
      <c r="P393" s="4"/>
      <c r="Q393" s="4"/>
      <c r="R393" s="4"/>
      <c r="S393" s="4"/>
      <c r="T393" s="67" t="str">
        <f>IF(Outcomes!M393="","",
   IF(AND(Outcomes!N393&lt;&gt;"",Outcomes!N393&lt;'County Names to hide (2)'!$C$2),0,
      ROUND((MIN(IF(Outcomes!N393="", 'County Names to hide (2)'!$D$2, Outcomes!N393),'County Names to hide (2)'!$D$2)-Outcomes!M393)/30,1)))</f>
        <v/>
      </c>
      <c r="U393" s="66"/>
      <c r="V393" s="70"/>
    </row>
    <row r="394" spans="3:22" s="1" customFormat="1" x14ac:dyDescent="0.35">
      <c r="C394" s="4"/>
      <c r="L394" s="66" t="str">
        <f t="shared" si="7"/>
        <v>Yes</v>
      </c>
      <c r="M394" s="4"/>
      <c r="N394" s="4"/>
      <c r="O394" s="66" t="str">
        <f>IF(OR(A394="", M394=""), "",
   IF(AND(
         M394 &lt;= 'County Names to hide (2)'!$D$2,
         OR(N394="", N394 &gt;= 'County Names to hide (2)'!$C$2)
      ),
      "Yes",
      "No"
   )
)</f>
        <v/>
      </c>
      <c r="P394" s="4"/>
      <c r="Q394" s="4"/>
      <c r="R394" s="4"/>
      <c r="S394" s="4"/>
      <c r="T394" s="67" t="str">
        <f>IF(Outcomes!M394="","",
   IF(AND(Outcomes!N394&lt;&gt;"",Outcomes!N394&lt;'County Names to hide (2)'!$C$2),0,
      ROUND((MIN(IF(Outcomes!N394="", 'County Names to hide (2)'!$D$2, Outcomes!N394),'County Names to hide (2)'!$D$2)-Outcomes!M394)/30,1)))</f>
        <v/>
      </c>
      <c r="U394" s="66"/>
      <c r="V394" s="70"/>
    </row>
    <row r="395" spans="3:22" s="1" customFormat="1" x14ac:dyDescent="0.35">
      <c r="C395" s="4"/>
      <c r="L395" s="66" t="str">
        <f t="shared" si="7"/>
        <v>Yes</v>
      </c>
      <c r="M395" s="4"/>
      <c r="N395" s="4"/>
      <c r="O395" s="66" t="str">
        <f>IF(OR(A395="", M395=""), "",
   IF(AND(
         M395 &lt;= 'County Names to hide (2)'!$D$2,
         OR(N395="", N395 &gt;= 'County Names to hide (2)'!$C$2)
      ),
      "Yes",
      "No"
   )
)</f>
        <v/>
      </c>
      <c r="P395" s="4"/>
      <c r="Q395" s="4"/>
      <c r="R395" s="4"/>
      <c r="S395" s="4"/>
      <c r="T395" s="67" t="str">
        <f>IF(Outcomes!M395="","",
   IF(AND(Outcomes!N395&lt;&gt;"",Outcomes!N395&lt;'County Names to hide (2)'!$C$2),0,
      ROUND((MIN(IF(Outcomes!N395="", 'County Names to hide (2)'!$D$2, Outcomes!N395),'County Names to hide (2)'!$D$2)-Outcomes!M395)/30,1)))</f>
        <v/>
      </c>
      <c r="U395" s="66"/>
      <c r="V395" s="70"/>
    </row>
    <row r="396" spans="3:22" s="1" customFormat="1" x14ac:dyDescent="0.35">
      <c r="C396" s="4"/>
      <c r="L396" s="66" t="str">
        <f t="shared" si="7"/>
        <v>Yes</v>
      </c>
      <c r="M396" s="4"/>
      <c r="N396" s="4"/>
      <c r="O396" s="66" t="str">
        <f>IF(OR(A396="", M396=""), "",
   IF(AND(
         M396 &lt;= 'County Names to hide (2)'!$D$2,
         OR(N396="", N396 &gt;= 'County Names to hide (2)'!$C$2)
      ),
      "Yes",
      "No"
   )
)</f>
        <v/>
      </c>
      <c r="P396" s="4"/>
      <c r="Q396" s="4"/>
      <c r="R396" s="4"/>
      <c r="S396" s="4"/>
      <c r="T396" s="67" t="str">
        <f>IF(Outcomes!M396="","",
   IF(AND(Outcomes!N396&lt;&gt;"",Outcomes!N396&lt;'County Names to hide (2)'!$C$2),0,
      ROUND((MIN(IF(Outcomes!N396="", 'County Names to hide (2)'!$D$2, Outcomes!N396),'County Names to hide (2)'!$D$2)-Outcomes!M396)/30,1)))</f>
        <v/>
      </c>
      <c r="U396" s="66"/>
      <c r="V396" s="70"/>
    </row>
    <row r="397" spans="3:22" s="1" customFormat="1" x14ac:dyDescent="0.35">
      <c r="C397" s="4"/>
      <c r="L397" s="66" t="str">
        <f t="shared" si="7"/>
        <v>Yes</v>
      </c>
      <c r="M397" s="4"/>
      <c r="N397" s="4"/>
      <c r="O397" s="66" t="str">
        <f>IF(OR(A397="", M397=""), "",
   IF(AND(
         M397 &lt;= 'County Names to hide (2)'!$D$2,
         OR(N397="", N397 &gt;= 'County Names to hide (2)'!$C$2)
      ),
      "Yes",
      "No"
   )
)</f>
        <v/>
      </c>
      <c r="P397" s="4"/>
      <c r="Q397" s="4"/>
      <c r="R397" s="4"/>
      <c r="S397" s="4"/>
      <c r="T397" s="67" t="str">
        <f>IF(Outcomes!M397="","",
   IF(AND(Outcomes!N397&lt;&gt;"",Outcomes!N397&lt;'County Names to hide (2)'!$C$2),0,
      ROUND((MIN(IF(Outcomes!N397="", 'County Names to hide (2)'!$D$2, Outcomes!N397),'County Names to hide (2)'!$D$2)-Outcomes!M397)/30,1)))</f>
        <v/>
      </c>
      <c r="U397" s="66"/>
      <c r="V397" s="70"/>
    </row>
    <row r="398" spans="3:22" s="1" customFormat="1" x14ac:dyDescent="0.35">
      <c r="C398" s="4"/>
      <c r="L398" s="66" t="str">
        <f t="shared" si="7"/>
        <v>Yes</v>
      </c>
      <c r="M398" s="4"/>
      <c r="N398" s="4"/>
      <c r="O398" s="66" t="str">
        <f>IF(OR(A398="", M398=""), "",
   IF(AND(
         M398 &lt;= 'County Names to hide (2)'!$D$2,
         OR(N398="", N398 &gt;= 'County Names to hide (2)'!$C$2)
      ),
      "Yes",
      "No"
   )
)</f>
        <v/>
      </c>
      <c r="P398" s="4"/>
      <c r="Q398" s="4"/>
      <c r="R398" s="4"/>
      <c r="S398" s="4"/>
      <c r="T398" s="67" t="str">
        <f>IF(Outcomes!M398="","",
   IF(AND(Outcomes!N398&lt;&gt;"",Outcomes!N398&lt;'County Names to hide (2)'!$C$2),0,
      ROUND((MIN(IF(Outcomes!N398="", 'County Names to hide (2)'!$D$2, Outcomes!N398),'County Names to hide (2)'!$D$2)-Outcomes!M398)/30,1)))</f>
        <v/>
      </c>
      <c r="U398" s="66"/>
      <c r="V398" s="70"/>
    </row>
    <row r="399" spans="3:22" s="1" customFormat="1" x14ac:dyDescent="0.35">
      <c r="C399" s="4"/>
      <c r="L399" s="66" t="str">
        <f t="shared" si="7"/>
        <v>Yes</v>
      </c>
      <c r="M399" s="4"/>
      <c r="N399" s="4"/>
      <c r="O399" s="66" t="str">
        <f>IF(OR(A399="", M399=""), "",
   IF(AND(
         M399 &lt;= 'County Names to hide (2)'!$D$2,
         OR(N399="", N399 &gt;= 'County Names to hide (2)'!$C$2)
      ),
      "Yes",
      "No"
   )
)</f>
        <v/>
      </c>
      <c r="P399" s="4"/>
      <c r="Q399" s="4"/>
      <c r="R399" s="4"/>
      <c r="S399" s="4"/>
      <c r="T399" s="67" t="str">
        <f>IF(Outcomes!M399="","",
   IF(AND(Outcomes!N399&lt;&gt;"",Outcomes!N399&lt;'County Names to hide (2)'!$C$2),0,
      ROUND((MIN(IF(Outcomes!N399="", 'County Names to hide (2)'!$D$2, Outcomes!N399),'County Names to hide (2)'!$D$2)-Outcomes!M399)/30,1)))</f>
        <v/>
      </c>
      <c r="U399" s="66"/>
      <c r="V399" s="70"/>
    </row>
    <row r="400" spans="3:22" s="1" customFormat="1" x14ac:dyDescent="0.35">
      <c r="C400" s="4"/>
      <c r="L400" s="66" t="str">
        <f t="shared" si="7"/>
        <v>Yes</v>
      </c>
      <c r="M400" s="4"/>
      <c r="N400" s="4"/>
      <c r="O400" s="66" t="str">
        <f>IF(OR(A400="", M400=""), "",
   IF(AND(
         M400 &lt;= 'County Names to hide (2)'!$D$2,
         OR(N400="", N400 &gt;= 'County Names to hide (2)'!$C$2)
      ),
      "Yes",
      "No"
   )
)</f>
        <v/>
      </c>
      <c r="P400" s="4"/>
      <c r="Q400" s="4"/>
      <c r="R400" s="4"/>
      <c r="S400" s="4"/>
      <c r="T400" s="67" t="str">
        <f>IF(Outcomes!M400="","",
   IF(AND(Outcomes!N400&lt;&gt;"",Outcomes!N400&lt;'County Names to hide (2)'!$C$2),0,
      ROUND((MIN(IF(Outcomes!N400="", 'County Names to hide (2)'!$D$2, Outcomes!N400),'County Names to hide (2)'!$D$2)-Outcomes!M400)/30,1)))</f>
        <v/>
      </c>
      <c r="U400" s="66"/>
      <c r="V400" s="70"/>
    </row>
    <row r="401" spans="3:22" s="1" customFormat="1" x14ac:dyDescent="0.35">
      <c r="C401" s="4"/>
      <c r="L401" s="66" t="str">
        <f t="shared" si="7"/>
        <v>Yes</v>
      </c>
      <c r="M401" s="4"/>
      <c r="N401" s="4"/>
      <c r="O401" s="66" t="str">
        <f>IF(OR(A401="", M401=""), "",
   IF(AND(
         M401 &lt;= 'County Names to hide (2)'!$D$2,
         OR(N401="", N401 &gt;= 'County Names to hide (2)'!$C$2)
      ),
      "Yes",
      "No"
   )
)</f>
        <v/>
      </c>
      <c r="P401" s="4"/>
      <c r="Q401" s="4"/>
      <c r="R401" s="4"/>
      <c r="S401" s="4"/>
      <c r="T401" s="67" t="str">
        <f>IF(Outcomes!M401="","",
   IF(AND(Outcomes!N401&lt;&gt;"",Outcomes!N401&lt;'County Names to hide (2)'!$C$2),0,
      ROUND((MIN(IF(Outcomes!N401="", 'County Names to hide (2)'!$D$2, Outcomes!N401),'County Names to hide (2)'!$D$2)-Outcomes!M401)/30,1)))</f>
        <v/>
      </c>
      <c r="U401" s="66"/>
      <c r="V401" s="70"/>
    </row>
    <row r="402" spans="3:22" s="1" customFormat="1" x14ac:dyDescent="0.35">
      <c r="C402" s="4"/>
      <c r="L402" s="66" t="str">
        <f t="shared" si="7"/>
        <v>Yes</v>
      </c>
      <c r="M402" s="4"/>
      <c r="N402" s="4"/>
      <c r="O402" s="66" t="str">
        <f>IF(OR(A402="", M402=""), "",
   IF(AND(
         M402 &lt;= 'County Names to hide (2)'!$D$2,
         OR(N402="", N402 &gt;= 'County Names to hide (2)'!$C$2)
      ),
      "Yes",
      "No"
   )
)</f>
        <v/>
      </c>
      <c r="P402" s="4"/>
      <c r="Q402" s="4"/>
      <c r="R402" s="4"/>
      <c r="S402" s="4"/>
      <c r="T402" s="67" t="str">
        <f>IF(Outcomes!M402="","",
   IF(AND(Outcomes!N402&lt;&gt;"",Outcomes!N402&lt;'County Names to hide (2)'!$C$2),0,
      ROUND((MIN(IF(Outcomes!N402="", 'County Names to hide (2)'!$D$2, Outcomes!N402),'County Names to hide (2)'!$D$2)-Outcomes!M402)/30,1)))</f>
        <v/>
      </c>
      <c r="U402" s="66"/>
      <c r="V402" s="70"/>
    </row>
    <row r="403" spans="3:22" s="1" customFormat="1" x14ac:dyDescent="0.35">
      <c r="C403" s="4"/>
      <c r="L403" s="66" t="str">
        <f t="shared" si="7"/>
        <v>Yes</v>
      </c>
      <c r="M403" s="4"/>
      <c r="N403" s="4"/>
      <c r="O403" s="66" t="str">
        <f>IF(OR(A403="", M403=""), "",
   IF(AND(
         M403 &lt;= 'County Names to hide (2)'!$D$2,
         OR(N403="", N403 &gt;= 'County Names to hide (2)'!$C$2)
      ),
      "Yes",
      "No"
   )
)</f>
        <v/>
      </c>
      <c r="P403" s="4"/>
      <c r="Q403" s="4"/>
      <c r="R403" s="4"/>
      <c r="S403" s="4"/>
      <c r="T403" s="67" t="str">
        <f>IF(Outcomes!M403="","",
   IF(AND(Outcomes!N403&lt;&gt;"",Outcomes!N403&lt;'County Names to hide (2)'!$C$2),0,
      ROUND((MIN(IF(Outcomes!N403="", 'County Names to hide (2)'!$D$2, Outcomes!N403),'County Names to hide (2)'!$D$2)-Outcomes!M403)/30,1)))</f>
        <v/>
      </c>
      <c r="U403" s="66"/>
      <c r="V403" s="70"/>
    </row>
    <row r="404" spans="3:22" s="1" customFormat="1" x14ac:dyDescent="0.35">
      <c r="C404" s="4"/>
      <c r="L404" s="66" t="str">
        <f t="shared" si="7"/>
        <v>Yes</v>
      </c>
      <c r="M404" s="4"/>
      <c r="N404" s="4"/>
      <c r="O404" s="66" t="str">
        <f>IF(OR(A404="", M404=""), "",
   IF(AND(
         M404 &lt;= 'County Names to hide (2)'!$D$2,
         OR(N404="", N404 &gt;= 'County Names to hide (2)'!$C$2)
      ),
      "Yes",
      "No"
   )
)</f>
        <v/>
      </c>
      <c r="P404" s="4"/>
      <c r="Q404" s="4"/>
      <c r="R404" s="4"/>
      <c r="S404" s="4"/>
      <c r="T404" s="67" t="str">
        <f>IF(Outcomes!M404="","",
   IF(AND(Outcomes!N404&lt;&gt;"",Outcomes!N404&lt;'County Names to hide (2)'!$C$2),0,
      ROUND((MIN(IF(Outcomes!N404="", 'County Names to hide (2)'!$D$2, Outcomes!N404),'County Names to hide (2)'!$D$2)-Outcomes!M404)/30,1)))</f>
        <v/>
      </c>
      <c r="U404" s="66"/>
      <c r="V404" s="70"/>
    </row>
    <row r="405" spans="3:22" s="1" customFormat="1" x14ac:dyDescent="0.35">
      <c r="C405" s="4"/>
      <c r="L405" s="66" t="str">
        <f t="shared" si="7"/>
        <v>Yes</v>
      </c>
      <c r="M405" s="4"/>
      <c r="N405" s="4"/>
      <c r="O405" s="66" t="str">
        <f>IF(OR(A405="", M405=""), "",
   IF(AND(
         M405 &lt;= 'County Names to hide (2)'!$D$2,
         OR(N405="", N405 &gt;= 'County Names to hide (2)'!$C$2)
      ),
      "Yes",
      "No"
   )
)</f>
        <v/>
      </c>
      <c r="P405" s="4"/>
      <c r="Q405" s="4"/>
      <c r="R405" s="4"/>
      <c r="S405" s="4"/>
      <c r="T405" s="67" t="str">
        <f>IF(Outcomes!M405="","",
   IF(AND(Outcomes!N405&lt;&gt;"",Outcomes!N405&lt;'County Names to hide (2)'!$C$2),0,
      ROUND((MIN(IF(Outcomes!N405="", 'County Names to hide (2)'!$D$2, Outcomes!N405),'County Names to hide (2)'!$D$2)-Outcomes!M405)/30,1)))</f>
        <v/>
      </c>
      <c r="U405" s="66"/>
      <c r="V405" s="70"/>
    </row>
    <row r="406" spans="3:22" s="1" customFormat="1" x14ac:dyDescent="0.35">
      <c r="C406" s="4"/>
      <c r="L406" s="66" t="str">
        <f t="shared" si="7"/>
        <v>Yes</v>
      </c>
      <c r="M406" s="4"/>
      <c r="N406" s="4"/>
      <c r="O406" s="66" t="str">
        <f>IF(OR(A406="", M406=""), "",
   IF(AND(
         M406 &lt;= 'County Names to hide (2)'!$D$2,
         OR(N406="", N406 &gt;= 'County Names to hide (2)'!$C$2)
      ),
      "Yes",
      "No"
   )
)</f>
        <v/>
      </c>
      <c r="P406" s="4"/>
      <c r="Q406" s="4"/>
      <c r="R406" s="4"/>
      <c r="S406" s="4"/>
      <c r="T406" s="67" t="str">
        <f>IF(Outcomes!M406="","",
   IF(AND(Outcomes!N406&lt;&gt;"",Outcomes!N406&lt;'County Names to hide (2)'!$C$2),0,
      ROUND((MIN(IF(Outcomes!N406="", 'County Names to hide (2)'!$D$2, Outcomes!N406),'County Names to hide (2)'!$D$2)-Outcomes!M406)/30,1)))</f>
        <v/>
      </c>
      <c r="U406" s="66"/>
      <c r="V406" s="70"/>
    </row>
    <row r="407" spans="3:22" s="1" customFormat="1" x14ac:dyDescent="0.35">
      <c r="C407" s="4"/>
      <c r="L407" s="66" t="str">
        <f t="shared" si="7"/>
        <v>Yes</v>
      </c>
      <c r="M407" s="4"/>
      <c r="N407" s="4"/>
      <c r="O407" s="66" t="str">
        <f>IF(OR(A407="", M407=""), "",
   IF(AND(
         M407 &lt;= 'County Names to hide (2)'!$D$2,
         OR(N407="", N407 &gt;= 'County Names to hide (2)'!$C$2)
      ),
      "Yes",
      "No"
   )
)</f>
        <v/>
      </c>
      <c r="P407" s="4"/>
      <c r="Q407" s="4"/>
      <c r="R407" s="4"/>
      <c r="S407" s="4"/>
      <c r="T407" s="67" t="str">
        <f>IF(Outcomes!M407="","",
   IF(AND(Outcomes!N407&lt;&gt;"",Outcomes!N407&lt;'County Names to hide (2)'!$C$2),0,
      ROUND((MIN(IF(Outcomes!N407="", 'County Names to hide (2)'!$D$2, Outcomes!N407),'County Names to hide (2)'!$D$2)-Outcomes!M407)/30,1)))</f>
        <v/>
      </c>
      <c r="U407" s="66"/>
      <c r="V407" s="70"/>
    </row>
    <row r="408" spans="3:22" s="1" customFormat="1" x14ac:dyDescent="0.35">
      <c r="C408" s="4"/>
      <c r="L408" s="66" t="str">
        <f t="shared" si="7"/>
        <v>Yes</v>
      </c>
      <c r="M408" s="4"/>
      <c r="N408" s="4"/>
      <c r="O408" s="66" t="str">
        <f>IF(OR(A408="", M408=""), "",
   IF(AND(
         M408 &lt;= 'County Names to hide (2)'!$D$2,
         OR(N408="", N408 &gt;= 'County Names to hide (2)'!$C$2)
      ),
      "Yes",
      "No"
   )
)</f>
        <v/>
      </c>
      <c r="P408" s="4"/>
      <c r="Q408" s="4"/>
      <c r="R408" s="4"/>
      <c r="S408" s="4"/>
      <c r="T408" s="67" t="str">
        <f>IF(Outcomes!M408="","",
   IF(AND(Outcomes!N408&lt;&gt;"",Outcomes!N408&lt;'County Names to hide (2)'!$C$2),0,
      ROUND((MIN(IF(Outcomes!N408="", 'County Names to hide (2)'!$D$2, Outcomes!N408),'County Names to hide (2)'!$D$2)-Outcomes!M408)/30,1)))</f>
        <v/>
      </c>
      <c r="U408" s="66"/>
      <c r="V408" s="70"/>
    </row>
    <row r="409" spans="3:22" s="1" customFormat="1" x14ac:dyDescent="0.35">
      <c r="C409" s="4"/>
      <c r="L409" s="66" t="str">
        <f t="shared" si="7"/>
        <v>Yes</v>
      </c>
      <c r="M409" s="4"/>
      <c r="N409" s="4"/>
      <c r="O409" s="66" t="str">
        <f>IF(OR(A409="", M409=""), "",
   IF(AND(
         M409 &lt;= 'County Names to hide (2)'!$D$2,
         OR(N409="", N409 &gt;= 'County Names to hide (2)'!$C$2)
      ),
      "Yes",
      "No"
   )
)</f>
        <v/>
      </c>
      <c r="P409" s="4"/>
      <c r="Q409" s="4"/>
      <c r="R409" s="4"/>
      <c r="S409" s="4"/>
      <c r="T409" s="67" t="str">
        <f>IF(Outcomes!M409="","",
   IF(AND(Outcomes!N409&lt;&gt;"",Outcomes!N409&lt;'County Names to hide (2)'!$C$2),0,
      ROUND((MIN(IF(Outcomes!N409="", 'County Names to hide (2)'!$D$2, Outcomes!N409),'County Names to hide (2)'!$D$2)-Outcomes!M409)/30,1)))</f>
        <v/>
      </c>
      <c r="U409" s="66"/>
      <c r="V409" s="70"/>
    </row>
    <row r="410" spans="3:22" s="1" customFormat="1" x14ac:dyDescent="0.35">
      <c r="C410" s="4"/>
      <c r="L410" s="66" t="str">
        <f t="shared" si="7"/>
        <v>Yes</v>
      </c>
      <c r="M410" s="4"/>
      <c r="N410" s="4"/>
      <c r="O410" s="66" t="str">
        <f>IF(OR(A410="", M410=""), "",
   IF(AND(
         M410 &lt;= 'County Names to hide (2)'!$D$2,
         OR(N410="", N410 &gt;= 'County Names to hide (2)'!$C$2)
      ),
      "Yes",
      "No"
   )
)</f>
        <v/>
      </c>
      <c r="P410" s="4"/>
      <c r="Q410" s="4"/>
      <c r="R410" s="4"/>
      <c r="S410" s="4"/>
      <c r="T410" s="67" t="str">
        <f>IF(Outcomes!M410="","",
   IF(AND(Outcomes!N410&lt;&gt;"",Outcomes!N410&lt;'County Names to hide (2)'!$C$2),0,
      ROUND((MIN(IF(Outcomes!N410="", 'County Names to hide (2)'!$D$2, Outcomes!N410),'County Names to hide (2)'!$D$2)-Outcomes!M410)/30,1)))</f>
        <v/>
      </c>
      <c r="U410" s="66"/>
      <c r="V410" s="70"/>
    </row>
    <row r="411" spans="3:22" s="1" customFormat="1" x14ac:dyDescent="0.35">
      <c r="C411" s="4"/>
      <c r="L411" s="66" t="str">
        <f t="shared" si="7"/>
        <v>Yes</v>
      </c>
      <c r="M411" s="4"/>
      <c r="N411" s="4"/>
      <c r="O411" s="66" t="str">
        <f>IF(OR(A411="", M411=""), "",
   IF(AND(
         M411 &lt;= 'County Names to hide (2)'!$D$2,
         OR(N411="", N411 &gt;= 'County Names to hide (2)'!$C$2)
      ),
      "Yes",
      "No"
   )
)</f>
        <v/>
      </c>
      <c r="P411" s="4"/>
      <c r="Q411" s="4"/>
      <c r="R411" s="4"/>
      <c r="S411" s="4"/>
      <c r="T411" s="67" t="str">
        <f>IF(Outcomes!M411="","",
   IF(AND(Outcomes!N411&lt;&gt;"",Outcomes!N411&lt;'County Names to hide (2)'!$C$2),0,
      ROUND((MIN(IF(Outcomes!N411="", 'County Names to hide (2)'!$D$2, Outcomes!N411),'County Names to hide (2)'!$D$2)-Outcomes!M411)/30,1)))</f>
        <v/>
      </c>
      <c r="U411" s="66"/>
      <c r="V411" s="70"/>
    </row>
    <row r="412" spans="3:22" s="1" customFormat="1" x14ac:dyDescent="0.35">
      <c r="C412" s="4"/>
      <c r="L412" s="66" t="str">
        <f t="shared" si="7"/>
        <v>Yes</v>
      </c>
      <c r="M412" s="4"/>
      <c r="N412" s="4"/>
      <c r="O412" s="66" t="str">
        <f>IF(OR(A412="", M412=""), "",
   IF(AND(
         M412 &lt;= 'County Names to hide (2)'!$D$2,
         OR(N412="", N412 &gt;= 'County Names to hide (2)'!$C$2)
      ),
      "Yes",
      "No"
   )
)</f>
        <v/>
      </c>
      <c r="P412" s="4"/>
      <c r="Q412" s="4"/>
      <c r="R412" s="4"/>
      <c r="S412" s="4"/>
      <c r="T412" s="67" t="str">
        <f>IF(Outcomes!M412="","",
   IF(AND(Outcomes!N412&lt;&gt;"",Outcomes!N412&lt;'County Names to hide (2)'!$C$2),0,
      ROUND((MIN(IF(Outcomes!N412="", 'County Names to hide (2)'!$D$2, Outcomes!N412),'County Names to hide (2)'!$D$2)-Outcomes!M412)/30,1)))</f>
        <v/>
      </c>
      <c r="U412" s="66"/>
      <c r="V412" s="70"/>
    </row>
    <row r="413" spans="3:22" s="1" customFormat="1" x14ac:dyDescent="0.35">
      <c r="C413" s="4"/>
      <c r="L413" s="66" t="str">
        <f t="shared" si="7"/>
        <v>Yes</v>
      </c>
      <c r="M413" s="4"/>
      <c r="N413" s="4"/>
      <c r="O413" s="66" t="str">
        <f>IF(OR(A413="", M413=""), "",
   IF(AND(
         M413 &lt;= 'County Names to hide (2)'!$D$2,
         OR(N413="", N413 &gt;= 'County Names to hide (2)'!$C$2)
      ),
      "Yes",
      "No"
   )
)</f>
        <v/>
      </c>
      <c r="P413" s="4"/>
      <c r="Q413" s="4"/>
      <c r="R413" s="4"/>
      <c r="S413" s="4"/>
      <c r="T413" s="67" t="str">
        <f>IF(Outcomes!M413="","",
   IF(AND(Outcomes!N413&lt;&gt;"",Outcomes!N413&lt;'County Names to hide (2)'!$C$2),0,
      ROUND((MIN(IF(Outcomes!N413="", 'County Names to hide (2)'!$D$2, Outcomes!N413),'County Names to hide (2)'!$D$2)-Outcomes!M413)/30,1)))</f>
        <v/>
      </c>
      <c r="U413" s="66"/>
      <c r="V413" s="70"/>
    </row>
    <row r="414" spans="3:22" s="1" customFormat="1" x14ac:dyDescent="0.35">
      <c r="C414" s="4"/>
      <c r="L414" s="66" t="str">
        <f t="shared" si="7"/>
        <v>Yes</v>
      </c>
      <c r="M414" s="4"/>
      <c r="N414" s="4"/>
      <c r="O414" s="66" t="str">
        <f>IF(OR(A414="", M414=""), "",
   IF(AND(
         M414 &lt;= 'County Names to hide (2)'!$D$2,
         OR(N414="", N414 &gt;= 'County Names to hide (2)'!$C$2)
      ),
      "Yes",
      "No"
   )
)</f>
        <v/>
      </c>
      <c r="P414" s="4"/>
      <c r="Q414" s="4"/>
      <c r="R414" s="4"/>
      <c r="S414" s="4"/>
      <c r="T414" s="67" t="str">
        <f>IF(Outcomes!M414="","",
   IF(AND(Outcomes!N414&lt;&gt;"",Outcomes!N414&lt;'County Names to hide (2)'!$C$2),0,
      ROUND((MIN(IF(Outcomes!N414="", 'County Names to hide (2)'!$D$2, Outcomes!N414),'County Names to hide (2)'!$D$2)-Outcomes!M414)/30,1)))</f>
        <v/>
      </c>
      <c r="U414" s="66"/>
      <c r="V414" s="70"/>
    </row>
    <row r="415" spans="3:22" s="1" customFormat="1" x14ac:dyDescent="0.35">
      <c r="C415" s="4"/>
      <c r="L415" s="66" t="str">
        <f t="shared" si="7"/>
        <v>Yes</v>
      </c>
      <c r="M415" s="4"/>
      <c r="N415" s="4"/>
      <c r="O415" s="66" t="str">
        <f>IF(OR(A415="", M415=""), "",
   IF(AND(
         M415 &lt;= 'County Names to hide (2)'!$D$2,
         OR(N415="", N415 &gt;= 'County Names to hide (2)'!$C$2)
      ),
      "Yes",
      "No"
   )
)</f>
        <v/>
      </c>
      <c r="P415" s="4"/>
      <c r="Q415" s="4"/>
      <c r="R415" s="4"/>
      <c r="S415" s="4"/>
      <c r="T415" s="67" t="str">
        <f>IF(Outcomes!M415="","",
   IF(AND(Outcomes!N415&lt;&gt;"",Outcomes!N415&lt;'County Names to hide (2)'!$C$2),0,
      ROUND((MIN(IF(Outcomes!N415="", 'County Names to hide (2)'!$D$2, Outcomes!N415),'County Names to hide (2)'!$D$2)-Outcomes!M415)/30,1)))</f>
        <v/>
      </c>
      <c r="U415" s="66"/>
      <c r="V415" s="70"/>
    </row>
    <row r="416" spans="3:22" s="1" customFormat="1" x14ac:dyDescent="0.35">
      <c r="C416" s="4"/>
      <c r="L416" s="66" t="str">
        <f t="shared" si="7"/>
        <v>Yes</v>
      </c>
      <c r="M416" s="4"/>
      <c r="N416" s="4"/>
      <c r="O416" s="66" t="str">
        <f>IF(OR(A416="", M416=""), "",
   IF(AND(
         M416 &lt;= 'County Names to hide (2)'!$D$2,
         OR(N416="", N416 &gt;= 'County Names to hide (2)'!$C$2)
      ),
      "Yes",
      "No"
   )
)</f>
        <v/>
      </c>
      <c r="P416" s="4"/>
      <c r="Q416" s="4"/>
      <c r="R416" s="4"/>
      <c r="S416" s="4"/>
      <c r="T416" s="67" t="str">
        <f>IF(Outcomes!M416="","",
   IF(AND(Outcomes!N416&lt;&gt;"",Outcomes!N416&lt;'County Names to hide (2)'!$C$2),0,
      ROUND((MIN(IF(Outcomes!N416="", 'County Names to hide (2)'!$D$2, Outcomes!N416),'County Names to hide (2)'!$D$2)-Outcomes!M416)/30,1)))</f>
        <v/>
      </c>
      <c r="U416" s="66"/>
      <c r="V416" s="70"/>
    </row>
    <row r="417" spans="3:22" s="1" customFormat="1" x14ac:dyDescent="0.35">
      <c r="C417" s="4"/>
      <c r="L417" s="66" t="str">
        <f t="shared" si="7"/>
        <v>Yes</v>
      </c>
      <c r="M417" s="4"/>
      <c r="N417" s="4"/>
      <c r="O417" s="66" t="str">
        <f>IF(OR(A417="", M417=""), "",
   IF(AND(
         M417 &lt;= 'County Names to hide (2)'!$D$2,
         OR(N417="", N417 &gt;= 'County Names to hide (2)'!$C$2)
      ),
      "Yes",
      "No"
   )
)</f>
        <v/>
      </c>
      <c r="P417" s="4"/>
      <c r="Q417" s="4"/>
      <c r="R417" s="4"/>
      <c r="S417" s="4"/>
      <c r="T417" s="67" t="str">
        <f>IF(Outcomes!M417="","",
   IF(AND(Outcomes!N417&lt;&gt;"",Outcomes!N417&lt;'County Names to hide (2)'!$C$2),0,
      ROUND((MIN(IF(Outcomes!N417="", 'County Names to hide (2)'!$D$2, Outcomes!N417),'County Names to hide (2)'!$D$2)-Outcomes!M417)/30,1)))</f>
        <v/>
      </c>
      <c r="U417" s="66"/>
      <c r="V417" s="70"/>
    </row>
    <row r="418" spans="3:22" s="1" customFormat="1" x14ac:dyDescent="0.35">
      <c r="C418" s="4"/>
      <c r="L418" s="66" t="str">
        <f t="shared" si="7"/>
        <v>Yes</v>
      </c>
      <c r="M418" s="4"/>
      <c r="N418" s="4"/>
      <c r="O418" s="66" t="str">
        <f>IF(OR(A418="", M418=""), "",
   IF(AND(
         M418 &lt;= 'County Names to hide (2)'!$D$2,
         OR(N418="", N418 &gt;= 'County Names to hide (2)'!$C$2)
      ),
      "Yes",
      "No"
   )
)</f>
        <v/>
      </c>
      <c r="P418" s="4"/>
      <c r="Q418" s="4"/>
      <c r="R418" s="4"/>
      <c r="S418" s="4"/>
      <c r="T418" s="67" t="str">
        <f>IF(Outcomes!M418="","",
   IF(AND(Outcomes!N418&lt;&gt;"",Outcomes!N418&lt;'County Names to hide (2)'!$C$2),0,
      ROUND((MIN(IF(Outcomes!N418="", 'County Names to hide (2)'!$D$2, Outcomes!N418),'County Names to hide (2)'!$D$2)-Outcomes!M418)/30,1)))</f>
        <v/>
      </c>
      <c r="U418" s="66"/>
      <c r="V418" s="70"/>
    </row>
    <row r="419" spans="3:22" s="1" customFormat="1" x14ac:dyDescent="0.35">
      <c r="C419" s="4"/>
      <c r="L419" s="66" t="str">
        <f t="shared" si="7"/>
        <v>Yes</v>
      </c>
      <c r="M419" s="4"/>
      <c r="N419" s="4"/>
      <c r="O419" s="66" t="str">
        <f>IF(OR(A419="", M419=""), "",
   IF(AND(
         M419 &lt;= 'County Names to hide (2)'!$D$2,
         OR(N419="", N419 &gt;= 'County Names to hide (2)'!$C$2)
      ),
      "Yes",
      "No"
   )
)</f>
        <v/>
      </c>
      <c r="P419" s="4"/>
      <c r="Q419" s="4"/>
      <c r="R419" s="4"/>
      <c r="S419" s="4"/>
      <c r="T419" s="67" t="str">
        <f>IF(Outcomes!M419="","",
   IF(AND(Outcomes!N419&lt;&gt;"",Outcomes!N419&lt;'County Names to hide (2)'!$C$2),0,
      ROUND((MIN(IF(Outcomes!N419="", 'County Names to hide (2)'!$D$2, Outcomes!N419),'County Names to hide (2)'!$D$2)-Outcomes!M419)/30,1)))</f>
        <v/>
      </c>
      <c r="U419" s="66"/>
      <c r="V419" s="70"/>
    </row>
    <row r="420" spans="3:22" s="1" customFormat="1" x14ac:dyDescent="0.35">
      <c r="C420" s="4"/>
      <c r="L420" s="66" t="str">
        <f t="shared" si="7"/>
        <v>Yes</v>
      </c>
      <c r="M420" s="4"/>
      <c r="N420" s="4"/>
      <c r="O420" s="66" t="str">
        <f>IF(OR(A420="", M420=""), "",
   IF(AND(
         M420 &lt;= 'County Names to hide (2)'!$D$2,
         OR(N420="", N420 &gt;= 'County Names to hide (2)'!$C$2)
      ),
      "Yes",
      "No"
   )
)</f>
        <v/>
      </c>
      <c r="P420" s="4"/>
      <c r="Q420" s="4"/>
      <c r="R420" s="4"/>
      <c r="S420" s="4"/>
      <c r="T420" s="67" t="str">
        <f>IF(Outcomes!M420="","",
   IF(AND(Outcomes!N420&lt;&gt;"",Outcomes!N420&lt;'County Names to hide (2)'!$C$2),0,
      ROUND((MIN(IF(Outcomes!N420="", 'County Names to hide (2)'!$D$2, Outcomes!N420),'County Names to hide (2)'!$D$2)-Outcomes!M420)/30,1)))</f>
        <v/>
      </c>
      <c r="U420" s="66"/>
      <c r="V420" s="70"/>
    </row>
    <row r="421" spans="3:22" s="1" customFormat="1" x14ac:dyDescent="0.35">
      <c r="C421" s="4"/>
      <c r="L421" s="66" t="str">
        <f t="shared" ref="L421:L484" si="8">IF(COUNTIF(F422:K422, "Yes")&gt;0, "No", "Yes")</f>
        <v>Yes</v>
      </c>
      <c r="M421" s="4"/>
      <c r="N421" s="4"/>
      <c r="O421" s="66" t="str">
        <f>IF(OR(A421="", M421=""), "",
   IF(AND(
         M421 &lt;= 'County Names to hide (2)'!$D$2,
         OR(N421="", N421 &gt;= 'County Names to hide (2)'!$C$2)
      ),
      "Yes",
      "No"
   )
)</f>
        <v/>
      </c>
      <c r="P421" s="4"/>
      <c r="Q421" s="4"/>
      <c r="R421" s="4"/>
      <c r="S421" s="4"/>
      <c r="T421" s="67" t="str">
        <f>IF(Outcomes!M421="","",
   IF(AND(Outcomes!N421&lt;&gt;"",Outcomes!N421&lt;'County Names to hide (2)'!$C$2),0,
      ROUND((MIN(IF(Outcomes!N421="", 'County Names to hide (2)'!$D$2, Outcomes!N421),'County Names to hide (2)'!$D$2)-Outcomes!M421)/30,1)))</f>
        <v/>
      </c>
      <c r="U421" s="66"/>
      <c r="V421" s="70"/>
    </row>
    <row r="422" spans="3:22" s="1" customFormat="1" x14ac:dyDescent="0.35">
      <c r="C422" s="4"/>
      <c r="L422" s="66" t="str">
        <f t="shared" si="8"/>
        <v>Yes</v>
      </c>
      <c r="M422" s="4"/>
      <c r="N422" s="4"/>
      <c r="O422" s="66" t="str">
        <f>IF(OR(A422="", M422=""), "",
   IF(AND(
         M422 &lt;= 'County Names to hide (2)'!$D$2,
         OR(N422="", N422 &gt;= 'County Names to hide (2)'!$C$2)
      ),
      "Yes",
      "No"
   )
)</f>
        <v/>
      </c>
      <c r="P422" s="4"/>
      <c r="Q422" s="4"/>
      <c r="R422" s="4"/>
      <c r="S422" s="4"/>
      <c r="T422" s="67" t="str">
        <f>IF(Outcomes!M422="","",
   IF(AND(Outcomes!N422&lt;&gt;"",Outcomes!N422&lt;'County Names to hide (2)'!$C$2),0,
      ROUND((MIN(IF(Outcomes!N422="", 'County Names to hide (2)'!$D$2, Outcomes!N422),'County Names to hide (2)'!$D$2)-Outcomes!M422)/30,1)))</f>
        <v/>
      </c>
      <c r="U422" s="66"/>
      <c r="V422" s="70"/>
    </row>
    <row r="423" spans="3:22" s="1" customFormat="1" x14ac:dyDescent="0.35">
      <c r="C423" s="4"/>
      <c r="L423" s="66" t="str">
        <f t="shared" si="8"/>
        <v>Yes</v>
      </c>
      <c r="M423" s="4"/>
      <c r="N423" s="4"/>
      <c r="O423" s="66" t="str">
        <f>IF(OR(A423="", M423=""), "",
   IF(AND(
         M423 &lt;= 'County Names to hide (2)'!$D$2,
         OR(N423="", N423 &gt;= 'County Names to hide (2)'!$C$2)
      ),
      "Yes",
      "No"
   )
)</f>
        <v/>
      </c>
      <c r="P423" s="4"/>
      <c r="Q423" s="4"/>
      <c r="R423" s="4"/>
      <c r="S423" s="4"/>
      <c r="T423" s="67" t="str">
        <f>IF(Outcomes!M423="","",
   IF(AND(Outcomes!N423&lt;&gt;"",Outcomes!N423&lt;'County Names to hide (2)'!$C$2),0,
      ROUND((MIN(IF(Outcomes!N423="", 'County Names to hide (2)'!$D$2, Outcomes!N423),'County Names to hide (2)'!$D$2)-Outcomes!M423)/30,1)))</f>
        <v/>
      </c>
      <c r="U423" s="66"/>
      <c r="V423" s="70"/>
    </row>
    <row r="424" spans="3:22" s="1" customFormat="1" x14ac:dyDescent="0.35">
      <c r="C424" s="4"/>
      <c r="L424" s="66" t="str">
        <f t="shared" si="8"/>
        <v>Yes</v>
      </c>
      <c r="M424" s="4"/>
      <c r="N424" s="4"/>
      <c r="O424" s="66" t="str">
        <f>IF(OR(A424="", M424=""), "",
   IF(AND(
         M424 &lt;= 'County Names to hide (2)'!$D$2,
         OR(N424="", N424 &gt;= 'County Names to hide (2)'!$C$2)
      ),
      "Yes",
      "No"
   )
)</f>
        <v/>
      </c>
      <c r="P424" s="4"/>
      <c r="Q424" s="4"/>
      <c r="R424" s="4"/>
      <c r="S424" s="4"/>
      <c r="T424" s="67" t="str">
        <f>IF(Outcomes!M424="","",
   IF(AND(Outcomes!N424&lt;&gt;"",Outcomes!N424&lt;'County Names to hide (2)'!$C$2),0,
      ROUND((MIN(IF(Outcomes!N424="", 'County Names to hide (2)'!$D$2, Outcomes!N424),'County Names to hide (2)'!$D$2)-Outcomes!M424)/30,1)))</f>
        <v/>
      </c>
      <c r="U424" s="66"/>
      <c r="V424" s="70"/>
    </row>
    <row r="425" spans="3:22" s="1" customFormat="1" x14ac:dyDescent="0.35">
      <c r="C425" s="4"/>
      <c r="L425" s="66" t="str">
        <f t="shared" si="8"/>
        <v>Yes</v>
      </c>
      <c r="M425" s="4"/>
      <c r="N425" s="4"/>
      <c r="O425" s="66" t="str">
        <f>IF(OR(A425="", M425=""), "",
   IF(AND(
         M425 &lt;= 'County Names to hide (2)'!$D$2,
         OR(N425="", N425 &gt;= 'County Names to hide (2)'!$C$2)
      ),
      "Yes",
      "No"
   )
)</f>
        <v/>
      </c>
      <c r="P425" s="4"/>
      <c r="Q425" s="4"/>
      <c r="R425" s="4"/>
      <c r="S425" s="4"/>
      <c r="T425" s="67" t="str">
        <f>IF(Outcomes!M425="","",
   IF(AND(Outcomes!N425&lt;&gt;"",Outcomes!N425&lt;'County Names to hide (2)'!$C$2),0,
      ROUND((MIN(IF(Outcomes!N425="", 'County Names to hide (2)'!$D$2, Outcomes!N425),'County Names to hide (2)'!$D$2)-Outcomes!M425)/30,1)))</f>
        <v/>
      </c>
      <c r="U425" s="66"/>
      <c r="V425" s="70"/>
    </row>
    <row r="426" spans="3:22" s="1" customFormat="1" x14ac:dyDescent="0.35">
      <c r="C426" s="4"/>
      <c r="L426" s="66" t="str">
        <f t="shared" si="8"/>
        <v>Yes</v>
      </c>
      <c r="M426" s="4"/>
      <c r="N426" s="4"/>
      <c r="O426" s="66" t="str">
        <f>IF(OR(A426="", M426=""), "",
   IF(AND(
         M426 &lt;= 'County Names to hide (2)'!$D$2,
         OR(N426="", N426 &gt;= 'County Names to hide (2)'!$C$2)
      ),
      "Yes",
      "No"
   )
)</f>
        <v/>
      </c>
      <c r="P426" s="4"/>
      <c r="Q426" s="4"/>
      <c r="R426" s="4"/>
      <c r="S426" s="4"/>
      <c r="T426" s="67" t="str">
        <f>IF(Outcomes!M426="","",
   IF(AND(Outcomes!N426&lt;&gt;"",Outcomes!N426&lt;'County Names to hide (2)'!$C$2),0,
      ROUND((MIN(IF(Outcomes!N426="", 'County Names to hide (2)'!$D$2, Outcomes!N426),'County Names to hide (2)'!$D$2)-Outcomes!M426)/30,1)))</f>
        <v/>
      </c>
      <c r="U426" s="66"/>
      <c r="V426" s="70"/>
    </row>
    <row r="427" spans="3:22" s="1" customFormat="1" x14ac:dyDescent="0.35">
      <c r="C427" s="4"/>
      <c r="L427" s="66" t="str">
        <f t="shared" si="8"/>
        <v>Yes</v>
      </c>
      <c r="M427" s="4"/>
      <c r="N427" s="4"/>
      <c r="O427" s="66" t="str">
        <f>IF(OR(A427="", M427=""), "",
   IF(AND(
         M427 &lt;= 'County Names to hide (2)'!$D$2,
         OR(N427="", N427 &gt;= 'County Names to hide (2)'!$C$2)
      ),
      "Yes",
      "No"
   )
)</f>
        <v/>
      </c>
      <c r="P427" s="4"/>
      <c r="Q427" s="4"/>
      <c r="R427" s="4"/>
      <c r="S427" s="4"/>
      <c r="T427" s="67" t="str">
        <f>IF(Outcomes!M427="","",
   IF(AND(Outcomes!N427&lt;&gt;"",Outcomes!N427&lt;'County Names to hide (2)'!$C$2),0,
      ROUND((MIN(IF(Outcomes!N427="", 'County Names to hide (2)'!$D$2, Outcomes!N427),'County Names to hide (2)'!$D$2)-Outcomes!M427)/30,1)))</f>
        <v/>
      </c>
      <c r="U427" s="66"/>
      <c r="V427" s="70"/>
    </row>
    <row r="428" spans="3:22" s="1" customFormat="1" x14ac:dyDescent="0.35">
      <c r="C428" s="4"/>
      <c r="L428" s="66" t="str">
        <f t="shared" si="8"/>
        <v>Yes</v>
      </c>
      <c r="M428" s="4"/>
      <c r="N428" s="4"/>
      <c r="O428" s="66" t="str">
        <f>IF(OR(A428="", M428=""), "",
   IF(AND(
         M428 &lt;= 'County Names to hide (2)'!$D$2,
         OR(N428="", N428 &gt;= 'County Names to hide (2)'!$C$2)
      ),
      "Yes",
      "No"
   )
)</f>
        <v/>
      </c>
      <c r="P428" s="4"/>
      <c r="Q428" s="4"/>
      <c r="R428" s="4"/>
      <c r="S428" s="4"/>
      <c r="T428" s="67" t="str">
        <f>IF(Outcomes!M428="","",
   IF(AND(Outcomes!N428&lt;&gt;"",Outcomes!N428&lt;'County Names to hide (2)'!$C$2),0,
      ROUND((MIN(IF(Outcomes!N428="", 'County Names to hide (2)'!$D$2, Outcomes!N428),'County Names to hide (2)'!$D$2)-Outcomes!M428)/30,1)))</f>
        <v/>
      </c>
      <c r="U428" s="66"/>
      <c r="V428" s="70"/>
    </row>
    <row r="429" spans="3:22" s="1" customFormat="1" x14ac:dyDescent="0.35">
      <c r="C429" s="4"/>
      <c r="L429" s="66" t="str">
        <f t="shared" si="8"/>
        <v>Yes</v>
      </c>
      <c r="M429" s="4"/>
      <c r="N429" s="4"/>
      <c r="O429" s="66" t="str">
        <f>IF(OR(A429="", M429=""), "",
   IF(AND(
         M429 &lt;= 'County Names to hide (2)'!$D$2,
         OR(N429="", N429 &gt;= 'County Names to hide (2)'!$C$2)
      ),
      "Yes",
      "No"
   )
)</f>
        <v/>
      </c>
      <c r="P429" s="4"/>
      <c r="Q429" s="4"/>
      <c r="R429" s="4"/>
      <c r="S429" s="4"/>
      <c r="T429" s="67" t="str">
        <f>IF(Outcomes!M429="","",
   IF(AND(Outcomes!N429&lt;&gt;"",Outcomes!N429&lt;'County Names to hide (2)'!$C$2),0,
      ROUND((MIN(IF(Outcomes!N429="", 'County Names to hide (2)'!$D$2, Outcomes!N429),'County Names to hide (2)'!$D$2)-Outcomes!M429)/30,1)))</f>
        <v/>
      </c>
      <c r="U429" s="66"/>
      <c r="V429" s="70"/>
    </row>
    <row r="430" spans="3:22" s="1" customFormat="1" x14ac:dyDescent="0.35">
      <c r="C430" s="4"/>
      <c r="L430" s="66" t="str">
        <f t="shared" si="8"/>
        <v>Yes</v>
      </c>
      <c r="M430" s="4"/>
      <c r="N430" s="4"/>
      <c r="O430" s="66" t="str">
        <f>IF(OR(A430="", M430=""), "",
   IF(AND(
         M430 &lt;= 'County Names to hide (2)'!$D$2,
         OR(N430="", N430 &gt;= 'County Names to hide (2)'!$C$2)
      ),
      "Yes",
      "No"
   )
)</f>
        <v/>
      </c>
      <c r="P430" s="4"/>
      <c r="Q430" s="4"/>
      <c r="R430" s="4"/>
      <c r="S430" s="4"/>
      <c r="T430" s="67" t="str">
        <f>IF(Outcomes!M430="","",
   IF(AND(Outcomes!N430&lt;&gt;"",Outcomes!N430&lt;'County Names to hide (2)'!$C$2),0,
      ROUND((MIN(IF(Outcomes!N430="", 'County Names to hide (2)'!$D$2, Outcomes!N430),'County Names to hide (2)'!$D$2)-Outcomes!M430)/30,1)))</f>
        <v/>
      </c>
      <c r="U430" s="66"/>
      <c r="V430" s="70"/>
    </row>
    <row r="431" spans="3:22" s="1" customFormat="1" x14ac:dyDescent="0.35">
      <c r="C431" s="4"/>
      <c r="L431" s="66" t="str">
        <f t="shared" si="8"/>
        <v>Yes</v>
      </c>
      <c r="M431" s="4"/>
      <c r="N431" s="4"/>
      <c r="O431" s="66" t="str">
        <f>IF(OR(A431="", M431=""), "",
   IF(AND(
         M431 &lt;= 'County Names to hide (2)'!$D$2,
         OR(N431="", N431 &gt;= 'County Names to hide (2)'!$C$2)
      ),
      "Yes",
      "No"
   )
)</f>
        <v/>
      </c>
      <c r="P431" s="4"/>
      <c r="Q431" s="4"/>
      <c r="R431" s="4"/>
      <c r="S431" s="4"/>
      <c r="T431" s="67" t="str">
        <f>IF(Outcomes!M431="","",
   IF(AND(Outcomes!N431&lt;&gt;"",Outcomes!N431&lt;'County Names to hide (2)'!$C$2),0,
      ROUND((MIN(IF(Outcomes!N431="", 'County Names to hide (2)'!$D$2, Outcomes!N431),'County Names to hide (2)'!$D$2)-Outcomes!M431)/30,1)))</f>
        <v/>
      </c>
      <c r="U431" s="66"/>
      <c r="V431" s="70"/>
    </row>
    <row r="432" spans="3:22" s="1" customFormat="1" x14ac:dyDescent="0.35">
      <c r="C432" s="4"/>
      <c r="L432" s="66" t="str">
        <f t="shared" si="8"/>
        <v>Yes</v>
      </c>
      <c r="M432" s="4"/>
      <c r="N432" s="4"/>
      <c r="O432" s="66" t="str">
        <f>IF(OR(A432="", M432=""), "",
   IF(AND(
         M432 &lt;= 'County Names to hide (2)'!$D$2,
         OR(N432="", N432 &gt;= 'County Names to hide (2)'!$C$2)
      ),
      "Yes",
      "No"
   )
)</f>
        <v/>
      </c>
      <c r="P432" s="4"/>
      <c r="Q432" s="4"/>
      <c r="R432" s="4"/>
      <c r="S432" s="4"/>
      <c r="T432" s="67" t="str">
        <f>IF(Outcomes!M432="","",
   IF(AND(Outcomes!N432&lt;&gt;"",Outcomes!N432&lt;'County Names to hide (2)'!$C$2),0,
      ROUND((MIN(IF(Outcomes!N432="", 'County Names to hide (2)'!$D$2, Outcomes!N432),'County Names to hide (2)'!$D$2)-Outcomes!M432)/30,1)))</f>
        <v/>
      </c>
      <c r="U432" s="66"/>
      <c r="V432" s="70"/>
    </row>
    <row r="433" spans="3:22" s="1" customFormat="1" x14ac:dyDescent="0.35">
      <c r="C433" s="4"/>
      <c r="L433" s="66" t="str">
        <f t="shared" si="8"/>
        <v>Yes</v>
      </c>
      <c r="M433" s="4"/>
      <c r="N433" s="4"/>
      <c r="O433" s="66" t="str">
        <f>IF(OR(A433="", M433=""), "",
   IF(AND(
         M433 &lt;= 'County Names to hide (2)'!$D$2,
         OR(N433="", N433 &gt;= 'County Names to hide (2)'!$C$2)
      ),
      "Yes",
      "No"
   )
)</f>
        <v/>
      </c>
      <c r="P433" s="4"/>
      <c r="Q433" s="4"/>
      <c r="R433" s="4"/>
      <c r="S433" s="4"/>
      <c r="T433" s="67" t="str">
        <f>IF(Outcomes!M433="","",
   IF(AND(Outcomes!N433&lt;&gt;"",Outcomes!N433&lt;'County Names to hide (2)'!$C$2),0,
      ROUND((MIN(IF(Outcomes!N433="", 'County Names to hide (2)'!$D$2, Outcomes!N433),'County Names to hide (2)'!$D$2)-Outcomes!M433)/30,1)))</f>
        <v/>
      </c>
      <c r="U433" s="66"/>
      <c r="V433" s="70"/>
    </row>
    <row r="434" spans="3:22" s="1" customFormat="1" x14ac:dyDescent="0.35">
      <c r="C434" s="4"/>
      <c r="L434" s="66" t="str">
        <f t="shared" si="8"/>
        <v>Yes</v>
      </c>
      <c r="M434" s="4"/>
      <c r="N434" s="4"/>
      <c r="O434" s="66" t="str">
        <f>IF(OR(A434="", M434=""), "",
   IF(AND(
         M434 &lt;= 'County Names to hide (2)'!$D$2,
         OR(N434="", N434 &gt;= 'County Names to hide (2)'!$C$2)
      ),
      "Yes",
      "No"
   )
)</f>
        <v/>
      </c>
      <c r="P434" s="4"/>
      <c r="Q434" s="4"/>
      <c r="R434" s="4"/>
      <c r="S434" s="4"/>
      <c r="T434" s="67" t="str">
        <f>IF(Outcomes!M434="","",
   IF(AND(Outcomes!N434&lt;&gt;"",Outcomes!N434&lt;'County Names to hide (2)'!$C$2),0,
      ROUND((MIN(IF(Outcomes!N434="", 'County Names to hide (2)'!$D$2, Outcomes!N434),'County Names to hide (2)'!$D$2)-Outcomes!M434)/30,1)))</f>
        <v/>
      </c>
      <c r="U434" s="66"/>
      <c r="V434" s="70"/>
    </row>
    <row r="435" spans="3:22" s="1" customFormat="1" x14ac:dyDescent="0.35">
      <c r="C435" s="4"/>
      <c r="L435" s="66" t="str">
        <f t="shared" si="8"/>
        <v>Yes</v>
      </c>
      <c r="M435" s="4"/>
      <c r="N435" s="4"/>
      <c r="O435" s="66" t="str">
        <f>IF(OR(A435="", M435=""), "",
   IF(AND(
         M435 &lt;= 'County Names to hide (2)'!$D$2,
         OR(N435="", N435 &gt;= 'County Names to hide (2)'!$C$2)
      ),
      "Yes",
      "No"
   )
)</f>
        <v/>
      </c>
      <c r="P435" s="4"/>
      <c r="Q435" s="4"/>
      <c r="R435" s="4"/>
      <c r="S435" s="4"/>
      <c r="T435" s="67" t="str">
        <f>IF(Outcomes!M435="","",
   IF(AND(Outcomes!N435&lt;&gt;"",Outcomes!N435&lt;'County Names to hide (2)'!$C$2),0,
      ROUND((MIN(IF(Outcomes!N435="", 'County Names to hide (2)'!$D$2, Outcomes!N435),'County Names to hide (2)'!$D$2)-Outcomes!M435)/30,1)))</f>
        <v/>
      </c>
      <c r="U435" s="66"/>
      <c r="V435" s="70"/>
    </row>
    <row r="436" spans="3:22" s="1" customFormat="1" x14ac:dyDescent="0.35">
      <c r="C436" s="4"/>
      <c r="L436" s="66" t="str">
        <f t="shared" si="8"/>
        <v>Yes</v>
      </c>
      <c r="M436" s="4"/>
      <c r="N436" s="4"/>
      <c r="O436" s="66" t="str">
        <f>IF(OR(A436="", M436=""), "",
   IF(AND(
         M436 &lt;= 'County Names to hide (2)'!$D$2,
         OR(N436="", N436 &gt;= 'County Names to hide (2)'!$C$2)
      ),
      "Yes",
      "No"
   )
)</f>
        <v/>
      </c>
      <c r="P436" s="4"/>
      <c r="Q436" s="4"/>
      <c r="R436" s="4"/>
      <c r="S436" s="4"/>
      <c r="T436" s="67" t="str">
        <f>IF(Outcomes!M436="","",
   IF(AND(Outcomes!N436&lt;&gt;"",Outcomes!N436&lt;'County Names to hide (2)'!$C$2),0,
      ROUND((MIN(IF(Outcomes!N436="", 'County Names to hide (2)'!$D$2, Outcomes!N436),'County Names to hide (2)'!$D$2)-Outcomes!M436)/30,1)))</f>
        <v/>
      </c>
      <c r="U436" s="66"/>
      <c r="V436" s="70"/>
    </row>
    <row r="437" spans="3:22" s="1" customFormat="1" x14ac:dyDescent="0.35">
      <c r="C437" s="4"/>
      <c r="L437" s="66" t="str">
        <f t="shared" si="8"/>
        <v>Yes</v>
      </c>
      <c r="M437" s="4"/>
      <c r="N437" s="4"/>
      <c r="O437" s="66" t="str">
        <f>IF(OR(A437="", M437=""), "",
   IF(AND(
         M437 &lt;= 'County Names to hide (2)'!$D$2,
         OR(N437="", N437 &gt;= 'County Names to hide (2)'!$C$2)
      ),
      "Yes",
      "No"
   )
)</f>
        <v/>
      </c>
      <c r="P437" s="4"/>
      <c r="Q437" s="4"/>
      <c r="R437" s="4"/>
      <c r="S437" s="4"/>
      <c r="T437" s="67" t="str">
        <f>IF(Outcomes!M437="","",
   IF(AND(Outcomes!N437&lt;&gt;"",Outcomes!N437&lt;'County Names to hide (2)'!$C$2),0,
      ROUND((MIN(IF(Outcomes!N437="", 'County Names to hide (2)'!$D$2, Outcomes!N437),'County Names to hide (2)'!$D$2)-Outcomes!M437)/30,1)))</f>
        <v/>
      </c>
      <c r="U437" s="66"/>
      <c r="V437" s="70"/>
    </row>
    <row r="438" spans="3:22" s="1" customFormat="1" x14ac:dyDescent="0.35">
      <c r="C438" s="4"/>
      <c r="L438" s="66" t="str">
        <f t="shared" si="8"/>
        <v>Yes</v>
      </c>
      <c r="M438" s="4"/>
      <c r="N438" s="4"/>
      <c r="O438" s="66" t="str">
        <f>IF(OR(A438="", M438=""), "",
   IF(AND(
         M438 &lt;= 'County Names to hide (2)'!$D$2,
         OR(N438="", N438 &gt;= 'County Names to hide (2)'!$C$2)
      ),
      "Yes",
      "No"
   )
)</f>
        <v/>
      </c>
      <c r="P438" s="4"/>
      <c r="Q438" s="4"/>
      <c r="R438" s="4"/>
      <c r="S438" s="4"/>
      <c r="T438" s="67" t="str">
        <f>IF(Outcomes!M438="","",
   IF(AND(Outcomes!N438&lt;&gt;"",Outcomes!N438&lt;'County Names to hide (2)'!$C$2),0,
      ROUND((MIN(IF(Outcomes!N438="", 'County Names to hide (2)'!$D$2, Outcomes!N438),'County Names to hide (2)'!$D$2)-Outcomes!M438)/30,1)))</f>
        <v/>
      </c>
      <c r="U438" s="66"/>
      <c r="V438" s="70"/>
    </row>
    <row r="439" spans="3:22" s="1" customFormat="1" x14ac:dyDescent="0.35">
      <c r="C439" s="4"/>
      <c r="L439" s="66" t="str">
        <f t="shared" si="8"/>
        <v>Yes</v>
      </c>
      <c r="M439" s="4"/>
      <c r="N439" s="4"/>
      <c r="O439" s="66" t="str">
        <f>IF(OR(A439="", M439=""), "",
   IF(AND(
         M439 &lt;= 'County Names to hide (2)'!$D$2,
         OR(N439="", N439 &gt;= 'County Names to hide (2)'!$C$2)
      ),
      "Yes",
      "No"
   )
)</f>
        <v/>
      </c>
      <c r="P439" s="4"/>
      <c r="Q439" s="4"/>
      <c r="R439" s="4"/>
      <c r="S439" s="4"/>
      <c r="T439" s="67" t="str">
        <f>IF(Outcomes!M439="","",
   IF(AND(Outcomes!N439&lt;&gt;"",Outcomes!N439&lt;'County Names to hide (2)'!$C$2),0,
      ROUND((MIN(IF(Outcomes!N439="", 'County Names to hide (2)'!$D$2, Outcomes!N439),'County Names to hide (2)'!$D$2)-Outcomes!M439)/30,1)))</f>
        <v/>
      </c>
      <c r="U439" s="66"/>
      <c r="V439" s="70"/>
    </row>
    <row r="440" spans="3:22" s="1" customFormat="1" x14ac:dyDescent="0.35">
      <c r="C440" s="4"/>
      <c r="L440" s="66" t="str">
        <f t="shared" si="8"/>
        <v>Yes</v>
      </c>
      <c r="M440" s="4"/>
      <c r="N440" s="4"/>
      <c r="O440" s="66" t="str">
        <f>IF(OR(A440="", M440=""), "",
   IF(AND(
         M440 &lt;= 'County Names to hide (2)'!$D$2,
         OR(N440="", N440 &gt;= 'County Names to hide (2)'!$C$2)
      ),
      "Yes",
      "No"
   )
)</f>
        <v/>
      </c>
      <c r="P440" s="4"/>
      <c r="Q440" s="4"/>
      <c r="R440" s="4"/>
      <c r="S440" s="4"/>
      <c r="T440" s="67" t="str">
        <f>IF(Outcomes!M440="","",
   IF(AND(Outcomes!N440&lt;&gt;"",Outcomes!N440&lt;'County Names to hide (2)'!$C$2),0,
      ROUND((MIN(IF(Outcomes!N440="", 'County Names to hide (2)'!$D$2, Outcomes!N440),'County Names to hide (2)'!$D$2)-Outcomes!M440)/30,1)))</f>
        <v/>
      </c>
      <c r="U440" s="66"/>
      <c r="V440" s="70"/>
    </row>
    <row r="441" spans="3:22" s="1" customFormat="1" x14ac:dyDescent="0.35">
      <c r="C441" s="4"/>
      <c r="L441" s="66" t="str">
        <f t="shared" si="8"/>
        <v>Yes</v>
      </c>
      <c r="M441" s="4"/>
      <c r="N441" s="4"/>
      <c r="O441" s="66" t="str">
        <f>IF(OR(A441="", M441=""), "",
   IF(AND(
         M441 &lt;= 'County Names to hide (2)'!$D$2,
         OR(N441="", N441 &gt;= 'County Names to hide (2)'!$C$2)
      ),
      "Yes",
      "No"
   )
)</f>
        <v/>
      </c>
      <c r="P441" s="4"/>
      <c r="Q441" s="4"/>
      <c r="R441" s="4"/>
      <c r="S441" s="4"/>
      <c r="T441" s="67" t="str">
        <f>IF(Outcomes!M441="","",
   IF(AND(Outcomes!N441&lt;&gt;"",Outcomes!N441&lt;'County Names to hide (2)'!$C$2),0,
      ROUND((MIN(IF(Outcomes!N441="", 'County Names to hide (2)'!$D$2, Outcomes!N441),'County Names to hide (2)'!$D$2)-Outcomes!M441)/30,1)))</f>
        <v/>
      </c>
      <c r="U441" s="66"/>
      <c r="V441" s="70"/>
    </row>
    <row r="442" spans="3:22" s="1" customFormat="1" x14ac:dyDescent="0.35">
      <c r="C442" s="4"/>
      <c r="L442" s="66" t="str">
        <f t="shared" si="8"/>
        <v>Yes</v>
      </c>
      <c r="M442" s="4"/>
      <c r="N442" s="4"/>
      <c r="O442" s="66" t="str">
        <f>IF(OR(A442="", M442=""), "",
   IF(AND(
         M442 &lt;= 'County Names to hide (2)'!$D$2,
         OR(N442="", N442 &gt;= 'County Names to hide (2)'!$C$2)
      ),
      "Yes",
      "No"
   )
)</f>
        <v/>
      </c>
      <c r="P442" s="4"/>
      <c r="Q442" s="4"/>
      <c r="R442" s="4"/>
      <c r="S442" s="4"/>
      <c r="T442" s="67" t="str">
        <f>IF(Outcomes!M442="","",
   IF(AND(Outcomes!N442&lt;&gt;"",Outcomes!N442&lt;'County Names to hide (2)'!$C$2),0,
      ROUND((MIN(IF(Outcomes!N442="", 'County Names to hide (2)'!$D$2, Outcomes!N442),'County Names to hide (2)'!$D$2)-Outcomes!M442)/30,1)))</f>
        <v/>
      </c>
      <c r="U442" s="66"/>
      <c r="V442" s="70"/>
    </row>
    <row r="443" spans="3:22" s="1" customFormat="1" x14ac:dyDescent="0.35">
      <c r="C443" s="4"/>
      <c r="L443" s="66" t="str">
        <f t="shared" si="8"/>
        <v>Yes</v>
      </c>
      <c r="M443" s="4"/>
      <c r="N443" s="4"/>
      <c r="O443" s="66" t="str">
        <f>IF(OR(A443="", M443=""), "",
   IF(AND(
         M443 &lt;= 'County Names to hide (2)'!$D$2,
         OR(N443="", N443 &gt;= 'County Names to hide (2)'!$C$2)
      ),
      "Yes",
      "No"
   )
)</f>
        <v/>
      </c>
      <c r="P443" s="4"/>
      <c r="Q443" s="4"/>
      <c r="R443" s="4"/>
      <c r="S443" s="4"/>
      <c r="T443" s="67" t="str">
        <f>IF(Outcomes!M443="","",
   IF(AND(Outcomes!N443&lt;&gt;"",Outcomes!N443&lt;'County Names to hide (2)'!$C$2),0,
      ROUND((MIN(IF(Outcomes!N443="", 'County Names to hide (2)'!$D$2, Outcomes!N443),'County Names to hide (2)'!$D$2)-Outcomes!M443)/30,1)))</f>
        <v/>
      </c>
      <c r="U443" s="66"/>
      <c r="V443" s="70"/>
    </row>
    <row r="444" spans="3:22" s="1" customFormat="1" x14ac:dyDescent="0.35">
      <c r="C444" s="4"/>
      <c r="L444" s="66" t="str">
        <f t="shared" si="8"/>
        <v>Yes</v>
      </c>
      <c r="M444" s="4"/>
      <c r="N444" s="4"/>
      <c r="O444" s="66" t="str">
        <f>IF(OR(A444="", M444=""), "",
   IF(AND(
         M444 &lt;= 'County Names to hide (2)'!$D$2,
         OR(N444="", N444 &gt;= 'County Names to hide (2)'!$C$2)
      ),
      "Yes",
      "No"
   )
)</f>
        <v/>
      </c>
      <c r="P444" s="4"/>
      <c r="Q444" s="4"/>
      <c r="R444" s="4"/>
      <c r="S444" s="4"/>
      <c r="T444" s="67" t="str">
        <f>IF(Outcomes!M444="","",
   IF(AND(Outcomes!N444&lt;&gt;"",Outcomes!N444&lt;'County Names to hide (2)'!$C$2),0,
      ROUND((MIN(IF(Outcomes!N444="", 'County Names to hide (2)'!$D$2, Outcomes!N444),'County Names to hide (2)'!$D$2)-Outcomes!M444)/30,1)))</f>
        <v/>
      </c>
      <c r="U444" s="66"/>
      <c r="V444" s="70"/>
    </row>
    <row r="445" spans="3:22" s="1" customFormat="1" x14ac:dyDescent="0.35">
      <c r="C445" s="4"/>
      <c r="L445" s="66" t="str">
        <f t="shared" si="8"/>
        <v>Yes</v>
      </c>
      <c r="M445" s="4"/>
      <c r="N445" s="4"/>
      <c r="O445" s="66" t="str">
        <f>IF(OR(A445="", M445=""), "",
   IF(AND(
         M445 &lt;= 'County Names to hide (2)'!$D$2,
         OR(N445="", N445 &gt;= 'County Names to hide (2)'!$C$2)
      ),
      "Yes",
      "No"
   )
)</f>
        <v/>
      </c>
      <c r="P445" s="4"/>
      <c r="Q445" s="4"/>
      <c r="R445" s="4"/>
      <c r="S445" s="4"/>
      <c r="T445" s="67" t="str">
        <f>IF(Outcomes!M445="","",
   IF(AND(Outcomes!N445&lt;&gt;"",Outcomes!N445&lt;'County Names to hide (2)'!$C$2),0,
      ROUND((MIN(IF(Outcomes!N445="", 'County Names to hide (2)'!$D$2, Outcomes!N445),'County Names to hide (2)'!$D$2)-Outcomes!M445)/30,1)))</f>
        <v/>
      </c>
      <c r="U445" s="66"/>
      <c r="V445" s="70"/>
    </row>
    <row r="446" spans="3:22" s="1" customFormat="1" x14ac:dyDescent="0.35">
      <c r="C446" s="4"/>
      <c r="L446" s="66" t="str">
        <f t="shared" si="8"/>
        <v>Yes</v>
      </c>
      <c r="M446" s="4"/>
      <c r="N446" s="4"/>
      <c r="O446" s="66" t="str">
        <f>IF(OR(A446="", M446=""), "",
   IF(AND(
         M446 &lt;= 'County Names to hide (2)'!$D$2,
         OR(N446="", N446 &gt;= 'County Names to hide (2)'!$C$2)
      ),
      "Yes",
      "No"
   )
)</f>
        <v/>
      </c>
      <c r="P446" s="4"/>
      <c r="Q446" s="4"/>
      <c r="R446" s="4"/>
      <c r="S446" s="4"/>
      <c r="T446" s="67" t="str">
        <f>IF(Outcomes!M446="","",
   IF(AND(Outcomes!N446&lt;&gt;"",Outcomes!N446&lt;'County Names to hide (2)'!$C$2),0,
      ROUND((MIN(IF(Outcomes!N446="", 'County Names to hide (2)'!$D$2, Outcomes!N446),'County Names to hide (2)'!$D$2)-Outcomes!M446)/30,1)))</f>
        <v/>
      </c>
      <c r="U446" s="66"/>
      <c r="V446" s="70"/>
    </row>
    <row r="447" spans="3:22" s="1" customFormat="1" x14ac:dyDescent="0.35">
      <c r="C447" s="4"/>
      <c r="L447" s="66" t="str">
        <f t="shared" si="8"/>
        <v>Yes</v>
      </c>
      <c r="M447" s="4"/>
      <c r="N447" s="4"/>
      <c r="O447" s="66" t="str">
        <f>IF(OR(A447="", M447=""), "",
   IF(AND(
         M447 &lt;= 'County Names to hide (2)'!$D$2,
         OR(N447="", N447 &gt;= 'County Names to hide (2)'!$C$2)
      ),
      "Yes",
      "No"
   )
)</f>
        <v/>
      </c>
      <c r="P447" s="4"/>
      <c r="Q447" s="4"/>
      <c r="R447" s="4"/>
      <c r="S447" s="4"/>
      <c r="T447" s="67" t="str">
        <f>IF(Outcomes!M447="","",
   IF(AND(Outcomes!N447&lt;&gt;"",Outcomes!N447&lt;'County Names to hide (2)'!$C$2),0,
      ROUND((MIN(IF(Outcomes!N447="", 'County Names to hide (2)'!$D$2, Outcomes!N447),'County Names to hide (2)'!$D$2)-Outcomes!M447)/30,1)))</f>
        <v/>
      </c>
      <c r="U447" s="66"/>
      <c r="V447" s="70"/>
    </row>
    <row r="448" spans="3:22" s="1" customFormat="1" x14ac:dyDescent="0.35">
      <c r="C448" s="4"/>
      <c r="L448" s="66" t="str">
        <f t="shared" si="8"/>
        <v>Yes</v>
      </c>
      <c r="M448" s="4"/>
      <c r="N448" s="4"/>
      <c r="O448" s="66" t="str">
        <f>IF(OR(A448="", M448=""), "",
   IF(AND(
         M448 &lt;= 'County Names to hide (2)'!$D$2,
         OR(N448="", N448 &gt;= 'County Names to hide (2)'!$C$2)
      ),
      "Yes",
      "No"
   )
)</f>
        <v/>
      </c>
      <c r="P448" s="4"/>
      <c r="Q448" s="4"/>
      <c r="R448" s="4"/>
      <c r="S448" s="4"/>
      <c r="T448" s="67" t="str">
        <f>IF(Outcomes!M448="","",
   IF(AND(Outcomes!N448&lt;&gt;"",Outcomes!N448&lt;'County Names to hide (2)'!$C$2),0,
      ROUND((MIN(IF(Outcomes!N448="", 'County Names to hide (2)'!$D$2, Outcomes!N448),'County Names to hide (2)'!$D$2)-Outcomes!M448)/30,1)))</f>
        <v/>
      </c>
      <c r="U448" s="66"/>
      <c r="V448" s="70"/>
    </row>
    <row r="449" spans="3:22" s="1" customFormat="1" x14ac:dyDescent="0.35">
      <c r="C449" s="4"/>
      <c r="L449" s="66" t="str">
        <f t="shared" si="8"/>
        <v>Yes</v>
      </c>
      <c r="M449" s="4"/>
      <c r="N449" s="4"/>
      <c r="O449" s="66" t="str">
        <f>IF(OR(A449="", M449=""), "",
   IF(AND(
         M449 &lt;= 'County Names to hide (2)'!$D$2,
         OR(N449="", N449 &gt;= 'County Names to hide (2)'!$C$2)
      ),
      "Yes",
      "No"
   )
)</f>
        <v/>
      </c>
      <c r="P449" s="4"/>
      <c r="Q449" s="4"/>
      <c r="R449" s="4"/>
      <c r="S449" s="4"/>
      <c r="T449" s="67" t="str">
        <f>IF(Outcomes!M449="","",
   IF(AND(Outcomes!N449&lt;&gt;"",Outcomes!N449&lt;'County Names to hide (2)'!$C$2),0,
      ROUND((MIN(IF(Outcomes!N449="", 'County Names to hide (2)'!$D$2, Outcomes!N449),'County Names to hide (2)'!$D$2)-Outcomes!M449)/30,1)))</f>
        <v/>
      </c>
      <c r="U449" s="66"/>
      <c r="V449" s="70"/>
    </row>
    <row r="450" spans="3:22" s="1" customFormat="1" x14ac:dyDescent="0.35">
      <c r="C450" s="4"/>
      <c r="L450" s="66" t="str">
        <f t="shared" si="8"/>
        <v>Yes</v>
      </c>
      <c r="M450" s="4"/>
      <c r="N450" s="4"/>
      <c r="O450" s="66" t="str">
        <f>IF(OR(A450="", M450=""), "",
   IF(AND(
         M450 &lt;= 'County Names to hide (2)'!$D$2,
         OR(N450="", N450 &gt;= 'County Names to hide (2)'!$C$2)
      ),
      "Yes",
      "No"
   )
)</f>
        <v/>
      </c>
      <c r="P450" s="4"/>
      <c r="Q450" s="4"/>
      <c r="R450" s="4"/>
      <c r="S450" s="4"/>
      <c r="T450" s="67" t="str">
        <f>IF(Outcomes!M450="","",
   IF(AND(Outcomes!N450&lt;&gt;"",Outcomes!N450&lt;'County Names to hide (2)'!$C$2),0,
      ROUND((MIN(IF(Outcomes!N450="", 'County Names to hide (2)'!$D$2, Outcomes!N450),'County Names to hide (2)'!$D$2)-Outcomes!M450)/30,1)))</f>
        <v/>
      </c>
      <c r="U450" s="66"/>
      <c r="V450" s="70"/>
    </row>
    <row r="451" spans="3:22" s="1" customFormat="1" x14ac:dyDescent="0.35">
      <c r="C451" s="4"/>
      <c r="L451" s="66" t="str">
        <f t="shared" si="8"/>
        <v>Yes</v>
      </c>
      <c r="M451" s="4"/>
      <c r="N451" s="4"/>
      <c r="O451" s="66" t="str">
        <f>IF(OR(A451="", M451=""), "",
   IF(AND(
         M451 &lt;= 'County Names to hide (2)'!$D$2,
         OR(N451="", N451 &gt;= 'County Names to hide (2)'!$C$2)
      ),
      "Yes",
      "No"
   )
)</f>
        <v/>
      </c>
      <c r="P451" s="4"/>
      <c r="Q451" s="4"/>
      <c r="R451" s="4"/>
      <c r="S451" s="4"/>
      <c r="T451" s="67" t="str">
        <f>IF(Outcomes!M451="","",
   IF(AND(Outcomes!N451&lt;&gt;"",Outcomes!N451&lt;'County Names to hide (2)'!$C$2),0,
      ROUND((MIN(IF(Outcomes!N451="", 'County Names to hide (2)'!$D$2, Outcomes!N451),'County Names to hide (2)'!$D$2)-Outcomes!M451)/30,1)))</f>
        <v/>
      </c>
      <c r="U451" s="66"/>
      <c r="V451" s="70"/>
    </row>
    <row r="452" spans="3:22" s="1" customFormat="1" x14ac:dyDescent="0.35">
      <c r="C452" s="4"/>
      <c r="L452" s="66" t="str">
        <f t="shared" si="8"/>
        <v>Yes</v>
      </c>
      <c r="M452" s="4"/>
      <c r="N452" s="4"/>
      <c r="O452" s="66" t="str">
        <f>IF(OR(A452="", M452=""), "",
   IF(AND(
         M452 &lt;= 'County Names to hide (2)'!$D$2,
         OR(N452="", N452 &gt;= 'County Names to hide (2)'!$C$2)
      ),
      "Yes",
      "No"
   )
)</f>
        <v/>
      </c>
      <c r="P452" s="4"/>
      <c r="Q452" s="4"/>
      <c r="R452" s="4"/>
      <c r="S452" s="4"/>
      <c r="T452" s="67" t="str">
        <f>IF(Outcomes!M452="","",
   IF(AND(Outcomes!N452&lt;&gt;"",Outcomes!N452&lt;'County Names to hide (2)'!$C$2),0,
      ROUND((MIN(IF(Outcomes!N452="", 'County Names to hide (2)'!$D$2, Outcomes!N452),'County Names to hide (2)'!$D$2)-Outcomes!M452)/30,1)))</f>
        <v/>
      </c>
      <c r="U452" s="66"/>
      <c r="V452" s="70"/>
    </row>
    <row r="453" spans="3:22" s="1" customFormat="1" x14ac:dyDescent="0.35">
      <c r="C453" s="4"/>
      <c r="L453" s="66" t="str">
        <f t="shared" si="8"/>
        <v>Yes</v>
      </c>
      <c r="M453" s="4"/>
      <c r="N453" s="4"/>
      <c r="O453" s="66" t="str">
        <f>IF(OR(A453="", M453=""), "",
   IF(AND(
         M453 &lt;= 'County Names to hide (2)'!$D$2,
         OR(N453="", N453 &gt;= 'County Names to hide (2)'!$C$2)
      ),
      "Yes",
      "No"
   )
)</f>
        <v/>
      </c>
      <c r="P453" s="4"/>
      <c r="Q453" s="4"/>
      <c r="R453" s="4"/>
      <c r="S453" s="4"/>
      <c r="T453" s="67" t="str">
        <f>IF(Outcomes!M453="","",
   IF(AND(Outcomes!N453&lt;&gt;"",Outcomes!N453&lt;'County Names to hide (2)'!$C$2),0,
      ROUND((MIN(IF(Outcomes!N453="", 'County Names to hide (2)'!$D$2, Outcomes!N453),'County Names to hide (2)'!$D$2)-Outcomes!M453)/30,1)))</f>
        <v/>
      </c>
      <c r="U453" s="66"/>
      <c r="V453" s="70"/>
    </row>
    <row r="454" spans="3:22" s="1" customFormat="1" x14ac:dyDescent="0.35">
      <c r="C454" s="4"/>
      <c r="L454" s="66" t="str">
        <f t="shared" si="8"/>
        <v>Yes</v>
      </c>
      <c r="M454" s="4"/>
      <c r="N454" s="4"/>
      <c r="O454" s="66" t="str">
        <f>IF(OR(A454="", M454=""), "",
   IF(AND(
         M454 &lt;= 'County Names to hide (2)'!$D$2,
         OR(N454="", N454 &gt;= 'County Names to hide (2)'!$C$2)
      ),
      "Yes",
      "No"
   )
)</f>
        <v/>
      </c>
      <c r="P454" s="4"/>
      <c r="Q454" s="4"/>
      <c r="R454" s="4"/>
      <c r="S454" s="4"/>
      <c r="T454" s="67" t="str">
        <f>IF(Outcomes!M454="","",
   IF(AND(Outcomes!N454&lt;&gt;"",Outcomes!N454&lt;'County Names to hide (2)'!$C$2),0,
      ROUND((MIN(IF(Outcomes!N454="", 'County Names to hide (2)'!$D$2, Outcomes!N454),'County Names to hide (2)'!$D$2)-Outcomes!M454)/30,1)))</f>
        <v/>
      </c>
      <c r="U454" s="66"/>
      <c r="V454" s="70"/>
    </row>
    <row r="455" spans="3:22" s="1" customFormat="1" x14ac:dyDescent="0.35">
      <c r="C455" s="4"/>
      <c r="L455" s="66" t="str">
        <f t="shared" si="8"/>
        <v>Yes</v>
      </c>
      <c r="M455" s="4"/>
      <c r="N455" s="4"/>
      <c r="O455" s="66" t="str">
        <f>IF(OR(A455="", M455=""), "",
   IF(AND(
         M455 &lt;= 'County Names to hide (2)'!$D$2,
         OR(N455="", N455 &gt;= 'County Names to hide (2)'!$C$2)
      ),
      "Yes",
      "No"
   )
)</f>
        <v/>
      </c>
      <c r="P455" s="4"/>
      <c r="Q455" s="4"/>
      <c r="R455" s="4"/>
      <c r="S455" s="4"/>
      <c r="T455" s="67" t="str">
        <f>IF(Outcomes!M455="","",
   IF(AND(Outcomes!N455&lt;&gt;"",Outcomes!N455&lt;'County Names to hide (2)'!$C$2),0,
      ROUND((MIN(IF(Outcomes!N455="", 'County Names to hide (2)'!$D$2, Outcomes!N455),'County Names to hide (2)'!$D$2)-Outcomes!M455)/30,1)))</f>
        <v/>
      </c>
      <c r="U455" s="66"/>
      <c r="V455" s="70"/>
    </row>
    <row r="456" spans="3:22" s="1" customFormat="1" x14ac:dyDescent="0.35">
      <c r="C456" s="4"/>
      <c r="L456" s="66" t="str">
        <f t="shared" si="8"/>
        <v>Yes</v>
      </c>
      <c r="M456" s="4"/>
      <c r="N456" s="4"/>
      <c r="O456" s="66" t="str">
        <f>IF(OR(A456="", M456=""), "",
   IF(AND(
         M456 &lt;= 'County Names to hide (2)'!$D$2,
         OR(N456="", N456 &gt;= 'County Names to hide (2)'!$C$2)
      ),
      "Yes",
      "No"
   )
)</f>
        <v/>
      </c>
      <c r="P456" s="4"/>
      <c r="Q456" s="4"/>
      <c r="R456" s="4"/>
      <c r="S456" s="4"/>
      <c r="T456" s="67" t="str">
        <f>IF(Outcomes!M456="","",
   IF(AND(Outcomes!N456&lt;&gt;"",Outcomes!N456&lt;'County Names to hide (2)'!$C$2),0,
      ROUND((MIN(IF(Outcomes!N456="", 'County Names to hide (2)'!$D$2, Outcomes!N456),'County Names to hide (2)'!$D$2)-Outcomes!M456)/30,1)))</f>
        <v/>
      </c>
      <c r="U456" s="66"/>
      <c r="V456" s="70"/>
    </row>
    <row r="457" spans="3:22" s="1" customFormat="1" x14ac:dyDescent="0.35">
      <c r="C457" s="4"/>
      <c r="L457" s="66" t="str">
        <f t="shared" si="8"/>
        <v>Yes</v>
      </c>
      <c r="M457" s="4"/>
      <c r="N457" s="4"/>
      <c r="O457" s="66" t="str">
        <f>IF(OR(A457="", M457=""), "",
   IF(AND(
         M457 &lt;= 'County Names to hide (2)'!$D$2,
         OR(N457="", N457 &gt;= 'County Names to hide (2)'!$C$2)
      ),
      "Yes",
      "No"
   )
)</f>
        <v/>
      </c>
      <c r="P457" s="4"/>
      <c r="Q457" s="4"/>
      <c r="R457" s="4"/>
      <c r="S457" s="4"/>
      <c r="T457" s="67" t="str">
        <f>IF(Outcomes!M457="","",
   IF(AND(Outcomes!N457&lt;&gt;"",Outcomes!N457&lt;'County Names to hide (2)'!$C$2),0,
      ROUND((MIN(IF(Outcomes!N457="", 'County Names to hide (2)'!$D$2, Outcomes!N457),'County Names to hide (2)'!$D$2)-Outcomes!M457)/30,1)))</f>
        <v/>
      </c>
      <c r="U457" s="66"/>
      <c r="V457" s="70"/>
    </row>
    <row r="458" spans="3:22" s="1" customFormat="1" x14ac:dyDescent="0.35">
      <c r="C458" s="4"/>
      <c r="L458" s="66" t="str">
        <f t="shared" si="8"/>
        <v>Yes</v>
      </c>
      <c r="M458" s="4"/>
      <c r="N458" s="4"/>
      <c r="O458" s="66" t="str">
        <f>IF(OR(A458="", M458=""), "",
   IF(AND(
         M458 &lt;= 'County Names to hide (2)'!$D$2,
         OR(N458="", N458 &gt;= 'County Names to hide (2)'!$C$2)
      ),
      "Yes",
      "No"
   )
)</f>
        <v/>
      </c>
      <c r="P458" s="4"/>
      <c r="Q458" s="4"/>
      <c r="R458" s="4"/>
      <c r="S458" s="4"/>
      <c r="T458" s="67" t="str">
        <f>IF(Outcomes!M458="","",
   IF(AND(Outcomes!N458&lt;&gt;"",Outcomes!N458&lt;'County Names to hide (2)'!$C$2),0,
      ROUND((MIN(IF(Outcomes!N458="", 'County Names to hide (2)'!$D$2, Outcomes!N458),'County Names to hide (2)'!$D$2)-Outcomes!M458)/30,1)))</f>
        <v/>
      </c>
      <c r="U458" s="66"/>
      <c r="V458" s="70"/>
    </row>
    <row r="459" spans="3:22" s="1" customFormat="1" x14ac:dyDescent="0.35">
      <c r="C459" s="4"/>
      <c r="L459" s="66" t="str">
        <f t="shared" si="8"/>
        <v>Yes</v>
      </c>
      <c r="M459" s="4"/>
      <c r="N459" s="4"/>
      <c r="O459" s="66" t="str">
        <f>IF(OR(A459="", M459=""), "",
   IF(AND(
         M459 &lt;= 'County Names to hide (2)'!$D$2,
         OR(N459="", N459 &gt;= 'County Names to hide (2)'!$C$2)
      ),
      "Yes",
      "No"
   )
)</f>
        <v/>
      </c>
      <c r="P459" s="4"/>
      <c r="Q459" s="4"/>
      <c r="R459" s="4"/>
      <c r="S459" s="4"/>
      <c r="T459" s="67" t="str">
        <f>IF(Outcomes!M459="","",
   IF(AND(Outcomes!N459&lt;&gt;"",Outcomes!N459&lt;'County Names to hide (2)'!$C$2),0,
      ROUND((MIN(IF(Outcomes!N459="", 'County Names to hide (2)'!$D$2, Outcomes!N459),'County Names to hide (2)'!$D$2)-Outcomes!M459)/30,1)))</f>
        <v/>
      </c>
      <c r="U459" s="66"/>
      <c r="V459" s="70"/>
    </row>
    <row r="460" spans="3:22" s="1" customFormat="1" x14ac:dyDescent="0.35">
      <c r="C460" s="4"/>
      <c r="L460" s="66" t="str">
        <f t="shared" si="8"/>
        <v>Yes</v>
      </c>
      <c r="M460" s="4"/>
      <c r="N460" s="4"/>
      <c r="O460" s="66" t="str">
        <f>IF(OR(A460="", M460=""), "",
   IF(AND(
         M460 &lt;= 'County Names to hide (2)'!$D$2,
         OR(N460="", N460 &gt;= 'County Names to hide (2)'!$C$2)
      ),
      "Yes",
      "No"
   )
)</f>
        <v/>
      </c>
      <c r="P460" s="4"/>
      <c r="Q460" s="4"/>
      <c r="R460" s="4"/>
      <c r="S460" s="4"/>
      <c r="T460" s="67" t="str">
        <f>IF(Outcomes!M460="","",
   IF(AND(Outcomes!N460&lt;&gt;"",Outcomes!N460&lt;'County Names to hide (2)'!$C$2),0,
      ROUND((MIN(IF(Outcomes!N460="", 'County Names to hide (2)'!$D$2, Outcomes!N460),'County Names to hide (2)'!$D$2)-Outcomes!M460)/30,1)))</f>
        <v/>
      </c>
      <c r="U460" s="66"/>
      <c r="V460" s="70"/>
    </row>
    <row r="461" spans="3:22" s="1" customFormat="1" x14ac:dyDescent="0.35">
      <c r="C461" s="4"/>
      <c r="L461" s="66" t="str">
        <f t="shared" si="8"/>
        <v>Yes</v>
      </c>
      <c r="M461" s="4"/>
      <c r="N461" s="4"/>
      <c r="O461" s="66" t="str">
        <f>IF(OR(A461="", M461=""), "",
   IF(AND(
         M461 &lt;= 'County Names to hide (2)'!$D$2,
         OR(N461="", N461 &gt;= 'County Names to hide (2)'!$C$2)
      ),
      "Yes",
      "No"
   )
)</f>
        <v/>
      </c>
      <c r="P461" s="4"/>
      <c r="Q461" s="4"/>
      <c r="R461" s="4"/>
      <c r="S461" s="4"/>
      <c r="T461" s="67" t="str">
        <f>IF(Outcomes!M461="","",
   IF(AND(Outcomes!N461&lt;&gt;"",Outcomes!N461&lt;'County Names to hide (2)'!$C$2),0,
      ROUND((MIN(IF(Outcomes!N461="", 'County Names to hide (2)'!$D$2, Outcomes!N461),'County Names to hide (2)'!$D$2)-Outcomes!M461)/30,1)))</f>
        <v/>
      </c>
      <c r="U461" s="66"/>
      <c r="V461" s="70"/>
    </row>
    <row r="462" spans="3:22" s="1" customFormat="1" x14ac:dyDescent="0.35">
      <c r="C462" s="4"/>
      <c r="L462" s="66" t="str">
        <f t="shared" si="8"/>
        <v>Yes</v>
      </c>
      <c r="M462" s="4"/>
      <c r="N462" s="4"/>
      <c r="O462" s="66" t="str">
        <f>IF(OR(A462="", M462=""), "",
   IF(AND(
         M462 &lt;= 'County Names to hide (2)'!$D$2,
         OR(N462="", N462 &gt;= 'County Names to hide (2)'!$C$2)
      ),
      "Yes",
      "No"
   )
)</f>
        <v/>
      </c>
      <c r="P462" s="4"/>
      <c r="Q462" s="4"/>
      <c r="R462" s="4"/>
      <c r="S462" s="4"/>
      <c r="T462" s="67" t="str">
        <f>IF(Outcomes!M462="","",
   IF(AND(Outcomes!N462&lt;&gt;"",Outcomes!N462&lt;'County Names to hide (2)'!$C$2),0,
      ROUND((MIN(IF(Outcomes!N462="", 'County Names to hide (2)'!$D$2, Outcomes!N462),'County Names to hide (2)'!$D$2)-Outcomes!M462)/30,1)))</f>
        <v/>
      </c>
      <c r="U462" s="66"/>
      <c r="V462" s="70"/>
    </row>
    <row r="463" spans="3:22" s="1" customFormat="1" x14ac:dyDescent="0.35">
      <c r="C463" s="4"/>
      <c r="L463" s="66" t="str">
        <f t="shared" si="8"/>
        <v>Yes</v>
      </c>
      <c r="M463" s="4"/>
      <c r="N463" s="4"/>
      <c r="O463" s="66" t="str">
        <f>IF(OR(A463="", M463=""), "",
   IF(AND(
         M463 &lt;= 'County Names to hide (2)'!$D$2,
         OR(N463="", N463 &gt;= 'County Names to hide (2)'!$C$2)
      ),
      "Yes",
      "No"
   )
)</f>
        <v/>
      </c>
      <c r="P463" s="4"/>
      <c r="Q463" s="4"/>
      <c r="R463" s="4"/>
      <c r="S463" s="4"/>
      <c r="T463" s="67" t="str">
        <f>IF(Outcomes!M463="","",
   IF(AND(Outcomes!N463&lt;&gt;"",Outcomes!N463&lt;'County Names to hide (2)'!$C$2),0,
      ROUND((MIN(IF(Outcomes!N463="", 'County Names to hide (2)'!$D$2, Outcomes!N463),'County Names to hide (2)'!$D$2)-Outcomes!M463)/30,1)))</f>
        <v/>
      </c>
      <c r="U463" s="66"/>
      <c r="V463" s="70"/>
    </row>
    <row r="464" spans="3:22" s="1" customFormat="1" x14ac:dyDescent="0.35">
      <c r="C464" s="4"/>
      <c r="L464" s="66" t="str">
        <f t="shared" si="8"/>
        <v>Yes</v>
      </c>
      <c r="M464" s="4"/>
      <c r="N464" s="4"/>
      <c r="O464" s="66" t="str">
        <f>IF(OR(A464="", M464=""), "",
   IF(AND(
         M464 &lt;= 'County Names to hide (2)'!$D$2,
         OR(N464="", N464 &gt;= 'County Names to hide (2)'!$C$2)
      ),
      "Yes",
      "No"
   )
)</f>
        <v/>
      </c>
      <c r="P464" s="4"/>
      <c r="Q464" s="4"/>
      <c r="R464" s="4"/>
      <c r="S464" s="4"/>
      <c r="T464" s="67" t="str">
        <f>IF(Outcomes!M464="","",
   IF(AND(Outcomes!N464&lt;&gt;"",Outcomes!N464&lt;'County Names to hide (2)'!$C$2),0,
      ROUND((MIN(IF(Outcomes!N464="", 'County Names to hide (2)'!$D$2, Outcomes!N464),'County Names to hide (2)'!$D$2)-Outcomes!M464)/30,1)))</f>
        <v/>
      </c>
      <c r="U464" s="66"/>
      <c r="V464" s="70"/>
    </row>
    <row r="465" spans="3:22" s="1" customFormat="1" x14ac:dyDescent="0.35">
      <c r="C465" s="4"/>
      <c r="L465" s="66" t="str">
        <f t="shared" si="8"/>
        <v>Yes</v>
      </c>
      <c r="M465" s="4"/>
      <c r="N465" s="4"/>
      <c r="O465" s="66" t="str">
        <f>IF(OR(A465="", M465=""), "",
   IF(AND(
         M465 &lt;= 'County Names to hide (2)'!$D$2,
         OR(N465="", N465 &gt;= 'County Names to hide (2)'!$C$2)
      ),
      "Yes",
      "No"
   )
)</f>
        <v/>
      </c>
      <c r="P465" s="4"/>
      <c r="Q465" s="4"/>
      <c r="R465" s="4"/>
      <c r="S465" s="4"/>
      <c r="T465" s="67" t="str">
        <f>IF(Outcomes!M465="","",
   IF(AND(Outcomes!N465&lt;&gt;"",Outcomes!N465&lt;'County Names to hide (2)'!$C$2),0,
      ROUND((MIN(IF(Outcomes!N465="", 'County Names to hide (2)'!$D$2, Outcomes!N465),'County Names to hide (2)'!$D$2)-Outcomes!M465)/30,1)))</f>
        <v/>
      </c>
      <c r="U465" s="66"/>
      <c r="V465" s="70"/>
    </row>
    <row r="466" spans="3:22" s="1" customFormat="1" x14ac:dyDescent="0.35">
      <c r="C466" s="4"/>
      <c r="L466" s="66" t="str">
        <f t="shared" si="8"/>
        <v>Yes</v>
      </c>
      <c r="M466" s="4"/>
      <c r="N466" s="4"/>
      <c r="O466" s="66" t="str">
        <f>IF(OR(A466="", M466=""), "",
   IF(AND(
         M466 &lt;= 'County Names to hide (2)'!$D$2,
         OR(N466="", N466 &gt;= 'County Names to hide (2)'!$C$2)
      ),
      "Yes",
      "No"
   )
)</f>
        <v/>
      </c>
      <c r="P466" s="4"/>
      <c r="Q466" s="4"/>
      <c r="R466" s="4"/>
      <c r="S466" s="4"/>
      <c r="T466" s="67" t="str">
        <f>IF(Outcomes!M466="","",
   IF(AND(Outcomes!N466&lt;&gt;"",Outcomes!N466&lt;'County Names to hide (2)'!$C$2),0,
      ROUND((MIN(IF(Outcomes!N466="", 'County Names to hide (2)'!$D$2, Outcomes!N466),'County Names to hide (2)'!$D$2)-Outcomes!M466)/30,1)))</f>
        <v/>
      </c>
      <c r="U466" s="66"/>
      <c r="V466" s="70"/>
    </row>
    <row r="467" spans="3:22" s="1" customFormat="1" x14ac:dyDescent="0.35">
      <c r="C467" s="4"/>
      <c r="L467" s="66" t="str">
        <f t="shared" si="8"/>
        <v>Yes</v>
      </c>
      <c r="M467" s="4"/>
      <c r="N467" s="4"/>
      <c r="O467" s="66" t="str">
        <f>IF(OR(A467="", M467=""), "",
   IF(AND(
         M467 &lt;= 'County Names to hide (2)'!$D$2,
         OR(N467="", N467 &gt;= 'County Names to hide (2)'!$C$2)
      ),
      "Yes",
      "No"
   )
)</f>
        <v/>
      </c>
      <c r="P467" s="4"/>
      <c r="Q467" s="4"/>
      <c r="R467" s="4"/>
      <c r="S467" s="4"/>
      <c r="T467" s="67" t="str">
        <f>IF(Outcomes!M467="","",
   IF(AND(Outcomes!N467&lt;&gt;"",Outcomes!N467&lt;'County Names to hide (2)'!$C$2),0,
      ROUND((MIN(IF(Outcomes!N467="", 'County Names to hide (2)'!$D$2, Outcomes!N467),'County Names to hide (2)'!$D$2)-Outcomes!M467)/30,1)))</f>
        <v/>
      </c>
      <c r="U467" s="66"/>
      <c r="V467" s="70"/>
    </row>
    <row r="468" spans="3:22" s="1" customFormat="1" x14ac:dyDescent="0.35">
      <c r="C468" s="4"/>
      <c r="L468" s="66" t="str">
        <f t="shared" si="8"/>
        <v>Yes</v>
      </c>
      <c r="M468" s="4"/>
      <c r="N468" s="4"/>
      <c r="O468" s="66" t="str">
        <f>IF(OR(A468="", M468=""), "",
   IF(AND(
         M468 &lt;= 'County Names to hide (2)'!$D$2,
         OR(N468="", N468 &gt;= 'County Names to hide (2)'!$C$2)
      ),
      "Yes",
      "No"
   )
)</f>
        <v/>
      </c>
      <c r="P468" s="4"/>
      <c r="Q468" s="4"/>
      <c r="R468" s="4"/>
      <c r="S468" s="4"/>
      <c r="T468" s="67" t="str">
        <f>IF(Outcomes!M468="","",
   IF(AND(Outcomes!N468&lt;&gt;"",Outcomes!N468&lt;'County Names to hide (2)'!$C$2),0,
      ROUND((MIN(IF(Outcomes!N468="", 'County Names to hide (2)'!$D$2, Outcomes!N468),'County Names to hide (2)'!$D$2)-Outcomes!M468)/30,1)))</f>
        <v/>
      </c>
      <c r="U468" s="66"/>
      <c r="V468" s="70"/>
    </row>
    <row r="469" spans="3:22" s="1" customFormat="1" x14ac:dyDescent="0.35">
      <c r="C469" s="4"/>
      <c r="L469" s="66" t="str">
        <f t="shared" si="8"/>
        <v>Yes</v>
      </c>
      <c r="M469" s="4"/>
      <c r="N469" s="4"/>
      <c r="O469" s="66" t="str">
        <f>IF(OR(A469="", M469=""), "",
   IF(AND(
         M469 &lt;= 'County Names to hide (2)'!$D$2,
         OR(N469="", N469 &gt;= 'County Names to hide (2)'!$C$2)
      ),
      "Yes",
      "No"
   )
)</f>
        <v/>
      </c>
      <c r="P469" s="4"/>
      <c r="Q469" s="4"/>
      <c r="R469" s="4"/>
      <c r="S469" s="4"/>
      <c r="T469" s="67" t="str">
        <f>IF(Outcomes!M469="","",
   IF(AND(Outcomes!N469&lt;&gt;"",Outcomes!N469&lt;'County Names to hide (2)'!$C$2),0,
      ROUND((MIN(IF(Outcomes!N469="", 'County Names to hide (2)'!$D$2, Outcomes!N469),'County Names to hide (2)'!$D$2)-Outcomes!M469)/30,1)))</f>
        <v/>
      </c>
      <c r="U469" s="66"/>
      <c r="V469" s="70"/>
    </row>
    <row r="470" spans="3:22" s="1" customFormat="1" x14ac:dyDescent="0.35">
      <c r="C470" s="4"/>
      <c r="L470" s="66" t="str">
        <f t="shared" si="8"/>
        <v>Yes</v>
      </c>
      <c r="M470" s="4"/>
      <c r="N470" s="4"/>
      <c r="O470" s="66" t="str">
        <f>IF(OR(A470="", M470=""), "",
   IF(AND(
         M470 &lt;= 'County Names to hide (2)'!$D$2,
         OR(N470="", N470 &gt;= 'County Names to hide (2)'!$C$2)
      ),
      "Yes",
      "No"
   )
)</f>
        <v/>
      </c>
      <c r="P470" s="4"/>
      <c r="Q470" s="4"/>
      <c r="R470" s="4"/>
      <c r="S470" s="4"/>
      <c r="T470" s="67" t="str">
        <f>IF(Outcomes!M470="","",
   IF(AND(Outcomes!N470&lt;&gt;"",Outcomes!N470&lt;'County Names to hide (2)'!$C$2),0,
      ROUND((MIN(IF(Outcomes!N470="", 'County Names to hide (2)'!$D$2, Outcomes!N470),'County Names to hide (2)'!$D$2)-Outcomes!M470)/30,1)))</f>
        <v/>
      </c>
      <c r="U470" s="66"/>
      <c r="V470" s="70"/>
    </row>
    <row r="471" spans="3:22" s="1" customFormat="1" x14ac:dyDescent="0.35">
      <c r="C471" s="4"/>
      <c r="L471" s="66" t="str">
        <f t="shared" si="8"/>
        <v>Yes</v>
      </c>
      <c r="M471" s="4"/>
      <c r="N471" s="4"/>
      <c r="O471" s="66" t="str">
        <f>IF(OR(A471="", M471=""), "",
   IF(AND(
         M471 &lt;= 'County Names to hide (2)'!$D$2,
         OR(N471="", N471 &gt;= 'County Names to hide (2)'!$C$2)
      ),
      "Yes",
      "No"
   )
)</f>
        <v/>
      </c>
      <c r="P471" s="4"/>
      <c r="Q471" s="4"/>
      <c r="R471" s="4"/>
      <c r="S471" s="4"/>
      <c r="T471" s="67" t="str">
        <f>IF(Outcomes!M471="","",
   IF(AND(Outcomes!N471&lt;&gt;"",Outcomes!N471&lt;'County Names to hide (2)'!$C$2),0,
      ROUND((MIN(IF(Outcomes!N471="", 'County Names to hide (2)'!$D$2, Outcomes!N471),'County Names to hide (2)'!$D$2)-Outcomes!M471)/30,1)))</f>
        <v/>
      </c>
      <c r="U471" s="66"/>
      <c r="V471" s="70"/>
    </row>
    <row r="472" spans="3:22" s="1" customFormat="1" x14ac:dyDescent="0.35">
      <c r="C472" s="4"/>
      <c r="L472" s="66" t="str">
        <f t="shared" si="8"/>
        <v>Yes</v>
      </c>
      <c r="M472" s="4"/>
      <c r="N472" s="4"/>
      <c r="O472" s="66" t="str">
        <f>IF(OR(A472="", M472=""), "",
   IF(AND(
         M472 &lt;= 'County Names to hide (2)'!$D$2,
         OR(N472="", N472 &gt;= 'County Names to hide (2)'!$C$2)
      ),
      "Yes",
      "No"
   )
)</f>
        <v/>
      </c>
      <c r="P472" s="4"/>
      <c r="Q472" s="4"/>
      <c r="R472" s="4"/>
      <c r="S472" s="4"/>
      <c r="T472" s="67" t="str">
        <f>IF(Outcomes!M472="","",
   IF(AND(Outcomes!N472&lt;&gt;"",Outcomes!N472&lt;'County Names to hide (2)'!$C$2),0,
      ROUND((MIN(IF(Outcomes!N472="", 'County Names to hide (2)'!$D$2, Outcomes!N472),'County Names to hide (2)'!$D$2)-Outcomes!M472)/30,1)))</f>
        <v/>
      </c>
      <c r="U472" s="66"/>
      <c r="V472" s="70"/>
    </row>
    <row r="473" spans="3:22" s="1" customFormat="1" x14ac:dyDescent="0.35">
      <c r="C473" s="4"/>
      <c r="L473" s="66" t="str">
        <f t="shared" si="8"/>
        <v>Yes</v>
      </c>
      <c r="M473" s="4"/>
      <c r="N473" s="4"/>
      <c r="O473" s="66" t="str">
        <f>IF(OR(A473="", M473=""), "",
   IF(AND(
         M473 &lt;= 'County Names to hide (2)'!$D$2,
         OR(N473="", N473 &gt;= 'County Names to hide (2)'!$C$2)
      ),
      "Yes",
      "No"
   )
)</f>
        <v/>
      </c>
      <c r="P473" s="4"/>
      <c r="Q473" s="4"/>
      <c r="R473" s="4"/>
      <c r="S473" s="4"/>
      <c r="T473" s="67" t="str">
        <f>IF(Outcomes!M473="","",
   IF(AND(Outcomes!N473&lt;&gt;"",Outcomes!N473&lt;'County Names to hide (2)'!$C$2),0,
      ROUND((MIN(IF(Outcomes!N473="", 'County Names to hide (2)'!$D$2, Outcomes!N473),'County Names to hide (2)'!$D$2)-Outcomes!M473)/30,1)))</f>
        <v/>
      </c>
      <c r="U473" s="66"/>
      <c r="V473" s="70"/>
    </row>
    <row r="474" spans="3:22" s="1" customFormat="1" x14ac:dyDescent="0.35">
      <c r="C474" s="4"/>
      <c r="L474" s="66" t="str">
        <f t="shared" si="8"/>
        <v>Yes</v>
      </c>
      <c r="M474" s="4"/>
      <c r="N474" s="4"/>
      <c r="O474" s="66" t="str">
        <f>IF(OR(A474="", M474=""), "",
   IF(AND(
         M474 &lt;= 'County Names to hide (2)'!$D$2,
         OR(N474="", N474 &gt;= 'County Names to hide (2)'!$C$2)
      ),
      "Yes",
      "No"
   )
)</f>
        <v/>
      </c>
      <c r="P474" s="4"/>
      <c r="Q474" s="4"/>
      <c r="R474" s="4"/>
      <c r="S474" s="4"/>
      <c r="T474" s="67" t="str">
        <f>IF(Outcomes!M474="","",
   IF(AND(Outcomes!N474&lt;&gt;"",Outcomes!N474&lt;'County Names to hide (2)'!$C$2),0,
      ROUND((MIN(IF(Outcomes!N474="", 'County Names to hide (2)'!$D$2, Outcomes!N474),'County Names to hide (2)'!$D$2)-Outcomes!M474)/30,1)))</f>
        <v/>
      </c>
      <c r="U474" s="66"/>
      <c r="V474" s="70"/>
    </row>
    <row r="475" spans="3:22" s="1" customFormat="1" x14ac:dyDescent="0.35">
      <c r="C475" s="4"/>
      <c r="L475" s="66" t="str">
        <f t="shared" si="8"/>
        <v>Yes</v>
      </c>
      <c r="M475" s="4"/>
      <c r="N475" s="4"/>
      <c r="O475" s="66" t="str">
        <f>IF(OR(A475="", M475=""), "",
   IF(AND(
         M475 &lt;= 'County Names to hide (2)'!$D$2,
         OR(N475="", N475 &gt;= 'County Names to hide (2)'!$C$2)
      ),
      "Yes",
      "No"
   )
)</f>
        <v/>
      </c>
      <c r="P475" s="4"/>
      <c r="Q475" s="4"/>
      <c r="R475" s="4"/>
      <c r="S475" s="4"/>
      <c r="T475" s="67" t="str">
        <f>IF(Outcomes!M475="","",
   IF(AND(Outcomes!N475&lt;&gt;"",Outcomes!N475&lt;'County Names to hide (2)'!$C$2),0,
      ROUND((MIN(IF(Outcomes!N475="", 'County Names to hide (2)'!$D$2, Outcomes!N475),'County Names to hide (2)'!$D$2)-Outcomes!M475)/30,1)))</f>
        <v/>
      </c>
      <c r="U475" s="66"/>
      <c r="V475" s="70"/>
    </row>
    <row r="476" spans="3:22" s="1" customFormat="1" x14ac:dyDescent="0.35">
      <c r="C476" s="4"/>
      <c r="L476" s="66" t="str">
        <f t="shared" si="8"/>
        <v>Yes</v>
      </c>
      <c r="M476" s="4"/>
      <c r="N476" s="4"/>
      <c r="O476" s="66" t="str">
        <f>IF(OR(A476="", M476=""), "",
   IF(AND(
         M476 &lt;= 'County Names to hide (2)'!$D$2,
         OR(N476="", N476 &gt;= 'County Names to hide (2)'!$C$2)
      ),
      "Yes",
      "No"
   )
)</f>
        <v/>
      </c>
      <c r="P476" s="4"/>
      <c r="Q476" s="4"/>
      <c r="R476" s="4"/>
      <c r="S476" s="4"/>
      <c r="T476" s="67" t="str">
        <f>IF(Outcomes!M476="","",
   IF(AND(Outcomes!N476&lt;&gt;"",Outcomes!N476&lt;'County Names to hide (2)'!$C$2),0,
      ROUND((MIN(IF(Outcomes!N476="", 'County Names to hide (2)'!$D$2, Outcomes!N476),'County Names to hide (2)'!$D$2)-Outcomes!M476)/30,1)))</f>
        <v/>
      </c>
      <c r="U476" s="66"/>
      <c r="V476" s="70"/>
    </row>
    <row r="477" spans="3:22" s="1" customFormat="1" x14ac:dyDescent="0.35">
      <c r="C477" s="4"/>
      <c r="L477" s="66" t="str">
        <f t="shared" si="8"/>
        <v>Yes</v>
      </c>
      <c r="M477" s="4"/>
      <c r="N477" s="4"/>
      <c r="O477" s="66" t="str">
        <f>IF(OR(A477="", M477=""), "",
   IF(AND(
         M477 &lt;= 'County Names to hide (2)'!$D$2,
         OR(N477="", N477 &gt;= 'County Names to hide (2)'!$C$2)
      ),
      "Yes",
      "No"
   )
)</f>
        <v/>
      </c>
      <c r="P477" s="4"/>
      <c r="Q477" s="4"/>
      <c r="R477" s="4"/>
      <c r="S477" s="4"/>
      <c r="T477" s="67" t="str">
        <f>IF(Outcomes!M477="","",
   IF(AND(Outcomes!N477&lt;&gt;"",Outcomes!N477&lt;'County Names to hide (2)'!$C$2),0,
      ROUND((MIN(IF(Outcomes!N477="", 'County Names to hide (2)'!$D$2, Outcomes!N477),'County Names to hide (2)'!$D$2)-Outcomes!M477)/30,1)))</f>
        <v/>
      </c>
      <c r="U477" s="66"/>
      <c r="V477" s="70"/>
    </row>
    <row r="478" spans="3:22" s="1" customFormat="1" x14ac:dyDescent="0.35">
      <c r="C478" s="4"/>
      <c r="L478" s="66" t="str">
        <f t="shared" si="8"/>
        <v>Yes</v>
      </c>
      <c r="M478" s="4"/>
      <c r="N478" s="4"/>
      <c r="O478" s="66" t="str">
        <f>IF(OR(A478="", M478=""), "",
   IF(AND(
         M478 &lt;= 'County Names to hide (2)'!$D$2,
         OR(N478="", N478 &gt;= 'County Names to hide (2)'!$C$2)
      ),
      "Yes",
      "No"
   )
)</f>
        <v/>
      </c>
      <c r="P478" s="4"/>
      <c r="Q478" s="4"/>
      <c r="R478" s="4"/>
      <c r="S478" s="4"/>
      <c r="T478" s="67" t="str">
        <f>IF(Outcomes!M478="","",
   IF(AND(Outcomes!N478&lt;&gt;"",Outcomes!N478&lt;'County Names to hide (2)'!$C$2),0,
      ROUND((MIN(IF(Outcomes!N478="", 'County Names to hide (2)'!$D$2, Outcomes!N478),'County Names to hide (2)'!$D$2)-Outcomes!M478)/30,1)))</f>
        <v/>
      </c>
      <c r="U478" s="66"/>
      <c r="V478" s="70"/>
    </row>
    <row r="479" spans="3:22" s="1" customFormat="1" x14ac:dyDescent="0.35">
      <c r="C479" s="4"/>
      <c r="L479" s="66" t="str">
        <f t="shared" si="8"/>
        <v>Yes</v>
      </c>
      <c r="M479" s="4"/>
      <c r="N479" s="4"/>
      <c r="O479" s="66" t="str">
        <f>IF(OR(A479="", M479=""), "",
   IF(AND(
         M479 &lt;= 'County Names to hide (2)'!$D$2,
         OR(N479="", N479 &gt;= 'County Names to hide (2)'!$C$2)
      ),
      "Yes",
      "No"
   )
)</f>
        <v/>
      </c>
      <c r="P479" s="4"/>
      <c r="Q479" s="4"/>
      <c r="R479" s="4"/>
      <c r="S479" s="4"/>
      <c r="T479" s="67" t="str">
        <f>IF(Outcomes!M479="","",
   IF(AND(Outcomes!N479&lt;&gt;"",Outcomes!N479&lt;'County Names to hide (2)'!$C$2),0,
      ROUND((MIN(IF(Outcomes!N479="", 'County Names to hide (2)'!$D$2, Outcomes!N479),'County Names to hide (2)'!$D$2)-Outcomes!M479)/30,1)))</f>
        <v/>
      </c>
      <c r="U479" s="66"/>
      <c r="V479" s="70"/>
    </row>
    <row r="480" spans="3:22" s="1" customFormat="1" x14ac:dyDescent="0.35">
      <c r="C480" s="4"/>
      <c r="L480" s="66" t="str">
        <f t="shared" si="8"/>
        <v>Yes</v>
      </c>
      <c r="M480" s="4"/>
      <c r="N480" s="4"/>
      <c r="O480" s="66" t="str">
        <f>IF(OR(A480="", M480=""), "",
   IF(AND(
         M480 &lt;= 'County Names to hide (2)'!$D$2,
         OR(N480="", N480 &gt;= 'County Names to hide (2)'!$C$2)
      ),
      "Yes",
      "No"
   )
)</f>
        <v/>
      </c>
      <c r="P480" s="4"/>
      <c r="Q480" s="4"/>
      <c r="R480" s="4"/>
      <c r="S480" s="4"/>
      <c r="T480" s="67" t="str">
        <f>IF(Outcomes!M480="","",
   IF(AND(Outcomes!N480&lt;&gt;"",Outcomes!N480&lt;'County Names to hide (2)'!$C$2),0,
      ROUND((MIN(IF(Outcomes!N480="", 'County Names to hide (2)'!$D$2, Outcomes!N480),'County Names to hide (2)'!$D$2)-Outcomes!M480)/30,1)))</f>
        <v/>
      </c>
      <c r="U480" s="66"/>
      <c r="V480" s="70"/>
    </row>
    <row r="481" spans="3:22" s="1" customFormat="1" x14ac:dyDescent="0.35">
      <c r="C481" s="4"/>
      <c r="L481" s="66" t="str">
        <f t="shared" si="8"/>
        <v>Yes</v>
      </c>
      <c r="M481" s="4"/>
      <c r="N481" s="4"/>
      <c r="O481" s="66" t="str">
        <f>IF(OR(A481="", M481=""), "",
   IF(AND(
         M481 &lt;= 'County Names to hide (2)'!$D$2,
         OR(N481="", N481 &gt;= 'County Names to hide (2)'!$C$2)
      ),
      "Yes",
      "No"
   )
)</f>
        <v/>
      </c>
      <c r="P481" s="4"/>
      <c r="Q481" s="4"/>
      <c r="R481" s="4"/>
      <c r="S481" s="4"/>
      <c r="T481" s="67" t="str">
        <f>IF(Outcomes!M481="","",
   IF(AND(Outcomes!N481&lt;&gt;"",Outcomes!N481&lt;'County Names to hide (2)'!$C$2),0,
      ROUND((MIN(IF(Outcomes!N481="", 'County Names to hide (2)'!$D$2, Outcomes!N481),'County Names to hide (2)'!$D$2)-Outcomes!M481)/30,1)))</f>
        <v/>
      </c>
      <c r="U481" s="66"/>
      <c r="V481" s="70"/>
    </row>
    <row r="482" spans="3:22" s="1" customFormat="1" x14ac:dyDescent="0.35">
      <c r="C482" s="4"/>
      <c r="L482" s="66" t="str">
        <f t="shared" si="8"/>
        <v>Yes</v>
      </c>
      <c r="M482" s="4"/>
      <c r="N482" s="4"/>
      <c r="O482" s="66" t="str">
        <f>IF(OR(A482="", M482=""), "",
   IF(AND(
         M482 &lt;= 'County Names to hide (2)'!$D$2,
         OR(N482="", N482 &gt;= 'County Names to hide (2)'!$C$2)
      ),
      "Yes",
      "No"
   )
)</f>
        <v/>
      </c>
      <c r="P482" s="4"/>
      <c r="Q482" s="4"/>
      <c r="R482" s="4"/>
      <c r="S482" s="4"/>
      <c r="T482" s="67" t="str">
        <f>IF(Outcomes!M482="","",
   IF(AND(Outcomes!N482&lt;&gt;"",Outcomes!N482&lt;'County Names to hide (2)'!$C$2),0,
      ROUND((MIN(IF(Outcomes!N482="", 'County Names to hide (2)'!$D$2, Outcomes!N482),'County Names to hide (2)'!$D$2)-Outcomes!M482)/30,1)))</f>
        <v/>
      </c>
      <c r="U482" s="66"/>
      <c r="V482" s="70"/>
    </row>
    <row r="483" spans="3:22" s="1" customFormat="1" x14ac:dyDescent="0.35">
      <c r="C483" s="4"/>
      <c r="L483" s="66" t="str">
        <f t="shared" si="8"/>
        <v>Yes</v>
      </c>
      <c r="M483" s="4"/>
      <c r="N483" s="4"/>
      <c r="O483" s="66" t="str">
        <f>IF(OR(A483="", M483=""), "",
   IF(AND(
         M483 &lt;= 'County Names to hide (2)'!$D$2,
         OR(N483="", N483 &gt;= 'County Names to hide (2)'!$C$2)
      ),
      "Yes",
      "No"
   )
)</f>
        <v/>
      </c>
      <c r="P483" s="4"/>
      <c r="Q483" s="4"/>
      <c r="R483" s="4"/>
      <c r="S483" s="4"/>
      <c r="T483" s="67" t="str">
        <f>IF(Outcomes!M483="","",
   IF(AND(Outcomes!N483&lt;&gt;"",Outcomes!N483&lt;'County Names to hide (2)'!$C$2),0,
      ROUND((MIN(IF(Outcomes!N483="", 'County Names to hide (2)'!$D$2, Outcomes!N483),'County Names to hide (2)'!$D$2)-Outcomes!M483)/30,1)))</f>
        <v/>
      </c>
      <c r="U483" s="66"/>
      <c r="V483" s="70"/>
    </row>
    <row r="484" spans="3:22" s="1" customFormat="1" x14ac:dyDescent="0.35">
      <c r="C484" s="4"/>
      <c r="L484" s="66" t="str">
        <f t="shared" si="8"/>
        <v>Yes</v>
      </c>
      <c r="M484" s="4"/>
      <c r="N484" s="4"/>
      <c r="O484" s="66" t="str">
        <f>IF(OR(A484="", M484=""), "",
   IF(AND(
         M484 &lt;= 'County Names to hide (2)'!$D$2,
         OR(N484="", N484 &gt;= 'County Names to hide (2)'!$C$2)
      ),
      "Yes",
      "No"
   )
)</f>
        <v/>
      </c>
      <c r="P484" s="4"/>
      <c r="Q484" s="4"/>
      <c r="R484" s="4"/>
      <c r="S484" s="4"/>
      <c r="T484" s="67" t="str">
        <f>IF(Outcomes!M484="","",
   IF(AND(Outcomes!N484&lt;&gt;"",Outcomes!N484&lt;'County Names to hide (2)'!$C$2),0,
      ROUND((MIN(IF(Outcomes!N484="", 'County Names to hide (2)'!$D$2, Outcomes!N484),'County Names to hide (2)'!$D$2)-Outcomes!M484)/30,1)))</f>
        <v/>
      </c>
      <c r="U484" s="66"/>
      <c r="V484" s="70"/>
    </row>
    <row r="485" spans="3:22" s="1" customFormat="1" x14ac:dyDescent="0.35">
      <c r="C485" s="4"/>
      <c r="L485" s="66" t="str">
        <f t="shared" ref="L485:L500" si="9">IF(COUNTIF(F486:K486, "Yes")&gt;0, "No", "Yes")</f>
        <v>Yes</v>
      </c>
      <c r="M485" s="4"/>
      <c r="N485" s="4"/>
      <c r="O485" s="66" t="str">
        <f>IF(OR(A485="", M485=""), "",
   IF(AND(
         M485 &lt;= 'County Names to hide (2)'!$D$2,
         OR(N485="", N485 &gt;= 'County Names to hide (2)'!$C$2)
      ),
      "Yes",
      "No"
   )
)</f>
        <v/>
      </c>
      <c r="P485" s="4"/>
      <c r="Q485" s="4"/>
      <c r="R485" s="4"/>
      <c r="S485" s="4"/>
      <c r="T485" s="67" t="str">
        <f>IF(Outcomes!M485="","",
   IF(AND(Outcomes!N485&lt;&gt;"",Outcomes!N485&lt;'County Names to hide (2)'!$C$2),0,
      ROUND((MIN(IF(Outcomes!N485="", 'County Names to hide (2)'!$D$2, Outcomes!N485),'County Names to hide (2)'!$D$2)-Outcomes!M485)/30,1)))</f>
        <v/>
      </c>
      <c r="U485" s="66"/>
      <c r="V485" s="70"/>
    </row>
    <row r="486" spans="3:22" s="1" customFormat="1" x14ac:dyDescent="0.35">
      <c r="C486" s="4"/>
      <c r="L486" s="66" t="str">
        <f t="shared" si="9"/>
        <v>Yes</v>
      </c>
      <c r="M486" s="4"/>
      <c r="N486" s="4"/>
      <c r="O486" s="66" t="str">
        <f>IF(OR(A486="", M486=""), "",
   IF(AND(
         M486 &lt;= 'County Names to hide (2)'!$D$2,
         OR(N486="", N486 &gt;= 'County Names to hide (2)'!$C$2)
      ),
      "Yes",
      "No"
   )
)</f>
        <v/>
      </c>
      <c r="P486" s="4"/>
      <c r="Q486" s="4"/>
      <c r="R486" s="4"/>
      <c r="S486" s="4"/>
      <c r="T486" s="67" t="str">
        <f>IF(Outcomes!M486="","",
   IF(AND(Outcomes!N486&lt;&gt;"",Outcomes!N486&lt;'County Names to hide (2)'!$C$2),0,
      ROUND((MIN(IF(Outcomes!N486="", 'County Names to hide (2)'!$D$2, Outcomes!N486),'County Names to hide (2)'!$D$2)-Outcomes!M486)/30,1)))</f>
        <v/>
      </c>
      <c r="U486" s="66"/>
      <c r="V486" s="70"/>
    </row>
    <row r="487" spans="3:22" s="1" customFormat="1" x14ac:dyDescent="0.35">
      <c r="C487" s="4"/>
      <c r="L487" s="66" t="str">
        <f t="shared" si="9"/>
        <v>Yes</v>
      </c>
      <c r="M487" s="4"/>
      <c r="N487" s="4"/>
      <c r="O487" s="66" t="str">
        <f>IF(OR(A487="", M487=""), "",
   IF(AND(
         M487 &lt;= 'County Names to hide (2)'!$D$2,
         OR(N487="", N487 &gt;= 'County Names to hide (2)'!$C$2)
      ),
      "Yes",
      "No"
   )
)</f>
        <v/>
      </c>
      <c r="P487" s="4"/>
      <c r="Q487" s="4"/>
      <c r="R487" s="4"/>
      <c r="S487" s="4"/>
      <c r="T487" s="67" t="str">
        <f>IF(Outcomes!M487="","",
   IF(AND(Outcomes!N487&lt;&gt;"",Outcomes!N487&lt;'County Names to hide (2)'!$C$2),0,
      ROUND((MIN(IF(Outcomes!N487="", 'County Names to hide (2)'!$D$2, Outcomes!N487),'County Names to hide (2)'!$D$2)-Outcomes!M487)/30,1)))</f>
        <v/>
      </c>
      <c r="U487" s="66"/>
      <c r="V487" s="70"/>
    </row>
    <row r="488" spans="3:22" s="1" customFormat="1" x14ac:dyDescent="0.35">
      <c r="C488" s="4"/>
      <c r="L488" s="66" t="str">
        <f t="shared" si="9"/>
        <v>Yes</v>
      </c>
      <c r="M488" s="4"/>
      <c r="N488" s="4"/>
      <c r="O488" s="66" t="str">
        <f>IF(OR(A488="", M488=""), "",
   IF(AND(
         M488 &lt;= 'County Names to hide (2)'!$D$2,
         OR(N488="", N488 &gt;= 'County Names to hide (2)'!$C$2)
      ),
      "Yes",
      "No"
   )
)</f>
        <v/>
      </c>
      <c r="P488" s="4"/>
      <c r="Q488" s="4"/>
      <c r="R488" s="4"/>
      <c r="S488" s="4"/>
      <c r="T488" s="67" t="str">
        <f>IF(Outcomes!M488="","",
   IF(AND(Outcomes!N488&lt;&gt;"",Outcomes!N488&lt;'County Names to hide (2)'!$C$2),0,
      ROUND((MIN(IF(Outcomes!N488="", 'County Names to hide (2)'!$D$2, Outcomes!N488),'County Names to hide (2)'!$D$2)-Outcomes!M488)/30,1)))</f>
        <v/>
      </c>
      <c r="U488" s="66"/>
      <c r="V488" s="70"/>
    </row>
    <row r="489" spans="3:22" s="1" customFormat="1" x14ac:dyDescent="0.35">
      <c r="C489" s="4"/>
      <c r="L489" s="66" t="str">
        <f t="shared" si="9"/>
        <v>Yes</v>
      </c>
      <c r="M489" s="4"/>
      <c r="N489" s="4"/>
      <c r="O489" s="66" t="str">
        <f>IF(OR(A489="", M489=""), "",
   IF(AND(
         M489 &lt;= 'County Names to hide (2)'!$D$2,
         OR(N489="", N489 &gt;= 'County Names to hide (2)'!$C$2)
      ),
      "Yes",
      "No"
   )
)</f>
        <v/>
      </c>
      <c r="P489" s="4"/>
      <c r="Q489" s="4"/>
      <c r="R489" s="4"/>
      <c r="S489" s="4"/>
      <c r="T489" s="67" t="str">
        <f>IF(Outcomes!M489="","",
   IF(AND(Outcomes!N489&lt;&gt;"",Outcomes!N489&lt;'County Names to hide (2)'!$C$2),0,
      ROUND((MIN(IF(Outcomes!N489="", 'County Names to hide (2)'!$D$2, Outcomes!N489),'County Names to hide (2)'!$D$2)-Outcomes!M489)/30,1)))</f>
        <v/>
      </c>
      <c r="U489" s="66"/>
      <c r="V489" s="70"/>
    </row>
    <row r="490" spans="3:22" s="1" customFormat="1" x14ac:dyDescent="0.35">
      <c r="C490" s="4"/>
      <c r="L490" s="66" t="str">
        <f t="shared" si="9"/>
        <v>Yes</v>
      </c>
      <c r="M490" s="4"/>
      <c r="N490" s="4"/>
      <c r="O490" s="66" t="str">
        <f>IF(OR(A490="", M490=""), "",
   IF(AND(
         M490 &lt;= 'County Names to hide (2)'!$D$2,
         OR(N490="", N490 &gt;= 'County Names to hide (2)'!$C$2)
      ),
      "Yes",
      "No"
   )
)</f>
        <v/>
      </c>
      <c r="P490" s="4"/>
      <c r="Q490" s="4"/>
      <c r="R490" s="4"/>
      <c r="S490" s="4"/>
      <c r="T490" s="67" t="str">
        <f>IF(Outcomes!M490="","",
   IF(AND(Outcomes!N490&lt;&gt;"",Outcomes!N490&lt;'County Names to hide (2)'!$C$2),0,
      ROUND((MIN(IF(Outcomes!N490="", 'County Names to hide (2)'!$D$2, Outcomes!N490),'County Names to hide (2)'!$D$2)-Outcomes!M490)/30,1)))</f>
        <v/>
      </c>
      <c r="U490" s="66"/>
      <c r="V490" s="70"/>
    </row>
    <row r="491" spans="3:22" s="1" customFormat="1" x14ac:dyDescent="0.35">
      <c r="C491" s="4"/>
      <c r="L491" s="66" t="str">
        <f t="shared" si="9"/>
        <v>Yes</v>
      </c>
      <c r="M491" s="4"/>
      <c r="N491" s="4"/>
      <c r="O491" s="66" t="str">
        <f>IF(OR(A491="", M491=""), "",
   IF(AND(
         M491 &lt;= 'County Names to hide (2)'!$D$2,
         OR(N491="", N491 &gt;= 'County Names to hide (2)'!$C$2)
      ),
      "Yes",
      "No"
   )
)</f>
        <v/>
      </c>
      <c r="P491" s="4"/>
      <c r="Q491" s="4"/>
      <c r="R491" s="4"/>
      <c r="S491" s="4"/>
      <c r="T491" s="67" t="str">
        <f>IF(Outcomes!M491="","",
   IF(AND(Outcomes!N491&lt;&gt;"",Outcomes!N491&lt;'County Names to hide (2)'!$C$2),0,
      ROUND((MIN(IF(Outcomes!N491="", 'County Names to hide (2)'!$D$2, Outcomes!N491),'County Names to hide (2)'!$D$2)-Outcomes!M491)/30,1)))</f>
        <v/>
      </c>
      <c r="U491" s="66"/>
      <c r="V491" s="70"/>
    </row>
    <row r="492" spans="3:22" s="1" customFormat="1" x14ac:dyDescent="0.35">
      <c r="C492" s="4"/>
      <c r="L492" s="66" t="str">
        <f t="shared" si="9"/>
        <v>Yes</v>
      </c>
      <c r="M492" s="4"/>
      <c r="N492" s="4"/>
      <c r="O492" s="66" t="str">
        <f>IF(OR(A492="", M492=""), "",
   IF(AND(
         M492 &lt;= 'County Names to hide (2)'!$D$2,
         OR(N492="", N492 &gt;= 'County Names to hide (2)'!$C$2)
      ),
      "Yes",
      "No"
   )
)</f>
        <v/>
      </c>
      <c r="P492" s="4"/>
      <c r="Q492" s="4"/>
      <c r="R492" s="4"/>
      <c r="S492" s="4"/>
      <c r="T492" s="67" t="str">
        <f>IF(Outcomes!M492="","",
   IF(AND(Outcomes!N492&lt;&gt;"",Outcomes!N492&lt;'County Names to hide (2)'!$C$2),0,
      ROUND((MIN(IF(Outcomes!N492="", 'County Names to hide (2)'!$D$2, Outcomes!N492),'County Names to hide (2)'!$D$2)-Outcomes!M492)/30,1)))</f>
        <v/>
      </c>
      <c r="U492" s="66"/>
      <c r="V492" s="70"/>
    </row>
    <row r="493" spans="3:22" s="1" customFormat="1" x14ac:dyDescent="0.35">
      <c r="C493" s="4"/>
      <c r="L493" s="66" t="str">
        <f t="shared" si="9"/>
        <v>Yes</v>
      </c>
      <c r="M493" s="4"/>
      <c r="N493" s="4"/>
      <c r="O493" s="66" t="str">
        <f>IF(OR(A493="", M493=""), "",
   IF(AND(
         M493 &lt;= 'County Names to hide (2)'!$D$2,
         OR(N493="", N493 &gt;= 'County Names to hide (2)'!$C$2)
      ),
      "Yes",
      "No"
   )
)</f>
        <v/>
      </c>
      <c r="P493" s="4"/>
      <c r="Q493" s="4"/>
      <c r="R493" s="4"/>
      <c r="S493" s="4"/>
      <c r="T493" s="67" t="str">
        <f>IF(Outcomes!M493="","",
   IF(AND(Outcomes!N493&lt;&gt;"",Outcomes!N493&lt;'County Names to hide (2)'!$C$2),0,
      ROUND((MIN(IF(Outcomes!N493="", 'County Names to hide (2)'!$D$2, Outcomes!N493),'County Names to hide (2)'!$D$2)-Outcomes!M493)/30,1)))</f>
        <v/>
      </c>
      <c r="U493" s="66"/>
      <c r="V493" s="70"/>
    </row>
    <row r="494" spans="3:22" s="1" customFormat="1" x14ac:dyDescent="0.35">
      <c r="C494" s="4"/>
      <c r="L494" s="66" t="str">
        <f t="shared" si="9"/>
        <v>Yes</v>
      </c>
      <c r="M494" s="4"/>
      <c r="N494" s="4"/>
      <c r="O494" s="66" t="str">
        <f>IF(OR(A494="", M494=""), "",
   IF(AND(
         M494 &lt;= 'County Names to hide (2)'!$D$2,
         OR(N494="", N494 &gt;= 'County Names to hide (2)'!$C$2)
      ),
      "Yes",
      "No"
   )
)</f>
        <v/>
      </c>
      <c r="P494" s="4"/>
      <c r="Q494" s="4"/>
      <c r="R494" s="4"/>
      <c r="S494" s="4"/>
      <c r="T494" s="67" t="str">
        <f>IF(Outcomes!M494="","",
   IF(AND(Outcomes!N494&lt;&gt;"",Outcomes!N494&lt;'County Names to hide (2)'!$C$2),0,
      ROUND((MIN(IF(Outcomes!N494="", 'County Names to hide (2)'!$D$2, Outcomes!N494),'County Names to hide (2)'!$D$2)-Outcomes!M494)/30,1)))</f>
        <v/>
      </c>
      <c r="U494" s="66"/>
      <c r="V494" s="70"/>
    </row>
    <row r="495" spans="3:22" s="1" customFormat="1" x14ac:dyDescent="0.35">
      <c r="C495" s="4"/>
      <c r="L495" s="66" t="str">
        <f t="shared" si="9"/>
        <v>Yes</v>
      </c>
      <c r="M495" s="4"/>
      <c r="N495" s="4"/>
      <c r="O495" s="66" t="str">
        <f>IF(OR(A495="", M495=""), "",
   IF(AND(
         M495 &lt;= 'County Names to hide (2)'!$D$2,
         OR(N495="", N495 &gt;= 'County Names to hide (2)'!$C$2)
      ),
      "Yes",
      "No"
   )
)</f>
        <v/>
      </c>
      <c r="P495" s="4"/>
      <c r="Q495" s="4"/>
      <c r="R495" s="4"/>
      <c r="S495" s="4"/>
      <c r="T495" s="67" t="str">
        <f>IF(Outcomes!M495="","",
   IF(AND(Outcomes!N495&lt;&gt;"",Outcomes!N495&lt;'County Names to hide (2)'!$C$2),0,
      ROUND((MIN(IF(Outcomes!N495="", 'County Names to hide (2)'!$D$2, Outcomes!N495),'County Names to hide (2)'!$D$2)-Outcomes!M495)/30,1)))</f>
        <v/>
      </c>
      <c r="U495" s="66"/>
      <c r="V495" s="70"/>
    </row>
    <row r="496" spans="3:22" s="1" customFormat="1" x14ac:dyDescent="0.35">
      <c r="C496" s="4"/>
      <c r="L496" s="66" t="str">
        <f t="shared" si="9"/>
        <v>Yes</v>
      </c>
      <c r="M496" s="4"/>
      <c r="N496" s="4"/>
      <c r="O496" s="66" t="str">
        <f>IF(OR(A496="", M496=""), "",
   IF(AND(
         M496 &lt;= 'County Names to hide (2)'!$D$2,
         OR(N496="", N496 &gt;= 'County Names to hide (2)'!$C$2)
      ),
      "Yes",
      "No"
   )
)</f>
        <v/>
      </c>
      <c r="P496" s="4"/>
      <c r="Q496" s="4"/>
      <c r="R496" s="4"/>
      <c r="S496" s="4"/>
      <c r="T496" s="67" t="str">
        <f>IF(Outcomes!M496="","",
   IF(AND(Outcomes!N496&lt;&gt;"",Outcomes!N496&lt;'County Names to hide (2)'!$C$2),0,
      ROUND((MIN(IF(Outcomes!N496="", 'County Names to hide (2)'!$D$2, Outcomes!N496),'County Names to hide (2)'!$D$2)-Outcomes!M496)/30,1)))</f>
        <v/>
      </c>
      <c r="U496" s="66"/>
      <c r="V496" s="70"/>
    </row>
    <row r="497" spans="3:22" s="1" customFormat="1" x14ac:dyDescent="0.35">
      <c r="C497" s="4"/>
      <c r="L497" s="66" t="str">
        <f t="shared" si="9"/>
        <v>Yes</v>
      </c>
      <c r="M497" s="4"/>
      <c r="N497" s="4"/>
      <c r="O497" s="66" t="str">
        <f>IF(OR(A497="", M497=""), "",
   IF(AND(
         M497 &lt;= 'County Names to hide (2)'!$D$2,
         OR(N497="", N497 &gt;= 'County Names to hide (2)'!$C$2)
      ),
      "Yes",
      "No"
   )
)</f>
        <v/>
      </c>
      <c r="P497" s="4"/>
      <c r="Q497" s="4"/>
      <c r="R497" s="4"/>
      <c r="S497" s="4"/>
      <c r="T497" s="67" t="str">
        <f>IF(Outcomes!M497="","",
   IF(AND(Outcomes!N497&lt;&gt;"",Outcomes!N497&lt;'County Names to hide (2)'!$C$2),0,
      ROUND((MIN(IF(Outcomes!N497="", 'County Names to hide (2)'!$D$2, Outcomes!N497),'County Names to hide (2)'!$D$2)-Outcomes!M497)/30,1)))</f>
        <v/>
      </c>
      <c r="U497" s="66"/>
      <c r="V497" s="70"/>
    </row>
    <row r="498" spans="3:22" s="1" customFormat="1" x14ac:dyDescent="0.35">
      <c r="C498" s="4"/>
      <c r="L498" s="66" t="str">
        <f t="shared" si="9"/>
        <v>Yes</v>
      </c>
      <c r="M498" s="4"/>
      <c r="N498" s="4"/>
      <c r="O498" s="66" t="str">
        <f>IF(OR(A498="", M498=""), "",
   IF(AND(
         M498 &lt;= 'County Names to hide (2)'!$D$2,
         OR(N498="", N498 &gt;= 'County Names to hide (2)'!$C$2)
      ),
      "Yes",
      "No"
   )
)</f>
        <v/>
      </c>
      <c r="P498" s="4"/>
      <c r="Q498" s="4"/>
      <c r="R498" s="4"/>
      <c r="S498" s="4"/>
      <c r="T498" s="67" t="str">
        <f>IF(Outcomes!M498="","",
   IF(AND(Outcomes!N498&lt;&gt;"",Outcomes!N498&lt;'County Names to hide (2)'!$C$2),0,
      ROUND((MIN(IF(Outcomes!N498="", 'County Names to hide (2)'!$D$2, Outcomes!N498),'County Names to hide (2)'!$D$2)-Outcomes!M498)/30,1)))</f>
        <v/>
      </c>
      <c r="U498" s="66"/>
      <c r="V498" s="70"/>
    </row>
    <row r="499" spans="3:22" s="1" customFormat="1" x14ac:dyDescent="0.35">
      <c r="C499" s="4"/>
      <c r="L499" s="66" t="str">
        <f t="shared" si="9"/>
        <v>Yes</v>
      </c>
      <c r="M499" s="4"/>
      <c r="N499" s="4"/>
      <c r="O499" s="66" t="str">
        <f>IF(OR(A499="", M499=""), "",
   IF(AND(
         M499 &lt;= 'County Names to hide (2)'!$D$2,
         OR(N499="", N499 &gt;= 'County Names to hide (2)'!$C$2)
      ),
      "Yes",
      "No"
   )
)</f>
        <v/>
      </c>
      <c r="P499" s="4"/>
      <c r="Q499" s="4"/>
      <c r="R499" s="4"/>
      <c r="S499" s="4"/>
      <c r="T499" s="67" t="str">
        <f>IF(Outcomes!M499="","",
   IF(AND(Outcomes!N499&lt;&gt;"",Outcomes!N499&lt;'County Names to hide (2)'!$C$2),0,
      ROUND((MIN(IF(Outcomes!N499="", 'County Names to hide (2)'!$D$2, Outcomes!N499),'County Names to hide (2)'!$D$2)-Outcomes!M499)/30,1)))</f>
        <v/>
      </c>
      <c r="U499" s="66"/>
      <c r="V499" s="70"/>
    </row>
    <row r="500" spans="3:22" s="1" customFormat="1" x14ac:dyDescent="0.35">
      <c r="C500" s="4"/>
      <c r="L500" s="66" t="str">
        <f t="shared" si="9"/>
        <v>Yes</v>
      </c>
      <c r="M500" s="4"/>
      <c r="N500" s="4"/>
      <c r="O500" s="66" t="str">
        <f>IF(OR(A500="", M500=""), "",
   IF(AND(
         M500 &lt;= 'County Names to hide (2)'!$D$2,
         OR(N500="", N500 &gt;= 'County Names to hide (2)'!$C$2)
      ),
      "Yes",
      "No"
   )
)</f>
        <v/>
      </c>
      <c r="P500" s="4"/>
      <c r="Q500" s="4"/>
      <c r="R500" s="4"/>
      <c r="S500" s="4"/>
      <c r="T500" s="67" t="str">
        <f>IF(Outcomes!M500="","",
   IF(AND(Outcomes!N500&lt;&gt;"",Outcomes!N500&lt;'County Names to hide (2)'!$C$2),0,
      ROUND((MIN(IF(Outcomes!N500="", 'County Names to hide (2)'!$D$2, Outcomes!N500),'County Names to hide (2)'!$D$2)-Outcomes!M500)/30,1)))</f>
        <v/>
      </c>
      <c r="U500" s="66"/>
      <c r="V500" s="70"/>
    </row>
  </sheetData>
  <sheetProtection algorithmName="SHA-512" hashValue="cEYXiDdor8LpQ3gIRgUjMcCr+lAuR/HIWb2qCkpTay4nypGPhDOZtmogtjIPkxwClyrxL3PzoA0RNv1KdV36VQ==" saltValue="Dyn1ykYucMLnmC38qEnSEQ==" spinCount="100000" sheet="1" selectLockedCells="1" sort="0"/>
  <mergeCells count="2">
    <mergeCell ref="A2:B2"/>
    <mergeCell ref="A1:I1"/>
  </mergeCells>
  <dataValidations count="4">
    <dataValidation type="list" allowBlank="1" showInputMessage="1" showErrorMessage="1" sqref="W5:AD500" xr:uid="{9814EAD5-2207-4AAB-B050-57262BD5A0B0}">
      <formula1>"Yes, No, NA"</formula1>
    </dataValidation>
    <dataValidation type="list" allowBlank="1" showInputMessage="1" showErrorMessage="1" sqref="D5:D500" xr:uid="{8AAA3AA1-0832-4540-B0CE-11F7C8200C14}">
      <formula1>"Male,Female"</formula1>
    </dataValidation>
    <dataValidation type="list" allowBlank="1" showInputMessage="1" showErrorMessage="1" sqref="E5:E500" xr:uid="{9E7282AC-51F5-416D-AF89-4A420DBE4ECF}">
      <formula1>"Yes,No,Unknown,Declined"</formula1>
    </dataValidation>
    <dataValidation type="list" allowBlank="1" showInputMessage="1" showErrorMessage="1" sqref="F5:K500" xr:uid="{71BE94CC-0127-4BB1-97B7-A8164FBAA450}">
      <formula1>"Yes, No"</formula1>
    </dataValidation>
  </dataValidation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C0534-3D6B-4177-B511-94EF155839AE}">
  <sheetPr codeName="Sheet6">
    <tabColor rgb="FF92D050"/>
  </sheetPr>
  <dimension ref="A1:E12"/>
  <sheetViews>
    <sheetView workbookViewId="0">
      <selection activeCell="B4" sqref="B4"/>
    </sheetView>
  </sheetViews>
  <sheetFormatPr defaultRowHeight="14.5" x14ac:dyDescent="0.35"/>
  <cols>
    <col min="1" max="1" width="55" bestFit="1" customWidth="1"/>
    <col min="2" max="2" width="63.26953125" customWidth="1"/>
    <col min="3" max="3" width="12.54296875" customWidth="1"/>
    <col min="4" max="4" width="6.81640625" customWidth="1"/>
    <col min="5" max="5" width="14.54296875" customWidth="1"/>
  </cols>
  <sheetData>
    <row r="1" spans="1:5" ht="170" customHeight="1" x14ac:dyDescent="0.35">
      <c r="A1" s="83" t="s">
        <v>183</v>
      </c>
      <c r="B1" s="83"/>
      <c r="C1" s="83"/>
      <c r="D1" s="83"/>
      <c r="E1" s="83"/>
    </row>
    <row r="2" spans="1:5" x14ac:dyDescent="0.35">
      <c r="A2" s="84" t="s">
        <v>60</v>
      </c>
      <c r="B2" s="84"/>
      <c r="C2" s="84"/>
      <c r="D2" s="84"/>
      <c r="E2" s="84"/>
    </row>
    <row r="3" spans="1:5" x14ac:dyDescent="0.35">
      <c r="A3" s="21" t="s">
        <v>61</v>
      </c>
      <c r="B3" s="21" t="s">
        <v>62</v>
      </c>
      <c r="C3" s="22" t="s">
        <v>63</v>
      </c>
      <c r="D3" s="22" t="s">
        <v>64</v>
      </c>
      <c r="E3" s="23" t="s">
        <v>65</v>
      </c>
    </row>
    <row r="4" spans="1:5" x14ac:dyDescent="0.35">
      <c r="A4" s="85" t="s">
        <v>66</v>
      </c>
      <c r="B4" s="18" t="s">
        <v>152</v>
      </c>
      <c r="C4" s="38">
        <v>1</v>
      </c>
      <c r="D4">
        <f>COUNTIF(Table1[Was this therapist employed by your agency during the report period?], "Yes")</f>
        <v>0</v>
      </c>
      <c r="E4" t="str">
        <f>IFERROR(COUNTIFS(Table1[Was this therapist employed by your agency during the report period?],"Yes",
Table1[Has this therapist completed training workshop 1?], "Yes")/COUNTIF(Table1[Was this therapist employed by your agency during the report period?],"Yes"),"NA")</f>
        <v>NA</v>
      </c>
    </row>
    <row r="5" spans="1:5" x14ac:dyDescent="0.35">
      <c r="A5" s="85"/>
      <c r="B5" s="18" t="s">
        <v>153</v>
      </c>
      <c r="C5" s="38">
        <v>1</v>
      </c>
      <c r="D5">
        <f>COUNTIF(Table1[Was this therapist employed by your agency during the report period?], "Yes")</f>
        <v>0</v>
      </c>
      <c r="E5" t="str">
        <f>IFERROR(COUNTIFS(Table1[Was this therapist employed by your agency during the report period?],"Yes",
Table1[Has this therapist completed training workshop 2?], "Yes")/COUNTIF(Table1[Was this therapist employed by your agency during the report period?],"Yes"),"NA")</f>
        <v>NA</v>
      </c>
    </row>
    <row r="6" spans="1:5" x14ac:dyDescent="0.35">
      <c r="A6" s="85"/>
      <c r="B6" s="18" t="s">
        <v>154</v>
      </c>
      <c r="C6" s="38">
        <v>1</v>
      </c>
      <c r="D6">
        <f>COUNTIF(Table1[Was this therapist employed by your agency during the report period?], "Yes")</f>
        <v>0</v>
      </c>
      <c r="E6" t="str">
        <f>IFERROR(COUNTIFS(Table1[Was this therapist employed by your agency during the report period?],"Yes",
Table1[Has this therapist completed training workshop 3?], "Yes")/COUNTIF(Table1[Was this therapist employed by your agency during the report period?],"Yes"),"NA")</f>
        <v>NA</v>
      </c>
    </row>
    <row r="7" spans="1:5" ht="29" x14ac:dyDescent="0.35">
      <c r="A7" s="85"/>
      <c r="B7" s="18" t="s">
        <v>155</v>
      </c>
      <c r="C7" s="38">
        <v>1</v>
      </c>
      <c r="D7">
        <f>COUNTIFS(
  Table2[Was this supervisor employed by your agency during the report period?], "Yes",
  Table2[Has this supervisor completed supervisor training?], "Yes",
Table2[Date this supervisor completed the supervisor training], "&lt;=" &amp; EDATE('County Names to hide (2)'!$D$2, -12)
)</f>
        <v>0</v>
      </c>
      <c r="E7" t="str">
        <f>IFERROR(
  COUNTIFS(
    Table2[Was this supervisor employed by your agency during the report period?], "Yes",
    Table2[Has this supervisor completed supervisor training?], "Yes",
    Table2[Date this supervisor completed the supervisor training], "&lt;=" &amp; EDATE('County Names to hide (2)'!$D$2, -12),
    Table2[Does the supervisor have a minimum of one year of fidelity adherence?], "Yes"
  )
  /
  COUNTIFS(
    Table2[Was this supervisor employed by your agency during the report period?], "Yes",
    Table2[Has this supervisor completed supervisor training?], "Yes",
    Table2[Date this supervisor completed the supervisor training], "&lt;=" &amp; EDATE('County Names to hide (2)'!$D$2, -12)
  ),
  "NA"
)</f>
        <v>NA</v>
      </c>
    </row>
    <row r="8" spans="1:5" ht="43.5" x14ac:dyDescent="0.35">
      <c r="A8" s="85" t="s">
        <v>67</v>
      </c>
      <c r="B8" s="18" t="s">
        <v>156</v>
      </c>
      <c r="C8" s="38">
        <v>1</v>
      </c>
      <c r="D8">
        <f>COUNTIF(Table1[Was this therapist employed by your agency during the report period?], "Yes")</f>
        <v>0</v>
      </c>
      <c r="E8" t="str">
        <f>IFERROR(COUNTIFS(Table1[Was this therapist employed by your agency during the report period?],"Yes",
Table1[Does this therapist have a master''s degree or higher in mental health, social work, or marriage and family therapy?], "Yes")/COUNTIF(Table1[Was this therapist employed by your agency during the report period?],"Yes"),"NA")</f>
        <v>NA</v>
      </c>
    </row>
    <row r="9" spans="1:5" ht="29" x14ac:dyDescent="0.35">
      <c r="A9" s="85"/>
      <c r="B9" s="18" t="s">
        <v>157</v>
      </c>
      <c r="C9" s="38">
        <v>1</v>
      </c>
      <c r="D9">
        <f>COUNTIF(Table2[Was this supervisor employed by your agency during the report period?], "Yes")</f>
        <v>0</v>
      </c>
      <c r="E9" t="str">
        <f>IFERROR(COUNTIFS(Table2[Was this supervisor employed by your agency during the report period?],"Yes",
Table2[Does this supervisor have a master''s degree or higher in mental health, social work, or marriage and family therapy?], "Yes")/COUNTIF(Table2[Was this supervisor employed by your agency during the report period?],"Yes"),"NA")</f>
        <v>NA</v>
      </c>
    </row>
    <row r="10" spans="1:5" ht="29" x14ac:dyDescent="0.35">
      <c r="A10" s="85" t="s">
        <v>68</v>
      </c>
      <c r="B10" s="18" t="s">
        <v>158</v>
      </c>
      <c r="C10" s="38">
        <v>1</v>
      </c>
      <c r="D10">
        <f>COUNTIFS(
    Table1[Was this therapist employed by your agency during the report period?], "Yes",
    Table1[How many months has this therapist been participating in BSFT''s Adherence/Fidelity program?], "&lt;&gt;Has not started yet",
    Table1[How many months has this therapist been participating in BSFT''s Adherence/Fidelity program?], "&lt;&gt;Less than 12 months"
)</f>
        <v>0</v>
      </c>
      <c r="E10" t="str">
        <f>IFERROR(
    COUNTIFS(
        Table1[Was this therapist employed by your agency during the report period?], "Yes",
        Table1[How many months has this therapist been participating in BSFT''s Adherence/Fidelity program?], "&lt;&gt;Has not started yet",
        Table1[How many months has this therapist been participating in BSFT''s Adherence/Fidelity program?], "&lt;&gt;Less than 12 months",
        Table1[Did the therapist score at least a 3.8 on the BSFT adherence certification checklist at the end of their first year?], "Yes"
    )
    /
    COUNTIFS(
        Table1[Was this therapist employed by your agency during the report period?], "Yes",
        Table1[How many months has this therapist been participating in BSFT''s Adherence/Fidelity program?], "&lt;&gt;Has not started yet",
        Table1[How many months has this therapist been participating in BSFT''s Adherence/Fidelity program?], "&lt;&gt;Less than 12 months"
    ),
    "NA"
)</f>
        <v>NA</v>
      </c>
    </row>
    <row r="11" spans="1:5" ht="29" x14ac:dyDescent="0.35">
      <c r="A11" s="85"/>
      <c r="B11" s="18" t="s">
        <v>159</v>
      </c>
      <c r="C11" s="38">
        <v>1</v>
      </c>
      <c r="D11">
        <f>COUNTIFS(
    Table1[Was this therapist employed by your agency during the report period?], "Yes",
    Table1[How many months has this therapist been participating in BSFT''s Adherence/Fidelity program?], "&lt;&gt;Has not started yet",
    Table1[How many months has this therapist been participating in BSFT''s Adherence/Fidelity program?], "&lt;&gt;Less than 12 months",
Table1[How many months has this therapist been participating in BSFT''s Adherence/Fidelity program?], "&lt;&gt;More than 12 months but less than 24 months"
)</f>
        <v>0</v>
      </c>
      <c r="E11" t="str">
        <f>IFERROR(
    COUNTIFS(
        Table1[Was this therapist employed by your agency during the report period?], "Yes",
        Table1[How many months has this therapist been participating in BSFT''s Adherence/Fidelity program?], "&lt;&gt;Has not started yet",
        Table1[How many months has this therapist been participating in BSFT''s Adherence/Fidelity program?], "&lt;&gt;Less than 12 months",
        Table1[How many months has this therapist been participating in BSFT''s Adherence/Fidelity program?], "&lt;&gt;More than 12 months but less than 24 months",
        Table1[Did the therapist score at least a 3.8 on the BSFT adherence certification checklist at the end of their second year?], "Yes"
    )
    /
    COUNTIFS(
        Table1[Was this therapist employed by your agency during the report period?], "Yes",
        Table1[How many months has this therapist been participating in BSFT''s Adherence/Fidelity program?], "&lt;&gt;Has not started yet",
        Table1[How many months has this therapist been participating in BSFT''s Adherence/Fidelity program?], "&lt;&gt;Less than 12 months",
        Table1[How many months has this therapist been participating in BSFT''s Adherence/Fidelity program?], "&lt;&gt;More than 12 months but less than 24 months"
    ),
    "NA"
)</f>
        <v>NA</v>
      </c>
    </row>
    <row r="12" spans="1:5" ht="29" x14ac:dyDescent="0.35">
      <c r="A12" s="85"/>
      <c r="B12" s="18" t="s">
        <v>160</v>
      </c>
      <c r="C12" s="38">
        <v>1</v>
      </c>
      <c r="D12">
        <f>COUNTIFS(
    Table1[Was this therapist employed by your agency during the report period?], "Yes",
    Table1[How many months has this therapist been participating in BSFT''s Adherence/Fidelity program?], "Has completed the program")</f>
        <v>0</v>
      </c>
      <c r="E12" t="str">
        <f>IFERROR(
    COUNTIFS(
        Table1[Was this therapist employed by your agency during the report period?], "Yes",
        Table1[How many months has this therapist been participating in BSFT''s Adherence/Fidelity program?], "Has completed the program",
Table1[Did the therapist score at least a 3.8 on the BSFT adherence certification checklist at the end of their third year?], "Yes"
    )
    /
    COUNTIFS(
        Table1[Was this therapist employed by your agency during the report period?], "Yes",
        Table1[How many months has this therapist been participating in BSFT''s Adherence/Fidelity program?], "Has completed the program"),
    "NA"
)</f>
        <v>NA</v>
      </c>
    </row>
  </sheetData>
  <sheetProtection algorithmName="SHA-512" hashValue="xcW/FWy7ts60bPMhSA2RB0vvCFg//jqdFeAlu09XMjHKCEGnL1/m7C2Kzs8jBVno2HlRT8RtF9cT7nBXafcVVA==" saltValue="nAp7LsZDE2zeIvuFiAqwHw==" spinCount="100000" sheet="1" objects="1" scenarios="1" selectLockedCells="1" selectUnlockedCells="1"/>
  <mergeCells count="5">
    <mergeCell ref="A1:E1"/>
    <mergeCell ref="A2:E2"/>
    <mergeCell ref="A4:A7"/>
    <mergeCell ref="A8:A9"/>
    <mergeCell ref="A10:A1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03614-3A07-4B86-B4C9-101E85C9B58B}">
  <sheetPr codeName="Sheet7">
    <tabColor rgb="FF92D050"/>
  </sheetPr>
  <dimension ref="A1:Q12"/>
  <sheetViews>
    <sheetView workbookViewId="0">
      <pane xSplit="2" ySplit="1" topLeftCell="C6" activePane="bottomRight" state="frozen"/>
      <selection pane="topRight" activeCell="C1" sqref="C1"/>
      <selection pane="bottomLeft" activeCell="A2" sqref="A2"/>
      <selection pane="bottomRight" activeCell="B6" sqref="B6"/>
    </sheetView>
  </sheetViews>
  <sheetFormatPr defaultRowHeight="14.5" x14ac:dyDescent="0.35"/>
  <cols>
    <col min="1" max="1" width="36.81640625" bestFit="1" customWidth="1"/>
    <col min="2" max="2" width="80.54296875" bestFit="1" customWidth="1"/>
    <col min="3" max="3" width="5.81640625" bestFit="1" customWidth="1"/>
    <col min="4" max="4" width="11.453125" customWidth="1"/>
    <col min="5" max="5" width="7.81640625" customWidth="1"/>
    <col min="6" max="6" width="9.54296875" bestFit="1" customWidth="1"/>
    <col min="7" max="7" width="9.81640625" bestFit="1" customWidth="1"/>
    <col min="8" max="8" width="7.1796875" bestFit="1" customWidth="1"/>
    <col min="9" max="9" width="7.453125" bestFit="1" customWidth="1"/>
    <col min="10" max="10" width="23.453125" bestFit="1" customWidth="1"/>
    <col min="11" max="11" width="23.54296875" bestFit="1" customWidth="1"/>
    <col min="12" max="12" width="6.81640625" bestFit="1" customWidth="1"/>
    <col min="13" max="13" width="7.1796875" bestFit="1" customWidth="1"/>
    <col min="14" max="14" width="20" bestFit="1" customWidth="1"/>
    <col min="15" max="15" width="20.26953125" bestFit="1" customWidth="1"/>
    <col min="16" max="16" width="29.1796875" bestFit="1" customWidth="1"/>
    <col min="17" max="17" width="29.453125" bestFit="1" customWidth="1"/>
  </cols>
  <sheetData>
    <row r="1" spans="1:17" ht="146" customHeight="1" x14ac:dyDescent="0.35">
      <c r="A1" s="89" t="s">
        <v>182</v>
      </c>
      <c r="B1" s="89"/>
      <c r="C1" s="89"/>
      <c r="D1" s="89"/>
      <c r="E1" s="89"/>
      <c r="F1" s="89"/>
      <c r="G1" s="89"/>
      <c r="H1" s="73"/>
      <c r="I1" s="73"/>
      <c r="J1" s="24"/>
      <c r="K1" s="24"/>
      <c r="L1" s="24"/>
      <c r="M1" s="24"/>
      <c r="N1" s="24"/>
      <c r="O1" s="24"/>
      <c r="P1" s="24"/>
      <c r="Q1" s="24"/>
    </row>
    <row r="2" spans="1:17" ht="19" thickBot="1" x14ac:dyDescent="0.5">
      <c r="A2" s="25"/>
      <c r="B2" s="26" t="s">
        <v>69</v>
      </c>
      <c r="C2" s="26"/>
      <c r="D2" s="26"/>
      <c r="E2" s="26"/>
      <c r="F2" s="26"/>
      <c r="G2" s="26"/>
      <c r="H2" s="26"/>
      <c r="I2" s="26"/>
      <c r="J2" s="26"/>
      <c r="K2" s="26"/>
      <c r="L2" s="26"/>
      <c r="M2" s="26"/>
      <c r="N2" s="26"/>
      <c r="O2" s="26"/>
      <c r="P2" s="26"/>
      <c r="Q2" s="26"/>
    </row>
    <row r="3" spans="1:17" ht="19" thickBot="1" x14ac:dyDescent="0.5">
      <c r="A3" s="86" t="s">
        <v>61</v>
      </c>
      <c r="B3" s="86" t="s">
        <v>62</v>
      </c>
      <c r="C3" s="29"/>
      <c r="D3" s="88" t="s">
        <v>70</v>
      </c>
      <c r="E3" s="88"/>
      <c r="F3" s="87" t="s">
        <v>71</v>
      </c>
      <c r="G3" s="87"/>
      <c r="H3" s="93" t="s">
        <v>72</v>
      </c>
      <c r="I3" s="93"/>
      <c r="J3" s="94" t="s">
        <v>73</v>
      </c>
      <c r="K3" s="94"/>
      <c r="L3" s="90" t="s">
        <v>74</v>
      </c>
      <c r="M3" s="90"/>
      <c r="N3" s="91" t="s">
        <v>75</v>
      </c>
      <c r="O3" s="91"/>
      <c r="P3" s="92" t="s">
        <v>76</v>
      </c>
      <c r="Q3" s="92"/>
    </row>
    <row r="4" spans="1:17" ht="20" customHeight="1" x14ac:dyDescent="0.35">
      <c r="A4" s="86"/>
      <c r="B4" s="86"/>
      <c r="C4" s="30" t="s">
        <v>63</v>
      </c>
      <c r="D4" s="30" t="s">
        <v>64</v>
      </c>
      <c r="E4" s="30" t="s">
        <v>77</v>
      </c>
      <c r="F4" s="33" t="s">
        <v>64</v>
      </c>
      <c r="G4" s="33" t="s">
        <v>77</v>
      </c>
      <c r="H4" s="34" t="s">
        <v>64</v>
      </c>
      <c r="I4" s="35" t="s">
        <v>77</v>
      </c>
      <c r="J4" s="36" t="s">
        <v>64</v>
      </c>
      <c r="K4" s="46" t="s">
        <v>77</v>
      </c>
      <c r="L4" s="37" t="s">
        <v>64</v>
      </c>
      <c r="M4" s="37" t="s">
        <v>77</v>
      </c>
      <c r="N4" s="31" t="s">
        <v>64</v>
      </c>
      <c r="O4" s="31" t="s">
        <v>77</v>
      </c>
      <c r="P4" s="32" t="s">
        <v>64</v>
      </c>
      <c r="Q4" s="32" t="s">
        <v>77</v>
      </c>
    </row>
    <row r="5" spans="1:17" x14ac:dyDescent="0.35">
      <c r="A5" s="85" t="s">
        <v>78</v>
      </c>
      <c r="B5" s="28" t="s">
        <v>79</v>
      </c>
      <c r="C5" s="38">
        <v>0.7</v>
      </c>
      <c r="D5" s="47">
        <f>COUNTIF(Table4[Did this case close during the report period?], "Yes")</f>
        <v>0</v>
      </c>
      <c r="E5" s="47" t="str">
        <f>IFERROR(
   COUNTIFS(
            Table4[Did this case close during the report period?],"Yes",
            Table4[Did this case close during the report period?], "Yes",
            Table4[Did this youth exhibit clinical improvement in the social functioning subset?],"Yes")
   /
   COUNTIF(
            Table4[Did this case close during the report period?],"Yes"),
"NA")</f>
        <v>NA</v>
      </c>
      <c r="F5" s="48">
        <f>COUNTIFS(Table4[Child Hispanic or Latino Ethnicity], "Yes",
          Table4[Did this case close during the report period?], "Yes")</f>
        <v>0</v>
      </c>
      <c r="G5" s="48" t="str">
        <f>IFERROR(
   COUNTIFS(Table4[Child Hispanic or Latino Ethnicity],"Yes",
            Table4[Did this case close during the report period?],"Yes",
            Table4[Did this youth exhibit clinical improvement in the social functioning subset?],"Yes")
   /
   COUNTIFS(Table4[Child Hispanic or Latino Ethnicity],"Yes",
            Table4[Did this case close during the report period?],"Yes"),
"NA")</f>
        <v>NA</v>
      </c>
      <c r="H5" s="49">
        <f>COUNTIFS(Table4[Child Race: White], "Yes",
          Table4[Did this case close during the report period?], "Yes")</f>
        <v>0</v>
      </c>
      <c r="I5" s="49" t="str">
        <f>IFERROR(
   COUNTIFS(Table4[Child Race: White],"Yes",
            Table4[Did this case close during the report period?],"Yes",
            Table4[Did this youth exhibit clinical improvement in the social functioning subset?],"Yes")
   /
   COUNTIFS(Table4[Child Race: White],"Yes",
            Table4[Did this case close during the report period?],"Yes"),
"NA")</f>
        <v>NA</v>
      </c>
      <c r="J5" s="50">
        <f>COUNTIFS(Table4[Child Race:  Black or African American], "Yes",
Table4[Did this case close during the report period?], "Yes")</f>
        <v>0</v>
      </c>
      <c r="K5" s="50" t="str">
        <f>IFERROR(
   COUNTIFS(Table4[Child Race:  Black or African American],"Yes",
            Table4[Did this case close during the report period?],"Yes",
            Table4[Did this youth exhibit clinical improvement in the social functioning subset?],"Yes")
   /
   COUNTIFS(Table4[Child Race:  Black or African American],"Yes",
            Table4[Did this case close during the report period?],"Yes"),
"NA")</f>
        <v>NA</v>
      </c>
      <c r="L5" s="51">
        <f>COUNTIFS(Table4[Child Race:  Asian], "Yes",
 Table4[Did this case close during the report period?], "Yes")</f>
        <v>0</v>
      </c>
      <c r="M5" s="51" t="str">
        <f>IFERROR(
   COUNTIFS(Table4[Child Race:  Asian],"Yes",
            Table4[Did this case close during the report period?],"Yes",
            Table4[Did this youth exhibit clinical improvement in the social functioning subset?],"Yes")
   /
   COUNTIFS(Table4[Child Race:  Asian],"Yes",
            Table4[Did this case close during the report period?],"Yes"),
"NA")</f>
        <v>NA</v>
      </c>
      <c r="N5" s="52">
        <f>COUNTIFS(Table4[Child Race: Native Hawaiian or Other Pacific Islander], "Yes",
          Table4[Did this case close during the report period?], "Yes")</f>
        <v>0</v>
      </c>
      <c r="O5" s="52" t="str">
        <f>IFERROR(
   COUNTIFS(Table4[Child Race: Native Hawaiian or Other Pacific Islander],"Yes",
            Table4[Did this case close during the report period?],"Yes",
            Table4[Did this youth exhibit clinical improvement in the social functioning subset?],"Yes")
   /
   COUNTIFS(Table4[Child Race: Native Hawaiian or Other Pacific Islander],"Yes",
            Table4[Did this case close during the report period?],"Yes"),
"NA")</f>
        <v>NA</v>
      </c>
      <c r="P5" s="53">
        <f>COUNTIFS(Table4[Child Race: American Indian or Alaska Native], "Yes",
         Table4[Did this case close during the report period?], "Yes")</f>
        <v>0</v>
      </c>
      <c r="Q5" s="53" t="str">
        <f>IFERROR(
   COUNTIFS(Table4[Child Race: American Indian or Alaska Native],"Yes",
            Table4[Did this case close during the report period?],"Yes",
            Table4[Did this youth exhibit clinical improvement in the social functioning subset?],"Yes")
   /
   COUNTIFS(Table4[Child Race: American Indian or Alaska Native],"Yes",
            Table4[Did this case close during the report period?],"Yes"),
"NA")</f>
        <v>NA</v>
      </c>
    </row>
    <row r="6" spans="1:17" x14ac:dyDescent="0.35">
      <c r="A6" s="85"/>
      <c r="B6" s="28" t="s">
        <v>80</v>
      </c>
      <c r="C6" s="38">
        <v>0.65</v>
      </c>
      <c r="D6" s="47">
        <f>COUNTIF(Table4[Did this case close during the report period?], "Yes")</f>
        <v>0</v>
      </c>
      <c r="E6" s="47" t="str">
        <f>IFERROR(
   COUNTIFS(
            Table4[Did this case close during the report period?],"Yes",
            Table4[Did this case close during the report period?], "Yes",
            Table4[Did this youth demonstrate clinical improvement on the family functioning subset?],"Yes")
   /
   COUNTIF(
            Table4[Did this case close during the report period?],"Yes"),
"NA")</f>
        <v>NA</v>
      </c>
      <c r="F6" s="48">
        <f>COUNTIFS(Table4[Child Hispanic or Latino Ethnicity], "Yes",
          Table4[Did this case close during the report period?], "Yes")</f>
        <v>0</v>
      </c>
      <c r="G6" s="48" t="str">
        <f>IFERROR(
   COUNTIFS(Table4[Child Hispanic or Latino Ethnicity],"Yes",
            Table4[Did this case close during the report period?],"Yes",
            Table4[Did this youth demonstrate clinical improvement on the family functioning subset?],"Yes")
   /
   COUNTIFS(Table4[Child Hispanic or Latino Ethnicity],"Yes",
            Table4[Did this case close during the report period?],"Yes"),
"NA")</f>
        <v>NA</v>
      </c>
      <c r="H6" s="49">
        <f>COUNTIFS(Table4[Child Race: White], "Yes",
          Table4[Did this case close during the report period?], "Yes")</f>
        <v>0</v>
      </c>
      <c r="I6" s="49" t="str">
        <f>IFERROR(
   COUNTIFS(Table4[Child Race: White],"Yes",
            Table4[Did this case close during the report period?],"Yes",
            Table4[Did this youth demonstrate clinical improvement on the family functioning subset?],"Yes")
   /
   COUNTIFS(Table4[Child Race: White],"Yes",
            Table4[Did this case close during the report period?],"Yes"),
"NA")</f>
        <v>NA</v>
      </c>
      <c r="J6" s="50">
        <f>COUNTIFS(Table4[Child Race:  Black or African American], "Yes",
Table4[Did this case close during the report period?], "Yes")</f>
        <v>0</v>
      </c>
      <c r="K6" s="50" t="str">
        <f>IFERROR(
   COUNTIFS(Table4[Child Race:  Black or African American],"Yes",
            Table4[Did this case close during the report period?],"Yes",
            Table4[Did this youth demonstrate clinical improvement on the family functioning subset?],"Yes")
   /
   COUNTIFS(Table4[Child Race:  Black or African American],"Yes",
            Table4[Did this case close during the report period?],"Yes"),
"NA")</f>
        <v>NA</v>
      </c>
      <c r="L6" s="51">
        <f>COUNTIFS(Table4[Child Race:  Asian], "Yes",
 Table4[Did this case close during the report period?], "Yes")</f>
        <v>0</v>
      </c>
      <c r="M6" s="51" t="str">
        <f>IFERROR(
   COUNTIFS(Table4[Child Race:  Asian],"Yes",
            Table4[Did this case close during the report period?],"Yes",
            Table4[Did this youth demonstrate clinical improvement on the family functioning subset?],"Yes")
   /
   COUNTIFS(Table4[Child Race:  Asian],"Yes",
            Table4[Did this case close during the report period?],"Yes"),
"NA")</f>
        <v>NA</v>
      </c>
      <c r="N6" s="52">
        <f>COUNTIFS(Table4[Child Race: Native Hawaiian or Other Pacific Islander], "Yes",
          Table4[Did this case close during the report period?], "Yes")</f>
        <v>0</v>
      </c>
      <c r="O6" s="52" t="str">
        <f>IFERROR(
   COUNTIFS(Table4[Child Race: Native Hawaiian or Other Pacific Islander],"Yes",
            Table4[Did this case close during the report period?],"Yes",
            Table4[Did this youth demonstrate clinical improvement on the family functioning subset?],"Yes")
   /
   COUNTIFS(Table4[Child Race: Native Hawaiian or Other Pacific Islander],"Yes",
            Table4[Did this case close during the report period?],"Yes"),
"NA")</f>
        <v>NA</v>
      </c>
      <c r="P6" s="53">
        <f>COUNTIFS(Table4[Child Race: American Indian or Alaska Native], "Yes",
         Table4[Did this case close during the report period?], "Yes")</f>
        <v>0</v>
      </c>
      <c r="Q6" s="53" t="str">
        <f>IFERROR(
   COUNTIFS(Table4[Child Race: American Indian or Alaska Native],"Yes",
            Table4[Did this case close during the report period?],"Yes",
            Table4[Did this youth demonstrate clinical improvement on the family functioning subset?],"Yes")
   /
   COUNTIFS(Table4[Child Race: American Indian or Alaska Native],"Yes",
            Table4[Did this case close during the report period?],"Yes"),
"NA")</f>
        <v>NA</v>
      </c>
    </row>
    <row r="7" spans="1:17" x14ac:dyDescent="0.35">
      <c r="A7" s="74" t="s">
        <v>181</v>
      </c>
      <c r="B7" s="28" t="s">
        <v>81</v>
      </c>
      <c r="C7" s="38">
        <v>0.7</v>
      </c>
      <c r="D7" s="47">
        <f>COUNTIF(Table4[Did this case close during the report period?], "Yes")</f>
        <v>0</v>
      </c>
      <c r="E7" s="47" t="str">
        <f>IFERROR(
   COUNTIFS(
            Table4[Did this case close during the report period?],"Yes",
            Table4[Did this youth show clinical improvement in the behavioral and emotional needs domain?],"Yes")
   /
   COUNTIF(
            Table4[Did this case close during the report period?],"Yes"),
"NA")</f>
        <v>NA</v>
      </c>
      <c r="F7" s="48">
        <f>COUNTIFS(Table4[Child Hispanic or Latino Ethnicity], "Yes",
          Table4[Did this case close during the report period?], "Yes")</f>
        <v>0</v>
      </c>
      <c r="G7" s="48" t="str">
        <f>IFERROR(
   COUNTIFS(Table4[Child Hispanic or Latino Ethnicity],"Yes",
            Table4[Did this case close during the report period?],"Yes",
            Table4[Did this youth show clinical improvement in the behavioral and emotional needs domain?],"Yes")
   /
   COUNTIFS(Table4[Child Hispanic or Latino Ethnicity],"Yes",
            Table4[Did this case close during the report period?],"Yes"),
"NA")</f>
        <v>NA</v>
      </c>
      <c r="H7" s="49">
        <f>COUNTIFS(Table4[Child Race: White], "Yes",
          Table4[Did this case close during the report period?], "Yes")</f>
        <v>0</v>
      </c>
      <c r="I7" s="49" t="str">
        <f>IFERROR(
   COUNTIFS(Table4[Child Race: White],"Yes",
            Table4[Did this case close during the report period?],"Yes",
            Table4[Did this youth show clinical improvement in the behavioral and emotional needs domain?],"Yes")
   /
   COUNTIFS(Table4[Child Race: White],"Yes",
            Table4[Did this case close during the report period?],"Yes"),
"NA")</f>
        <v>NA</v>
      </c>
      <c r="J7" s="50">
        <f>COUNTIFS(Table4[Child Race:  Black or African American], "Yes",
Table4[Did this case close during the report period?], "Yes")</f>
        <v>0</v>
      </c>
      <c r="K7" s="50" t="str">
        <f>IFERROR(
   COUNTIFS(Table4[Child Race:  Black or African American],"Yes",
            Table4[Did this case close during the report period?],"Yes",
            Table4[Did this youth show clinical improvement in the behavioral and emotional needs domain?],"Yes")
   /
   COUNTIFS(Table4[Child Race:  Black or African American],"Yes",
            Table4[Did this case close during the report period?],"Yes"),
"NA")</f>
        <v>NA</v>
      </c>
      <c r="L7" s="51">
        <f>COUNTIFS(Table4[Child Race:  Asian], "Yes",
 Table4[Did this case close during the report period?], "Yes")</f>
        <v>0</v>
      </c>
      <c r="M7" s="51" t="str">
        <f>IFERROR(
   COUNTIFS(Table4[Child Race:  Asian],"Yes",
            Table4[Did this case close during the report period?],"Yes",
            Table4[Did this youth show clinical improvement in the behavioral and emotional needs domain?],"Yes")
   /
   COUNTIFS(Table4[Child Race:  Asian],"Yes",
            Table4[Did this case close during the report period?],"Yes"),
"NA")</f>
        <v>NA</v>
      </c>
      <c r="N7" s="52">
        <f>COUNTIFS(Table4[Child Race: Native Hawaiian or Other Pacific Islander], "Yes",
          Table4[Did this case close during the report period?], "Yes")</f>
        <v>0</v>
      </c>
      <c r="O7" s="52" t="str">
        <f>IFERROR(
   COUNTIFS(Table4[Child Race: Native Hawaiian or Other Pacific Islander],"Yes",
            Table4[Did this case close during the report period?],"Yes",
            Table4[Did this youth show clinical improvement in the behavioral and emotional needs domain?],"Yes")
   /
   COUNTIFS(Table4[Child Race: Native Hawaiian or Other Pacific Islander],"Yes",
            Table4[Did this case close during the report period?],"Yes"),
"NA")</f>
        <v>NA</v>
      </c>
      <c r="P7" s="53">
        <f>COUNTIFS(Table4[Child Race: American Indian or Alaska Native], "Yes",
         Table4[Did this case close during the report period?], "Yes")</f>
        <v>0</v>
      </c>
      <c r="Q7" s="53" t="str">
        <f>IFERROR(
   COUNTIFS(Table4[Child Race: American Indian or Alaska Native],"Yes",
            Table4[Did this case close during the report period?],"Yes",
            Table4[Did this youth show clinical improvement in the behavioral and emotional needs domain?],"Yes")
   /
   COUNTIFS(Table4[Child Race: American Indian or Alaska Native],"Yes",
            Table4[Did this case close during the report period?],"Yes"),
"NA")</f>
        <v>NA</v>
      </c>
    </row>
    <row r="8" spans="1:17" x14ac:dyDescent="0.35">
      <c r="A8" s="85" t="s">
        <v>82</v>
      </c>
      <c r="B8" s="28" t="s">
        <v>83</v>
      </c>
      <c r="C8" s="38">
        <v>0.6</v>
      </c>
      <c r="D8" s="47">
        <f>COUNTIF(Table4[Did this case close during the report period?], "Yes")</f>
        <v>0</v>
      </c>
      <c r="E8" s="47" t="str">
        <f>IFERROR(
   COUNTIFS(
            Table4[Did this case close during the report period?],"Yes",
            Table4[Did this youth have a reduction in association with antisocial peers?],"Yes")
   /
   COUNTIF(
            Table4[Did this case close during the report period?],"Yes"),
"NA")</f>
        <v>NA</v>
      </c>
      <c r="F8" s="48">
        <f>COUNTIFS(Table4[Child Hispanic or Latino Ethnicity], "Yes",
          Table4[Did this case close during the report period?], "Yes")</f>
        <v>0</v>
      </c>
      <c r="G8" s="48" t="str">
        <f>IFERROR(
   COUNTIFS(Table4[Child Hispanic or Latino Ethnicity],"Yes",
            Table4[Did this case close during the report period?],"Yes",
            Table4[Did this youth have a reduction in association with antisocial peers?],"Yes")
   /
   COUNTIFS(Table4[Child Hispanic or Latino Ethnicity],"Yes",
            Table4[Did this case close during the report period?],"Yes"),
"NA")</f>
        <v>NA</v>
      </c>
      <c r="H8" s="49">
        <f>COUNTIFS(Table4[Child Race: White], "Yes",
          Table4[Did this case close during the report period?], "Yes")</f>
        <v>0</v>
      </c>
      <c r="I8" s="49" t="str">
        <f>IFERROR(
   COUNTIFS(Table4[Child Race: White],"Yes",
            Table4[Did this case close during the report period?],"Yes",
            Table4[Did this youth have a reduction in association with antisocial peers?],"Yes")
   /
   COUNTIFS(Table4[Child Race: White],"Yes",
            Table4[Did this case close during the report period?],"Yes"),
"NA")</f>
        <v>NA</v>
      </c>
      <c r="J8" s="50">
        <f>COUNTIFS(Table4[Child Race:  Black or African American], "Yes",
Table4[Did this case close during the report period?], "Yes")</f>
        <v>0</v>
      </c>
      <c r="K8" s="50" t="str">
        <f>IFERROR(
   COUNTIFS(Table4[Child Race:  Black or African American],"Yes",
            Table4[Did this case close during the report period?],"Yes",
            Table4[Did this youth have a reduction in association with antisocial peers?],"Yes")
   /
   COUNTIFS(Table4[Child Race:  Black or African American],"Yes",
            Table4[Did this case close during the report period?],"Yes"),
"NA")</f>
        <v>NA</v>
      </c>
      <c r="L8" s="51">
        <f>COUNTIFS(Table4[Child Race:  Asian], "Yes",
 Table4[Did this case close during the report period?], "Yes")</f>
        <v>0</v>
      </c>
      <c r="M8" s="51" t="str">
        <f>IFERROR(
   COUNTIFS(Table4[Child Race:  Asian],"Yes",
            Table4[Did this case close during the report period?],"Yes",
            Table4[Did this youth have a reduction in association with antisocial peers?],"Yes")
   /
   COUNTIFS(Table4[Child Race:  Asian],"Yes",
            Table4[Did this case close during the report period?],"Yes"),
"NA")</f>
        <v>NA</v>
      </c>
      <c r="N8" s="52">
        <f>COUNTIFS(Table4[Child Race: Native Hawaiian or Other Pacific Islander], "Yes",
          Table4[Did this case close during the report period?], "Yes")</f>
        <v>0</v>
      </c>
      <c r="O8" s="52" t="str">
        <f>IFERROR(
   COUNTIFS(Table4[Child Race: Native Hawaiian or Other Pacific Islander],"Yes",
            Table4[Did this case close during the report period?],"Yes",
            Table4[Did this youth have a reduction in association with antisocial peers?],"Yes")
   /
   COUNTIFS(Table4[Child Race: Native Hawaiian or Other Pacific Islander],"Yes",
            Table4[Did this case close during the report period?],"Yes"),
"NA")</f>
        <v>NA</v>
      </c>
      <c r="P8" s="53">
        <f>COUNTIFS(Table4[Child Race: American Indian or Alaska Native], "Yes",
         Table4[Did this case close during the report period?], "Yes")</f>
        <v>0</v>
      </c>
      <c r="Q8" s="53" t="str">
        <f>IFERROR(
   COUNTIFS(Table4[Child Race: American Indian or Alaska Native],"Yes",
            Table4[Did this case close during the report period?],"Yes",
            Table4[Did this youth have a reduction in association with antisocial peers?],"Yes")
   /
   COUNTIFS(Table4[Child Race: American Indian or Alaska Native],"Yes",
            Table4[Did this case close during the report period?],"Yes"),
"NA")</f>
        <v>NA</v>
      </c>
    </row>
    <row r="9" spans="1:17" x14ac:dyDescent="0.35">
      <c r="A9" s="85"/>
      <c r="B9" s="28" t="s">
        <v>84</v>
      </c>
      <c r="C9" s="38">
        <v>0.6</v>
      </c>
      <c r="D9" s="47">
        <f>COUNTIF(Table4[Did this case close during the report period?], "Yes")</f>
        <v>0</v>
      </c>
      <c r="E9" s="47" t="str">
        <f>IFERROR(
   COUNTIFS(
            Table4[Did this case close during the report period?],"Yes",
            Table4[Did this youth show clinical improvement in the conduct and socialized aggression subset?],"Yes")
   /
   COUNTIF(
            Table4[Did this case close during the report period?],"Yes"),
"NA")</f>
        <v>NA</v>
      </c>
      <c r="F9" s="48">
        <f>COUNTIFS(Table4[Child Hispanic or Latino Ethnicity], "Yes",
          Table4[Did this case close during the report period?], "Yes")</f>
        <v>0</v>
      </c>
      <c r="G9" s="48" t="str">
        <f>IFERROR(
   COUNTIFS(Table4[Child Hispanic or Latino Ethnicity],"Yes",
            Table4[Did this case close during the report period?],"Yes",
            Table4[Did this youth show clinical improvement in the conduct and socialized aggression subset?],"Yes")
   /
   COUNTIFS(Table4[Child Hispanic or Latino Ethnicity],"Yes",
            Table4[Did this case close during the report period?],"Yes"),
"NA")</f>
        <v>NA</v>
      </c>
      <c r="H9" s="49">
        <f>COUNTIFS(Table4[Child Race: White], "Yes",
          Table4[Did this case close during the report period?], "Yes")</f>
        <v>0</v>
      </c>
      <c r="I9" s="49" t="str">
        <f>IFERROR(
   COUNTIFS(Table4[Child Race: White],"Yes",
            Table4[Did this case close during the report period?],"Yes",
            Table4[Did this youth show clinical improvement in the conduct and socialized aggression subset?],"Yes")
   /
   COUNTIFS(Table4[Child Race: White],"Yes",
            Table4[Did this case close during the report period?],"Yes"),
"NA")</f>
        <v>NA</v>
      </c>
      <c r="J9" s="50">
        <f>COUNTIFS(Table4[Child Race:  Black or African American], "Yes",
Table4[Did this case close during the report period?], "Yes")</f>
        <v>0</v>
      </c>
      <c r="K9" s="50" t="str">
        <f>IFERROR(
   COUNTIFS(Table4[Child Race:  Black or African American],"Yes",
            Table4[Did this case close during the report period?],"Yes",
            Table4[Did this youth show clinical improvement in the conduct and socialized aggression subset?],"Yes")
   /
   COUNTIFS(Table4[Child Race:  Black or African American],"Yes",
            Table4[Did this case close during the report period?],"Yes"),
"NA")</f>
        <v>NA</v>
      </c>
      <c r="L9" s="51">
        <f>COUNTIFS(Table4[Child Race:  Asian], "Yes",
 Table4[Did this case close during the report period?], "Yes")</f>
        <v>0</v>
      </c>
      <c r="M9" s="51" t="str">
        <f>IFERROR(
   COUNTIFS(Table4[Child Race:  Asian],"Yes",
            Table4[Did this case close during the report period?],"Yes",
            Table4[Did this youth show clinical improvement in the conduct and socialized aggression subset?],"Yes")
   /
   COUNTIFS(Table4[Child Race:  Asian],"Yes",
            Table4[Did this case close during the report period?],"Yes"),
"NA")</f>
        <v>NA</v>
      </c>
      <c r="N9" s="52">
        <f>COUNTIFS(Table4[Child Race: Native Hawaiian or Other Pacific Islander], "Yes",
          Table4[Did this case close during the report period?], "Yes")</f>
        <v>0</v>
      </c>
      <c r="O9" s="52" t="str">
        <f>IFERROR(
   COUNTIFS(Table4[Child Race: Native Hawaiian or Other Pacific Islander],"Yes",
            Table4[Did this case close during the report period?],"Yes",
            Table4[Did this youth show clinical improvement in the conduct and socialized aggression subset?],"Yes")
   /
   COUNTIFS(Table4[Child Race: Native Hawaiian or Other Pacific Islander],"Yes",
            Table4[Did this case close during the report period?],"Yes"),
"NA")</f>
        <v>NA</v>
      </c>
      <c r="P9" s="53">
        <f>COUNTIFS(Table4[Child Race: American Indian or Alaska Native], "Yes",
         Table4[Did this case close during the report period?], "Yes")</f>
        <v>0</v>
      </c>
      <c r="Q9" s="53" t="str">
        <f>IFERROR(
   COUNTIFS(Table4[Child Race: American Indian or Alaska Native],"Yes",
            Table4[Did this case close during the report period?],"Yes",
            Table4[Did this youth show clinical improvement in the conduct and socialized aggression subset?],"Yes")
   /
   COUNTIFS(Table4[Child Race: American Indian or Alaska Native],"Yes",
            Table4[Did this case close during the report period?],"Yes"),
"NA")</f>
        <v>NA</v>
      </c>
    </row>
    <row r="10" spans="1:17" x14ac:dyDescent="0.35">
      <c r="A10" s="30" t="s">
        <v>85</v>
      </c>
      <c r="B10" s="28" t="s">
        <v>86</v>
      </c>
      <c r="C10" s="38">
        <v>0.65</v>
      </c>
      <c r="D10" s="47">
        <f>COUNTIF(Table4[Did this case close during the report period?], "Yes")</f>
        <v>0</v>
      </c>
      <c r="E10" s="47" t="str">
        <f>IFERROR(
   COUNTIFS(
            Table4[Did this case close during the report period?],"Yes",
            Table4[Did the parents demonstrate reduced alcohol use on the addiction severity index?],"Yes")
   /
   COUNTIF(
            Table4[Did this case close during the report period?],"Yes"),
"NA")</f>
        <v>NA</v>
      </c>
      <c r="F10" s="48">
        <f>COUNTIFS(Table4[Child Hispanic or Latino Ethnicity], "Yes",
          Table4[Did this case close during the report period?], "Yes")</f>
        <v>0</v>
      </c>
      <c r="G10" s="48" t="str">
        <f>IFERROR(
   COUNTIFS(Table4[Child Hispanic or Latino Ethnicity],"Yes",
            Table4[Did this case close during the report period?],"Yes",
            Table4[Did the parents demonstrate reduced alcohol use on the addiction severity index?],"Yes")
   /
   COUNTIFS(Table4[Child Hispanic or Latino Ethnicity],"Yes",
            Table4[Did this case close during the report period?],"Yes"),
"NA")</f>
        <v>NA</v>
      </c>
      <c r="H10" s="49">
        <f>COUNTIFS(Table4[Child Race: White], "Yes",
          Table4[Did this case close during the report period?], "Yes")</f>
        <v>0</v>
      </c>
      <c r="I10" s="49" t="str">
        <f>IFERROR(
   COUNTIFS(Table4[Child Race: White],"Yes",
            Table4[Did this case close during the report period?],"Yes",
            Table4[Did the parents demonstrate reduced alcohol use on the addiction severity index?],"Yes")
   /
   COUNTIFS(Table4[Child Race: White],"Yes",
            Table4[Did this case close during the report period?],"Yes"),
"NA")</f>
        <v>NA</v>
      </c>
      <c r="J10" s="50">
        <f>COUNTIFS(Table4[Child Race:  Black or African American], "Yes",
Table4[Did this case close during the report period?], "Yes")</f>
        <v>0</v>
      </c>
      <c r="K10" s="50" t="str">
        <f>IFERROR(
   COUNTIFS(Table4[Child Race:  Black or African American],"Yes",
            Table4[Did this case close during the report period?],"Yes",
            Table4[Did the parents demonstrate reduced alcohol use on the addiction severity index?],"Yes")
   /
   COUNTIFS(Table4[Child Race:  Black or African American],"Yes",
            Table4[Did this case close during the report period?],"Yes"),
"NA")</f>
        <v>NA</v>
      </c>
      <c r="L10" s="51">
        <f>COUNTIFS(Table4[Child Race:  Asian], "Yes",
 Table4[Did this case close during the report period?], "Yes")</f>
        <v>0</v>
      </c>
      <c r="M10" s="51" t="str">
        <f>IFERROR(
   COUNTIFS(Table4[Child Race:  Asian],"Yes",
            Table4[Did this case close during the report period?],"Yes",
            Table4[Did the parents demonstrate reduced alcohol use on the addiction severity index?],"Yes")
   /
   COUNTIFS(Table4[Child Race:  Asian],"Yes",
            Table4[Did this case close during the report period?],"Yes"),
"NA")</f>
        <v>NA</v>
      </c>
      <c r="N10" s="52">
        <f>COUNTIFS(Table4[Child Race: Native Hawaiian or Other Pacific Islander], "Yes",
          Table4[Did this case close during the report period?], "Yes")</f>
        <v>0</v>
      </c>
      <c r="O10" s="52" t="str">
        <f>IFERROR(
   COUNTIFS(Table4[Child Race: Native Hawaiian or Other Pacific Islander],"Yes",
            Table4[Did this case close during the report period?],"Yes",
            Table4[Did the parents demonstrate reduced alcohol use on the addiction severity index?],"Yes")
   /
   COUNTIFS(Table4[Child Race: Native Hawaiian or Other Pacific Islander],"Yes",
            Table4[Did this case close during the report period?],"Yes"),
"NA")</f>
        <v>NA</v>
      </c>
      <c r="P10" s="53">
        <f>COUNTIFS(Table4[Child Race: American Indian or Alaska Native], "Yes",
         Table4[Did this case close during the report period?], "Yes")</f>
        <v>0</v>
      </c>
      <c r="Q10" s="53" t="str">
        <f>IFERROR(
   COUNTIFS(Table4[Child Race: American Indian or Alaska Native],"Yes",
            Table4[Did this case close during the report period?],"Yes",
            Table4[Did the parents demonstrate reduced alcohol use on the addiction severity index?],"Yes")
   /
   COUNTIFS(Table4[Child Race: American Indian or Alaska Native],"Yes",
            Table4[Did this case close during the report period?],"Yes"),
"NA")</f>
        <v>NA</v>
      </c>
    </row>
    <row r="11" spans="1:17" x14ac:dyDescent="0.35">
      <c r="A11" s="30" t="s">
        <v>87</v>
      </c>
      <c r="B11" s="28" t="s">
        <v>88</v>
      </c>
      <c r="C11" s="38">
        <v>0.75</v>
      </c>
      <c r="D11" s="47">
        <f>COUNTIF(Table4[Did this case close during the report period?], "Yes")</f>
        <v>0</v>
      </c>
      <c r="E11" s="47" t="str">
        <f>IFERROR(
   COUNTIFS(
            Table4[Did this case close during the report period?],"Yes",
            Table4[Did the parents move out of the non-clinical range on the parenting practices questionnaire?],"Yes")
   /
   COUNTIF(
            Table4[Did this case close during the report period?],"Yes"),
"NA")</f>
        <v>NA</v>
      </c>
      <c r="F11" s="48">
        <f>COUNTIFS(Table4[Child Hispanic or Latino Ethnicity], "Yes",
          Table4[Did this case close during the report period?], "Yes")</f>
        <v>0</v>
      </c>
      <c r="G11" s="48" t="str">
        <f>IFERROR(
   COUNTIFS(Table4[Child Hispanic or Latino Ethnicity],"Yes",
            Table4[Did this case close during the report period?],"Yes",
            Table4[Did the parents move out of the non-clinical range on the parenting practices questionnaire?],"Yes")
   /
   COUNTIFS(Table4[Child Hispanic or Latino Ethnicity],"Yes",
            Table4[Did this case close during the report period?],"Yes"),
"NA")</f>
        <v>NA</v>
      </c>
      <c r="H11" s="49">
        <f>COUNTIFS(Table4[Child Race: White], "Yes",
          Table4[Did this case close during the report period?], "Yes")</f>
        <v>0</v>
      </c>
      <c r="I11" s="49" t="str">
        <f>IFERROR(
   COUNTIFS(Table4[Child Race: White],"Yes",
            Table4[Did this case close during the report period?],"Yes",
            Table4[Did the parents move out of the non-clinical range on the parenting practices questionnaire?],"Yes")
   /
   COUNTIFS(Table4[Child Race: White],"Yes",
            Table4[Did this case close during the report period?],"Yes"),
"NA")</f>
        <v>NA</v>
      </c>
      <c r="J11" s="50">
        <f>COUNTIFS(Table4[Child Race:  Black or African American], "Yes",
Table4[Did this case close during the report period?], "Yes")</f>
        <v>0</v>
      </c>
      <c r="K11" s="50" t="str">
        <f>IFERROR(
   COUNTIFS(Table4[Child Race:  Black or African American],"Yes",
            Table4[Did this case close during the report period?],"Yes",
            Table4[Did the parents move out of the non-clinical range on the parenting practices questionnaire?],"Yes")
   /
   COUNTIFS(Table4[Child Race:  Black or African American],"Yes",
            Table4[Did this case close during the report period?],"Yes"),
"NA")</f>
        <v>NA</v>
      </c>
      <c r="L11" s="51">
        <f>COUNTIFS(Table4[Child Race:  Asian], "Yes",
 Table4[Did this case close during the report period?], "Yes")</f>
        <v>0</v>
      </c>
      <c r="M11" s="51" t="str">
        <f>IFERROR(
   COUNTIFS(Table4[Child Race:  Asian],"Yes",
            Table4[Did this case close during the report period?],"Yes",
            Table4[Did the parents move out of the non-clinical range on the parenting practices questionnaire?],"Yes")
   /
   COUNTIFS(Table4[Child Race:  Asian],"Yes",
            Table4[Did this case close during the report period?],"Yes"),
"NA")</f>
        <v>NA</v>
      </c>
      <c r="N11" s="52">
        <f>COUNTIFS(Table4[Child Race: Native Hawaiian or Other Pacific Islander], "Yes",
          Table4[Did this case close during the report period?], "Yes")</f>
        <v>0</v>
      </c>
      <c r="O11" s="52" t="str">
        <f>IFERROR(
   COUNTIFS(Table4[Child Race: Native Hawaiian or Other Pacific Islander],"Yes",
            Table4[Did this case close during the report period?],"Yes",
            Table4[Did the parents move out of the non-clinical range on the parenting practices questionnaire?],"Yes")
   /
   COUNTIFS(Table4[Child Race: Native Hawaiian or Other Pacific Islander],"Yes",
            Table4[Did this case close during the report period?],"Yes"),
"NA")</f>
        <v>NA</v>
      </c>
      <c r="P11" s="53">
        <f>COUNTIFS(Table4[Child Race: American Indian or Alaska Native], "Yes",
         Table4[Did this case close during the report period?], "Yes")</f>
        <v>0</v>
      </c>
      <c r="Q11" s="53" t="str">
        <f>IFERROR(
   COUNTIFS(Table4[Child Race: American Indian or Alaska Native],"Yes",
            Table4[Did this case close during the report period?],"Yes",
            Table4[Did the parents move out of the non-clinical range on the parenting practices questionnaire?],"Yes")
   /
   COUNTIFS(Table4[Child Race: American Indian or Alaska Native],"Yes",
            Table4[Did this case close during the report period?],"Yes"),
"NA")</f>
        <v>NA</v>
      </c>
    </row>
    <row r="12" spans="1:17" x14ac:dyDescent="0.35">
      <c r="A12" s="30" t="s">
        <v>89</v>
      </c>
      <c r="B12" s="28" t="s">
        <v>90</v>
      </c>
      <c r="C12" s="38">
        <v>0.75</v>
      </c>
      <c r="D12" s="47">
        <f>COUNTIF(Table4[Did this case close during the report period?], "Yes")</f>
        <v>0</v>
      </c>
      <c r="E12" s="47" t="str">
        <f>IFERROR(
   COUNTIFS(
            Table4[Did this case close during the report period?],"Yes",
            Table4[Did the family have a significant reduction on the general family assessment device subscale?],"Yes")
   /
   COUNTIF(
            Table4[Did this case close during the report period?],"Yes"),
"NA")</f>
        <v>NA</v>
      </c>
      <c r="F12" s="48">
        <f>COUNTIFS(Table4[Child Hispanic or Latino Ethnicity], "Yes",
          Table4[Did this case close during the report period?], "Yes")</f>
        <v>0</v>
      </c>
      <c r="G12" s="48" t="str">
        <f>IFERROR(
   COUNTIFS(Table4[Child Hispanic or Latino Ethnicity],"Yes",
            Table4[Did this case close during the report period?],"Yes",
            Table4[Did the family have a significant reduction on the general family assessment device subscale?],"Yes")
   /
   COUNTIFS(Table4[Child Hispanic or Latino Ethnicity],"Yes",
            Table4[Did this case close during the report period?],"Yes"),
"NA")</f>
        <v>NA</v>
      </c>
      <c r="H12" s="49">
        <f>COUNTIFS(Table4[Child Race: White], "Yes",
          Table4[Did this case close during the report period?], "Yes")</f>
        <v>0</v>
      </c>
      <c r="I12" s="49" t="str">
        <f>IFERROR(
   COUNTIFS(Table4[Child Race: White],"Yes",
            Table4[Did this case close during the report period?],"Yes",
            Table4[Did the family have a significant reduction on the general family assessment device subscale?],"Yes")
   /
   COUNTIFS(Table4[Child Race: White],"Yes",
            Table4[Did this case close during the report period?],"Yes"),
"NA")</f>
        <v>NA</v>
      </c>
      <c r="J12" s="50">
        <f>COUNTIFS(Table4[Child Race:  Black or African American], "Yes",
Table4[Did this case close during the report period?], "Yes")</f>
        <v>0</v>
      </c>
      <c r="K12" s="50" t="str">
        <f>IFERROR(
   COUNTIFS(Table4[Child Race:  Black or African American],"Yes",
            Table4[Did this case close during the report period?],"Yes",
            Table4[Did the family have a significant reduction on the general family assessment device subscale?],"Yes")
   /
   COUNTIFS(Table4[Child Race:  Black or African American],"Yes",
            Table4[Did this case close during the report period?],"Yes"),
"NA")</f>
        <v>NA</v>
      </c>
      <c r="L12" s="51">
        <f>COUNTIFS(Table4[Child Race:  Asian], "Yes",
 Table4[Did this case close during the report period?], "Yes")</f>
        <v>0</v>
      </c>
      <c r="M12" s="51" t="str">
        <f>IFERROR(
   COUNTIFS(Table4[Child Race:  Asian],"Yes",
            Table4[Did this case close during the report period?],"Yes",
            Table4[Did the family have a significant reduction on the general family assessment device subscale?],"Yes")
   /
   COUNTIFS(Table4[Child Race:  Asian],"Yes",
            Table4[Did this case close during the report period?],"Yes"),
"NA")</f>
        <v>NA</v>
      </c>
      <c r="N12" s="52">
        <f>COUNTIFS(Table4[Child Race: Native Hawaiian or Other Pacific Islander], "Yes",
          Table4[Did this case close during the report period?], "Yes")</f>
        <v>0</v>
      </c>
      <c r="O12" s="52" t="str">
        <f>IFERROR(
   COUNTIFS(Table4[Child Race: Native Hawaiian or Other Pacific Islander],"Yes",
            Table4[Did this case close during the report period?],"Yes",
            Table4[Did the family have a significant reduction on the general family assessment device subscale?],"Yes")
   /
   COUNTIFS(Table4[Child Race: Native Hawaiian or Other Pacific Islander],"Yes",
            Table4[Did this case close during the report period?],"Yes"),
"NA")</f>
        <v>NA</v>
      </c>
      <c r="P12" s="53">
        <f>COUNTIFS(Table4[Child Race: American Indian or Alaska Native], "Yes",
         Table4[Did this case close during the report period?], "Yes")</f>
        <v>0</v>
      </c>
      <c r="Q12" s="53" t="str">
        <f>IFERROR(
   COUNTIFS(Table4[Child Race: American Indian or Alaska Native],"Yes",
            Table4[Did this case close during the report period?],"Yes",
            Table4[Did the family have a significant reduction on the general family assessment device subscale?],"Yes")
   /
   COUNTIFS(Table4[Child Race: American Indian or Alaska Native],"Yes",
            Table4[Did this case close during the report period?],"Yes"),
"NA")</f>
        <v>NA</v>
      </c>
    </row>
  </sheetData>
  <sheetProtection algorithmName="SHA-512" hashValue="yPNl1ZaglAsbfeUhcHoJI4NVf1LUKA9JlSdPSX5l4KRgHb6HYPeouGVO2O1L+jypPcEf+WlHIgiMy7nVNE5DoQ==" saltValue="rBR0DN7ByAvW65E84qar3g==" spinCount="100000" sheet="1" objects="1" scenarios="1" selectLockedCells="1" selectUnlockedCells="1"/>
  <mergeCells count="12">
    <mergeCell ref="A1:G1"/>
    <mergeCell ref="L3:M3"/>
    <mergeCell ref="N3:O3"/>
    <mergeCell ref="P3:Q3"/>
    <mergeCell ref="H3:I3"/>
    <mergeCell ref="J3:K3"/>
    <mergeCell ref="A5:A6"/>
    <mergeCell ref="A8:A9"/>
    <mergeCell ref="A3:A4"/>
    <mergeCell ref="B3:B4"/>
    <mergeCell ref="F3:G3"/>
    <mergeCell ref="D3:E3"/>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31344-9A6B-42E3-9B39-AB896D5408D6}">
  <sheetPr codeName="Sheet8"/>
  <dimension ref="A1:D59"/>
  <sheetViews>
    <sheetView workbookViewId="0">
      <selection activeCell="D2" sqref="D2"/>
    </sheetView>
  </sheetViews>
  <sheetFormatPr defaultColWidth="8.7265625" defaultRowHeight="14.5" x14ac:dyDescent="0.35"/>
  <cols>
    <col min="1" max="1" width="16.453125" style="1" customWidth="1"/>
    <col min="2" max="2" width="32" style="1" customWidth="1"/>
    <col min="3" max="3" width="57.81640625" style="1" customWidth="1"/>
    <col min="4" max="4" width="38.81640625" style="1" customWidth="1"/>
    <col min="5" max="16384" width="8.7265625" style="1"/>
  </cols>
  <sheetData>
    <row r="1" spans="1:4" x14ac:dyDescent="0.35">
      <c r="A1" s="3" t="s">
        <v>91</v>
      </c>
      <c r="B1" s="3" t="s">
        <v>92</v>
      </c>
      <c r="C1" s="3" t="s">
        <v>93</v>
      </c>
      <c r="D1" s="3" t="s">
        <v>94</v>
      </c>
    </row>
    <row r="2" spans="1:4" x14ac:dyDescent="0.35">
      <c r="A2" s="1" t="s">
        <v>95</v>
      </c>
      <c r="B2" s="4">
        <f ca="1">TODAY()</f>
        <v>46307</v>
      </c>
      <c r="C2" s="5" t="e">
        <f>DATE(#REF!, CHOOSE(MATCH(#REF!, {"January-March","April-June","July-September","October-December"}, 0), 1, 4, 7, 10), 1)</f>
        <v>#REF!</v>
      </c>
      <c r="D2" s="5" t="e">
        <f>EOMONTH(DATE(#REF!, CHOOSE(MATCH(#REF!, {"January-March","April-June","July-September","October-December"}, 0), 3, 6, 9, 12), 1), 0)</f>
        <v>#REF!</v>
      </c>
    </row>
    <row r="3" spans="1:4" x14ac:dyDescent="0.35">
      <c r="A3" s="1" t="s">
        <v>96</v>
      </c>
    </row>
    <row r="4" spans="1:4" x14ac:dyDescent="0.35">
      <c r="A4" s="1" t="s">
        <v>97</v>
      </c>
    </row>
    <row r="5" spans="1:4" x14ac:dyDescent="0.35">
      <c r="A5" s="1" t="s">
        <v>98</v>
      </c>
    </row>
    <row r="6" spans="1:4" x14ac:dyDescent="0.35">
      <c r="A6" s="1" t="s">
        <v>5</v>
      </c>
    </row>
    <row r="7" spans="1:4" x14ac:dyDescent="0.35">
      <c r="A7" s="1" t="s">
        <v>99</v>
      </c>
    </row>
    <row r="8" spans="1:4" x14ac:dyDescent="0.35">
      <c r="A8" s="1" t="s">
        <v>100</v>
      </c>
    </row>
    <row r="9" spans="1:4" x14ac:dyDescent="0.35">
      <c r="A9" s="1" t="s">
        <v>101</v>
      </c>
    </row>
    <row r="10" spans="1:4" x14ac:dyDescent="0.35">
      <c r="A10" s="1" t="s">
        <v>102</v>
      </c>
    </row>
    <row r="11" spans="1:4" x14ac:dyDescent="0.35">
      <c r="A11" s="1" t="s">
        <v>103</v>
      </c>
    </row>
    <row r="12" spans="1:4" x14ac:dyDescent="0.35">
      <c r="A12" s="1" t="s">
        <v>104</v>
      </c>
    </row>
    <row r="13" spans="1:4" x14ac:dyDescent="0.35">
      <c r="A13" s="1" t="s">
        <v>105</v>
      </c>
    </row>
    <row r="14" spans="1:4" x14ac:dyDescent="0.35">
      <c r="A14" s="1" t="s">
        <v>106</v>
      </c>
    </row>
    <row r="15" spans="1:4" x14ac:dyDescent="0.35">
      <c r="A15" s="1" t="s">
        <v>107</v>
      </c>
    </row>
    <row r="16" spans="1:4" x14ac:dyDescent="0.35">
      <c r="A16" s="1" t="s">
        <v>108</v>
      </c>
    </row>
    <row r="17" spans="1:1" x14ac:dyDescent="0.35">
      <c r="A17" s="1" t="s">
        <v>109</v>
      </c>
    </row>
    <row r="18" spans="1:1" x14ac:dyDescent="0.35">
      <c r="A18" s="1" t="s">
        <v>110</v>
      </c>
    </row>
    <row r="19" spans="1:1" x14ac:dyDescent="0.35">
      <c r="A19" s="1" t="s">
        <v>111</v>
      </c>
    </row>
    <row r="20" spans="1:1" x14ac:dyDescent="0.35">
      <c r="A20" s="1" t="s">
        <v>112</v>
      </c>
    </row>
    <row r="21" spans="1:1" x14ac:dyDescent="0.35">
      <c r="A21" s="1" t="s">
        <v>113</v>
      </c>
    </row>
    <row r="22" spans="1:1" x14ac:dyDescent="0.35">
      <c r="A22" s="1" t="s">
        <v>114</v>
      </c>
    </row>
    <row r="23" spans="1:1" x14ac:dyDescent="0.35">
      <c r="A23" s="1" t="s">
        <v>115</v>
      </c>
    </row>
    <row r="24" spans="1:1" x14ac:dyDescent="0.35">
      <c r="A24" s="1" t="s">
        <v>116</v>
      </c>
    </row>
    <row r="25" spans="1:1" x14ac:dyDescent="0.35">
      <c r="A25" s="1" t="s">
        <v>117</v>
      </c>
    </row>
    <row r="26" spans="1:1" x14ac:dyDescent="0.35">
      <c r="A26" s="1" t="s">
        <v>118</v>
      </c>
    </row>
    <row r="27" spans="1:1" x14ac:dyDescent="0.35">
      <c r="A27" s="1" t="s">
        <v>119</v>
      </c>
    </row>
    <row r="28" spans="1:1" x14ac:dyDescent="0.35">
      <c r="A28" s="1" t="s">
        <v>120</v>
      </c>
    </row>
    <row r="29" spans="1:1" x14ac:dyDescent="0.35">
      <c r="A29" s="1" t="s">
        <v>121</v>
      </c>
    </row>
    <row r="30" spans="1:1" x14ac:dyDescent="0.35">
      <c r="A30" s="1" t="s">
        <v>122</v>
      </c>
    </row>
    <row r="31" spans="1:1" x14ac:dyDescent="0.35">
      <c r="A31" s="1" t="s">
        <v>123</v>
      </c>
    </row>
    <row r="32" spans="1:1" x14ac:dyDescent="0.35">
      <c r="A32" s="1" t="s">
        <v>124</v>
      </c>
    </row>
    <row r="33" spans="1:1" x14ac:dyDescent="0.35">
      <c r="A33" s="1" t="s">
        <v>125</v>
      </c>
    </row>
    <row r="34" spans="1:1" x14ac:dyDescent="0.35">
      <c r="A34" s="1" t="s">
        <v>126</v>
      </c>
    </row>
    <row r="35" spans="1:1" x14ac:dyDescent="0.35">
      <c r="A35" s="1" t="s">
        <v>127</v>
      </c>
    </row>
    <row r="36" spans="1:1" x14ac:dyDescent="0.35">
      <c r="A36" s="1" t="s">
        <v>128</v>
      </c>
    </row>
    <row r="37" spans="1:1" x14ac:dyDescent="0.35">
      <c r="A37" s="1" t="s">
        <v>129</v>
      </c>
    </row>
    <row r="38" spans="1:1" x14ac:dyDescent="0.35">
      <c r="A38" s="1" t="s">
        <v>130</v>
      </c>
    </row>
    <row r="39" spans="1:1" x14ac:dyDescent="0.35">
      <c r="A39" s="1" t="s">
        <v>131</v>
      </c>
    </row>
    <row r="40" spans="1:1" x14ac:dyDescent="0.35">
      <c r="A40" s="1" t="s">
        <v>132</v>
      </c>
    </row>
    <row r="41" spans="1:1" x14ac:dyDescent="0.35">
      <c r="A41" s="1" t="s">
        <v>133</v>
      </c>
    </row>
    <row r="42" spans="1:1" x14ac:dyDescent="0.35">
      <c r="A42" s="1" t="s">
        <v>134</v>
      </c>
    </row>
    <row r="43" spans="1:1" x14ac:dyDescent="0.35">
      <c r="A43" s="1" t="s">
        <v>135</v>
      </c>
    </row>
    <row r="44" spans="1:1" x14ac:dyDescent="0.35">
      <c r="A44" s="1" t="s">
        <v>136</v>
      </c>
    </row>
    <row r="45" spans="1:1" x14ac:dyDescent="0.35">
      <c r="A45" s="1" t="s">
        <v>137</v>
      </c>
    </row>
    <row r="46" spans="1:1" x14ac:dyDescent="0.35">
      <c r="A46" s="1" t="s">
        <v>138</v>
      </c>
    </row>
    <row r="47" spans="1:1" x14ac:dyDescent="0.35">
      <c r="A47" s="1" t="s">
        <v>139</v>
      </c>
    </row>
    <row r="48" spans="1:1" x14ac:dyDescent="0.35">
      <c r="A48" s="1" t="s">
        <v>140</v>
      </c>
    </row>
    <row r="49" spans="1:1" x14ac:dyDescent="0.35">
      <c r="A49" s="1" t="s">
        <v>141</v>
      </c>
    </row>
    <row r="50" spans="1:1" x14ac:dyDescent="0.35">
      <c r="A50" s="1" t="s">
        <v>142</v>
      </c>
    </row>
    <row r="51" spans="1:1" x14ac:dyDescent="0.35">
      <c r="A51" s="1" t="s">
        <v>143</v>
      </c>
    </row>
    <row r="52" spans="1:1" x14ac:dyDescent="0.35">
      <c r="A52" s="1" t="s">
        <v>144</v>
      </c>
    </row>
    <row r="53" spans="1:1" x14ac:dyDescent="0.35">
      <c r="A53" s="1" t="s">
        <v>145</v>
      </c>
    </row>
    <row r="54" spans="1:1" x14ac:dyDescent="0.35">
      <c r="A54" s="1" t="s">
        <v>146</v>
      </c>
    </row>
    <row r="55" spans="1:1" x14ac:dyDescent="0.35">
      <c r="A55" s="1" t="s">
        <v>147</v>
      </c>
    </row>
    <row r="56" spans="1:1" x14ac:dyDescent="0.35">
      <c r="A56" s="1" t="s">
        <v>148</v>
      </c>
    </row>
    <row r="57" spans="1:1" x14ac:dyDescent="0.35">
      <c r="A57" s="1" t="s">
        <v>149</v>
      </c>
    </row>
    <row r="58" spans="1:1" x14ac:dyDescent="0.35">
      <c r="A58" s="1" t="s">
        <v>150</v>
      </c>
    </row>
    <row r="59" spans="1:1" x14ac:dyDescent="0.35">
      <c r="A59" s="1" t="s">
        <v>151</v>
      </c>
    </row>
  </sheetData>
  <sheetProtection algorithmName="SHA-512" hashValue="1voIv+eRySGN9jgBJ+Z7dvtdTeiz5iWfjIkq+p4icpLRu/vlbKswFUM/7UHf/OwRU0YlkYMAzec+QjjfXaHKUg==" saltValue="0A7m67Eb2F6B+9cdLwMUiw==" spinCount="100000" sheet="1" objects="1" scenarios="1"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CF53642CFB8E429D735BE068C8D32E" ma:contentTypeVersion="" ma:contentTypeDescription="Create a new document." ma:contentTypeScope="" ma:versionID="58bb31c54cc78280f8e6f577954fd7a5">
  <xsd:schema xmlns:xsd="http://www.w3.org/2001/XMLSchema" xmlns:xs="http://www.w3.org/2001/XMLSchema" xmlns:p="http://schemas.microsoft.com/office/2006/metadata/properties" xmlns:ns2="ac21467a-2607-45ec-8261-55e851c78946" xmlns:ns3="96e73e70-8da9-4cdf-ad3d-bb5a5b31f7e2" targetNamespace="http://schemas.microsoft.com/office/2006/metadata/properties" ma:root="true" ma:fieldsID="3cd6fa35f0b812e49160ec4eea868e41" ns2:_="" ns3:_="">
    <xsd:import namespace="ac21467a-2607-45ec-8261-55e851c78946"/>
    <xsd:import namespace="96e73e70-8da9-4cdf-ad3d-bb5a5b31f7e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Identify_x0020_any_x0020_area_x0020_of_x0020_crossover_x003b__x0020_what_x0020_about_x0020_this_x0020_priority_x0020_area_x0020_has_x0020_potential_x0020_impact_x0020_on_x0020_your_x0020_priority_x0020_area_x003f_" minOccurs="0"/>
                <xsd:element ref="ns2:Have_x0020_you_x0020_or_x0020_any_x0020_of_x0020_your_x0020_jurisdictions_x0020_done_x0020_similar_x0020_work_x0020_that_x0020_you_x0020_want_x0020_to_x0020_elevate_x0020_for_x0020_this_x0020_team_x003f_" minOccurs="0"/>
                <xsd:element ref="ns2:Any_x0020_other_x0020_observations_x0020_or_x0020_concerns_x0020_you_x0020_want_x0020_to_x0020_share_x0020_with_x0020_this_x0020_priority_x0020_lead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21467a-2607-45ec-8261-55e851c789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dada7c3-aacb-455f-bd03-6005df5ea7e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Identify_x0020_any_x0020_area_x0020_of_x0020_crossover_x003b__x0020_what_x0020_about_x0020_this_x0020_priority_x0020_area_x0020_has_x0020_potential_x0020_impact_x0020_on_x0020_your_x0020_priority_x0020_area_x003f_" ma:index="24" nillable="true" ma:displayName="Identify any area of crossover; what about this priority area has potential impact on your priority area?" ma:internalName="Identify_x0020_any_x0020_area_x0020_of_x0020_crossover_x003b__x0020_what_x0020_about_x0020_this_x0020_priority_x0020_area_x0020_has_x0020_potential_x0020_impact_x0020_on_x0020_your_x0020_priority_x0020_area_x003f_">
      <xsd:simpleType>
        <xsd:restriction base="dms:Note">
          <xsd:maxLength value="255"/>
        </xsd:restriction>
      </xsd:simpleType>
    </xsd:element>
    <xsd:element name="Have_x0020_you_x0020_or_x0020_any_x0020_of_x0020_your_x0020_jurisdictions_x0020_done_x0020_similar_x0020_work_x0020_that_x0020_you_x0020_want_x0020_to_x0020_elevate_x0020_for_x0020_this_x0020_team_x003f_" ma:index="25" nillable="true" ma:displayName="Have you or any of your jurisdictions done similar work that you want to elevate for this team?" ma:internalName="Have_x0020_you_x0020_or_x0020_any_x0020_of_x0020_your_x0020_jurisdictions_x0020_done_x0020_similar_x0020_work_x0020_that_x0020_you_x0020_want_x0020_to_x0020_elevate_x0020_for_x0020_this_x0020_team_x003f_">
      <xsd:simpleType>
        <xsd:restriction base="dms:Note">
          <xsd:maxLength value="255"/>
        </xsd:restriction>
      </xsd:simpleType>
    </xsd:element>
    <xsd:element name="Any_x0020_other_x0020_observations_x0020_or_x0020_concerns_x0020_you_x0020_want_x0020_to_x0020_share_x0020_with_x0020_this_x0020_priority_x0020_lead_x003f_" ma:index="26" nillable="true" ma:displayName="Any other observations or concerns you want to share with this priority lead?" ma:internalName="Any_x0020_other_x0020_observations_x0020_or_x0020_concerns_x0020_you_x0020_want_x0020_to_x0020_share_x0020_with_x0020_this_x0020_priority_x0020_lead_x003f_">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6e73e70-8da9-4cdf-ad3d-bb5a5b31f7e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c82eed4a-d5c7-44be-a967-0ba4e71634d7}" ma:internalName="TaxCatchAll" ma:showField="CatchAllData" ma:web="96e73e70-8da9-4cdf-ad3d-bb5a5b31f7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6e73e70-8da9-4cdf-ad3d-bb5a5b31f7e2" xsi:nil="true"/>
    <lcf76f155ced4ddcb4097134ff3c332f xmlns="ac21467a-2607-45ec-8261-55e851c78946">
      <Terms xmlns="http://schemas.microsoft.com/office/infopath/2007/PartnerControls"/>
    </lcf76f155ced4ddcb4097134ff3c332f>
    <Identify_x0020_any_x0020_area_x0020_of_x0020_crossover_x003b__x0020_what_x0020_about_x0020_this_x0020_priority_x0020_area_x0020_has_x0020_potential_x0020_impact_x0020_on_x0020_your_x0020_priority_x0020_area_x003f_ xmlns="ac21467a-2607-45ec-8261-55e851c78946" xsi:nil="true"/>
    <Any_x0020_other_x0020_observations_x0020_or_x0020_concerns_x0020_you_x0020_want_x0020_to_x0020_share_x0020_with_x0020_this_x0020_priority_x0020_lead_x003f_ xmlns="ac21467a-2607-45ec-8261-55e851c78946" xsi:nil="true"/>
    <Have_x0020_you_x0020_or_x0020_any_x0020_of_x0020_your_x0020_jurisdictions_x0020_done_x0020_similar_x0020_work_x0020_that_x0020_you_x0020_want_x0020_to_x0020_elevate_x0020_for_x0020_this_x0020_team_x003f_ xmlns="ac21467a-2607-45ec-8261-55e851c78946" xsi:nil="true"/>
  </documentManagement>
</p:properties>
</file>

<file path=customXml/itemProps1.xml><?xml version="1.0" encoding="utf-8"?>
<ds:datastoreItem xmlns:ds="http://schemas.openxmlformats.org/officeDocument/2006/customXml" ds:itemID="{343E6419-0E59-4294-9857-C98891B53D7C}">
  <ds:schemaRefs>
    <ds:schemaRef ds:uri="http://schemas.microsoft.com/sharepoint/v3/contenttype/forms"/>
  </ds:schemaRefs>
</ds:datastoreItem>
</file>

<file path=customXml/itemProps2.xml><?xml version="1.0" encoding="utf-8"?>
<ds:datastoreItem xmlns:ds="http://schemas.openxmlformats.org/officeDocument/2006/customXml" ds:itemID="{8E228F9E-091D-4B90-BD6F-298FEAAAFC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21467a-2607-45ec-8261-55e851c78946"/>
    <ds:schemaRef ds:uri="96e73e70-8da9-4cdf-ad3d-bb5a5b31f7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364461-E019-410B-B7F5-0E7E3FB9E6ED}">
  <ds:schemaRefs>
    <ds:schemaRef ds:uri="http://purl.org/dc/elements/1.1/"/>
    <ds:schemaRef ds:uri="http://schemas.microsoft.com/office/2006/metadata/properties"/>
    <ds:schemaRef ds:uri="http://www.w3.org/XML/1998/namespace"/>
    <ds:schemaRef ds:uri="96e73e70-8da9-4cdf-ad3d-bb5a5b31f7e2"/>
    <ds:schemaRef ds:uri="ac21467a-2607-45ec-8261-55e851c78946"/>
    <ds:schemaRef ds:uri="http://schemas.microsoft.com/office/2006/documentManagement/types"/>
    <ds:schemaRef ds:uri="http://schemas.openxmlformats.org/package/2006/metadata/core-properties"/>
    <ds:schemaRef ds:uri="http://purl.org/dc/terms/"/>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County Names to hide (2)</vt:lpstr>
      <vt:lpstr>Cover_Sheet2</vt:lpstr>
      <vt:lpstr>Fidelity-Therapist Info</vt:lpstr>
      <vt:lpstr>Fidelity-Supervisor Info</vt:lpstr>
      <vt:lpstr>Outcomes</vt:lpstr>
      <vt:lpstr>Fidelity_Aggregate</vt:lpstr>
      <vt:lpstr>Outcomes_Aggregate</vt:lpstr>
      <vt:lpstr>County Names to hide</vt:lpstr>
      <vt:lpstr>'County Names to hide (2)'!HomeVisitorsFilteredList</vt:lpstr>
      <vt:lpstr>HomeVisitorsFilteredList</vt:lpstr>
      <vt:lpstr>'County Names to hide (2)'!HV_FilteredList</vt:lpstr>
      <vt:lpstr>HV_FilteredList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Kya Barounis</dc:creator>
  <cp:keywords/>
  <dc:description/>
  <cp:lastModifiedBy>Kya Barounis</cp:lastModifiedBy>
  <cp:revision/>
  <dcterms:created xsi:type="dcterms:W3CDTF">2025-08-07T23:06:35Z</dcterms:created>
  <dcterms:modified xsi:type="dcterms:W3CDTF">2026-10-12T19:28:31Z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0x01010066CF53642CFB8E429D735BE068C8D32E</vt:lpwstr>
  </property>
  <property fmtid="{D5CDD505-2E9C-101B-9397-08002B2CF9AE}" pid="3" name="MediaServiceImageTags">
    <vt:lpwstr/>
  </property>
</Properties>
</file>