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328" documentId="8_{6B93BACB-EDC5-4602-A1A8-A83868B08358}" xr6:coauthVersionLast="47" xr6:coauthVersionMax="47" xr10:uidLastSave="{E4B5A786-FBC3-4D96-BB60-6F9A3E9DCA4C}"/>
  <bookViews>
    <workbookView xWindow="-110" yWindow="-110" windowWidth="19420" windowHeight="10420" xr2:uid="{BDAD302C-52C9-4730-A68B-6BB229DF15BA}"/>
  </bookViews>
  <sheets>
    <sheet name="Cover_Sheet2" sheetId="9" r:id="rId1"/>
    <sheet name="County Names to hide (2)" sheetId="8" state="hidden" r:id="rId2"/>
    <sheet name="Fidelity" sheetId="6" r:id="rId3"/>
    <sheet name="Outcomes" sheetId="4" r:id="rId4"/>
    <sheet name="Fidelity Aggregate" sheetId="5" r:id="rId5"/>
    <sheet name="Outcomes Aggregate" sheetId="7" r:id="rId6"/>
    <sheet name="County Names to hide" sheetId="3" state="hidden" r:id="rId7"/>
  </sheets>
  <definedNames>
    <definedName name="HomeVisitorsFilteredList" localSheetId="1">'County Names to hide (2)'!$C$2</definedName>
    <definedName name="HomeVisitorsFilteredList" localSheetId="0">#REF!</definedName>
    <definedName name="HomeVisitorsFilteredList">'County Names to hide'!$C$2</definedName>
    <definedName name="HV_FilteredList" localSheetId="1">'County Names to hide (2)'!$C$2:$C$1001</definedName>
    <definedName name="HV_FilteredList" localSheetId="0">#REF!</definedName>
    <definedName name="HV_FilteredList">'County Names to hide'!$C$2:$C$1000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8" l="1"/>
  <c r="C2" i="8"/>
  <c r="V6" i="4" l="1"/>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U6" i="4"/>
  <c r="AF6" i="4" s="1"/>
  <c r="U7" i="4"/>
  <c r="AF7" i="4" s="1"/>
  <c r="U8" i="4"/>
  <c r="AF8" i="4" s="1"/>
  <c r="U9" i="4"/>
  <c r="AF9" i="4" s="1"/>
  <c r="U10" i="4"/>
  <c r="AF10" i="4" s="1"/>
  <c r="U11" i="4"/>
  <c r="AF11" i="4" s="1"/>
  <c r="U12" i="4"/>
  <c r="AF12" i="4" s="1"/>
  <c r="U13" i="4"/>
  <c r="AF13" i="4" s="1"/>
  <c r="U14" i="4"/>
  <c r="AF14" i="4" s="1"/>
  <c r="U15" i="4"/>
  <c r="AF15" i="4" s="1"/>
  <c r="U16" i="4"/>
  <c r="AF16" i="4" s="1"/>
  <c r="U17" i="4"/>
  <c r="AF17" i="4" s="1"/>
  <c r="U18" i="4"/>
  <c r="AF18" i="4" s="1"/>
  <c r="U19" i="4"/>
  <c r="AF19" i="4" s="1"/>
  <c r="U20" i="4"/>
  <c r="AF20" i="4" s="1"/>
  <c r="U21" i="4"/>
  <c r="AF21" i="4" s="1"/>
  <c r="U22" i="4"/>
  <c r="AF22" i="4" s="1"/>
  <c r="U23" i="4"/>
  <c r="AF23" i="4" s="1"/>
  <c r="U24" i="4"/>
  <c r="AF24" i="4" s="1"/>
  <c r="U25" i="4"/>
  <c r="AF25" i="4" s="1"/>
  <c r="U26" i="4"/>
  <c r="AF26" i="4" s="1"/>
  <c r="U27" i="4"/>
  <c r="AF27" i="4" s="1"/>
  <c r="U28" i="4"/>
  <c r="AF28" i="4" s="1"/>
  <c r="U29" i="4"/>
  <c r="AF29" i="4" s="1"/>
  <c r="U30" i="4"/>
  <c r="AF30" i="4" s="1"/>
  <c r="U31" i="4"/>
  <c r="AF31" i="4" s="1"/>
  <c r="U32" i="4"/>
  <c r="AF32" i="4" s="1"/>
  <c r="U33" i="4"/>
  <c r="AF33" i="4" s="1"/>
  <c r="U34" i="4"/>
  <c r="AF34" i="4" s="1"/>
  <c r="U35" i="4"/>
  <c r="AF35" i="4" s="1"/>
  <c r="U36" i="4"/>
  <c r="AF36" i="4" s="1"/>
  <c r="U37" i="4"/>
  <c r="AF37" i="4" s="1"/>
  <c r="U38" i="4"/>
  <c r="AF38" i="4" s="1"/>
  <c r="U39" i="4"/>
  <c r="AF39" i="4" s="1"/>
  <c r="U40" i="4"/>
  <c r="AF40" i="4" s="1"/>
  <c r="U41" i="4"/>
  <c r="AF41" i="4" s="1"/>
  <c r="U42" i="4"/>
  <c r="AF42" i="4" s="1"/>
  <c r="U43" i="4"/>
  <c r="AF43" i="4" s="1"/>
  <c r="U44" i="4"/>
  <c r="AF44" i="4" s="1"/>
  <c r="U45" i="4"/>
  <c r="AF45" i="4" s="1"/>
  <c r="U46" i="4"/>
  <c r="AF46" i="4" s="1"/>
  <c r="U47" i="4"/>
  <c r="AF47" i="4" s="1"/>
  <c r="U48" i="4"/>
  <c r="AF48" i="4" s="1"/>
  <c r="U49" i="4"/>
  <c r="AF49" i="4" s="1"/>
  <c r="U50" i="4"/>
  <c r="AF50" i="4" s="1"/>
  <c r="U51" i="4"/>
  <c r="AF51" i="4" s="1"/>
  <c r="U52" i="4"/>
  <c r="AF52" i="4" s="1"/>
  <c r="U53" i="4"/>
  <c r="AF53" i="4" s="1"/>
  <c r="U54" i="4"/>
  <c r="AF54" i="4" s="1"/>
  <c r="U55" i="4"/>
  <c r="AF55" i="4" s="1"/>
  <c r="U56" i="4"/>
  <c r="AF56" i="4" s="1"/>
  <c r="U57" i="4"/>
  <c r="AF57" i="4" s="1"/>
  <c r="U58" i="4"/>
  <c r="AF58" i="4" s="1"/>
  <c r="U59" i="4"/>
  <c r="AF59" i="4" s="1"/>
  <c r="U60" i="4"/>
  <c r="AF60" i="4" s="1"/>
  <c r="U61" i="4"/>
  <c r="AF61" i="4" s="1"/>
  <c r="U62" i="4"/>
  <c r="AF62" i="4" s="1"/>
  <c r="U63" i="4"/>
  <c r="AF63" i="4" s="1"/>
  <c r="U64" i="4"/>
  <c r="AF64" i="4" s="1"/>
  <c r="U65" i="4"/>
  <c r="AF65" i="4" s="1"/>
  <c r="U66" i="4"/>
  <c r="AF66" i="4" s="1"/>
  <c r="U67" i="4"/>
  <c r="AF67" i="4" s="1"/>
  <c r="U68" i="4"/>
  <c r="AF68" i="4" s="1"/>
  <c r="U69" i="4"/>
  <c r="AF69" i="4" s="1"/>
  <c r="U70" i="4"/>
  <c r="AF70" i="4" s="1"/>
  <c r="U71" i="4"/>
  <c r="AF71" i="4" s="1"/>
  <c r="U72" i="4"/>
  <c r="AF72" i="4" s="1"/>
  <c r="U73" i="4"/>
  <c r="AF73" i="4" s="1"/>
  <c r="U74" i="4"/>
  <c r="AF74" i="4" s="1"/>
  <c r="U75" i="4"/>
  <c r="AF75" i="4" s="1"/>
  <c r="U76" i="4"/>
  <c r="AF76" i="4" s="1"/>
  <c r="U77" i="4"/>
  <c r="AF77" i="4" s="1"/>
  <c r="U78" i="4"/>
  <c r="AF78" i="4" s="1"/>
  <c r="U79" i="4"/>
  <c r="AF79" i="4" s="1"/>
  <c r="U80" i="4"/>
  <c r="AF80" i="4" s="1"/>
  <c r="U81" i="4"/>
  <c r="AF81" i="4" s="1"/>
  <c r="U82" i="4"/>
  <c r="AF82" i="4" s="1"/>
  <c r="U83" i="4"/>
  <c r="AF83" i="4" s="1"/>
  <c r="U84" i="4"/>
  <c r="AF84" i="4" s="1"/>
  <c r="U85" i="4"/>
  <c r="AF85" i="4" s="1"/>
  <c r="U86" i="4"/>
  <c r="AF86" i="4" s="1"/>
  <c r="U87" i="4"/>
  <c r="AF87" i="4" s="1"/>
  <c r="U88" i="4"/>
  <c r="AF88" i="4" s="1"/>
  <c r="U89" i="4"/>
  <c r="AF89" i="4" s="1"/>
  <c r="U90" i="4"/>
  <c r="AF90" i="4" s="1"/>
  <c r="U91" i="4"/>
  <c r="AF91" i="4" s="1"/>
  <c r="U92" i="4"/>
  <c r="AF92" i="4" s="1"/>
  <c r="U93" i="4"/>
  <c r="AF93" i="4" s="1"/>
  <c r="U94" i="4"/>
  <c r="AF94" i="4" s="1"/>
  <c r="U95" i="4"/>
  <c r="AF95" i="4" s="1"/>
  <c r="U96" i="4"/>
  <c r="AF96" i="4" s="1"/>
  <c r="U97" i="4"/>
  <c r="AF97" i="4" s="1"/>
  <c r="U98" i="4"/>
  <c r="AF98" i="4" s="1"/>
  <c r="U99" i="4"/>
  <c r="AF99" i="4" s="1"/>
  <c r="U100" i="4"/>
  <c r="AF100" i="4" s="1"/>
  <c r="U101" i="4"/>
  <c r="AF101" i="4" s="1"/>
  <c r="U102" i="4"/>
  <c r="AF102" i="4" s="1"/>
  <c r="U103" i="4"/>
  <c r="AF103" i="4" s="1"/>
  <c r="U104" i="4"/>
  <c r="AF104" i="4" s="1"/>
  <c r="U105" i="4"/>
  <c r="AF105" i="4" s="1"/>
  <c r="U106" i="4"/>
  <c r="AF106" i="4" s="1"/>
  <c r="U107" i="4"/>
  <c r="AF107" i="4" s="1"/>
  <c r="U108" i="4"/>
  <c r="AF108" i="4" s="1"/>
  <c r="U109" i="4"/>
  <c r="AF109" i="4" s="1"/>
  <c r="U110" i="4"/>
  <c r="AF110" i="4" s="1"/>
  <c r="U111" i="4"/>
  <c r="AF111" i="4" s="1"/>
  <c r="U112" i="4"/>
  <c r="AF112" i="4" s="1"/>
  <c r="U113" i="4"/>
  <c r="AF113" i="4" s="1"/>
  <c r="U114" i="4"/>
  <c r="AF114" i="4" s="1"/>
  <c r="U115" i="4"/>
  <c r="AF115" i="4" s="1"/>
  <c r="U116" i="4"/>
  <c r="AF116" i="4" s="1"/>
  <c r="U117" i="4"/>
  <c r="AF117" i="4" s="1"/>
  <c r="U118" i="4"/>
  <c r="AF118" i="4" s="1"/>
  <c r="U119" i="4"/>
  <c r="AF119" i="4" s="1"/>
  <c r="U120" i="4"/>
  <c r="AF120" i="4" s="1"/>
  <c r="U121" i="4"/>
  <c r="AF121" i="4" s="1"/>
  <c r="U122" i="4"/>
  <c r="AF122" i="4" s="1"/>
  <c r="U123" i="4"/>
  <c r="AF123" i="4" s="1"/>
  <c r="U124" i="4"/>
  <c r="AF124" i="4" s="1"/>
  <c r="U125" i="4"/>
  <c r="AF125" i="4" s="1"/>
  <c r="U126" i="4"/>
  <c r="AF126" i="4" s="1"/>
  <c r="U127" i="4"/>
  <c r="AF127" i="4" s="1"/>
  <c r="U128" i="4"/>
  <c r="AF128" i="4" s="1"/>
  <c r="U129" i="4"/>
  <c r="AF129" i="4" s="1"/>
  <c r="U130" i="4"/>
  <c r="AF130" i="4" s="1"/>
  <c r="U131" i="4"/>
  <c r="AF131" i="4" s="1"/>
  <c r="U132" i="4"/>
  <c r="AF132" i="4" s="1"/>
  <c r="U133" i="4"/>
  <c r="AF133" i="4" s="1"/>
  <c r="U134" i="4"/>
  <c r="AF134" i="4" s="1"/>
  <c r="U135" i="4"/>
  <c r="AF135" i="4" s="1"/>
  <c r="U136" i="4"/>
  <c r="AF136" i="4" s="1"/>
  <c r="U137" i="4"/>
  <c r="AF137" i="4" s="1"/>
  <c r="U138" i="4"/>
  <c r="AF138" i="4" s="1"/>
  <c r="U139" i="4"/>
  <c r="AF139" i="4" s="1"/>
  <c r="U140" i="4"/>
  <c r="AF140" i="4" s="1"/>
  <c r="U141" i="4"/>
  <c r="AF141" i="4" s="1"/>
  <c r="U142" i="4"/>
  <c r="AF142" i="4" s="1"/>
  <c r="U143" i="4"/>
  <c r="AF143" i="4" s="1"/>
  <c r="U144" i="4"/>
  <c r="AF144" i="4" s="1"/>
  <c r="U145" i="4"/>
  <c r="AF145" i="4" s="1"/>
  <c r="U146" i="4"/>
  <c r="AF146" i="4" s="1"/>
  <c r="U147" i="4"/>
  <c r="AF147" i="4" s="1"/>
  <c r="U148" i="4"/>
  <c r="AF148" i="4" s="1"/>
  <c r="U149" i="4"/>
  <c r="AF149" i="4" s="1"/>
  <c r="U150" i="4"/>
  <c r="AF150" i="4" s="1"/>
  <c r="U151" i="4"/>
  <c r="AF151" i="4" s="1"/>
  <c r="U152" i="4"/>
  <c r="AF152" i="4" s="1"/>
  <c r="U153" i="4"/>
  <c r="AF153" i="4" s="1"/>
  <c r="U154" i="4"/>
  <c r="AF154" i="4" s="1"/>
  <c r="U155" i="4"/>
  <c r="AF155" i="4" s="1"/>
  <c r="U156" i="4"/>
  <c r="AF156" i="4" s="1"/>
  <c r="U157" i="4"/>
  <c r="AF157" i="4" s="1"/>
  <c r="U158" i="4"/>
  <c r="AF158" i="4" s="1"/>
  <c r="U159" i="4"/>
  <c r="AF159" i="4" s="1"/>
  <c r="U160" i="4"/>
  <c r="AF160" i="4" s="1"/>
  <c r="U161" i="4"/>
  <c r="AF161" i="4" s="1"/>
  <c r="U162" i="4"/>
  <c r="AF162" i="4" s="1"/>
  <c r="U163" i="4"/>
  <c r="AF163" i="4" s="1"/>
  <c r="U164" i="4"/>
  <c r="AF164" i="4" s="1"/>
  <c r="U165" i="4"/>
  <c r="AF165" i="4" s="1"/>
  <c r="U166" i="4"/>
  <c r="AF166" i="4" s="1"/>
  <c r="U167" i="4"/>
  <c r="AF167" i="4" s="1"/>
  <c r="U168" i="4"/>
  <c r="AF168" i="4" s="1"/>
  <c r="U169" i="4"/>
  <c r="AF169" i="4" s="1"/>
  <c r="U170" i="4"/>
  <c r="AF170" i="4" s="1"/>
  <c r="U171" i="4"/>
  <c r="AF171" i="4" s="1"/>
  <c r="U172" i="4"/>
  <c r="AF172" i="4" s="1"/>
  <c r="U173" i="4"/>
  <c r="AF173" i="4" s="1"/>
  <c r="U174" i="4"/>
  <c r="AF174" i="4" s="1"/>
  <c r="U175" i="4"/>
  <c r="AF175" i="4" s="1"/>
  <c r="U176" i="4"/>
  <c r="AF176" i="4" s="1"/>
  <c r="U177" i="4"/>
  <c r="AF177" i="4" s="1"/>
  <c r="U178" i="4"/>
  <c r="AF178" i="4" s="1"/>
  <c r="U179" i="4"/>
  <c r="AF179" i="4" s="1"/>
  <c r="U180" i="4"/>
  <c r="AF180" i="4" s="1"/>
  <c r="U181" i="4"/>
  <c r="AF181" i="4" s="1"/>
  <c r="U182" i="4"/>
  <c r="AF182" i="4" s="1"/>
  <c r="U183" i="4"/>
  <c r="AF183" i="4" s="1"/>
  <c r="U184" i="4"/>
  <c r="AF184" i="4" s="1"/>
  <c r="U185" i="4"/>
  <c r="AF185" i="4" s="1"/>
  <c r="U186" i="4"/>
  <c r="AF186" i="4" s="1"/>
  <c r="U187" i="4"/>
  <c r="AF187" i="4" s="1"/>
  <c r="U188" i="4"/>
  <c r="AF188" i="4" s="1"/>
  <c r="U189" i="4"/>
  <c r="AF189" i="4" s="1"/>
  <c r="U190" i="4"/>
  <c r="AF190" i="4" s="1"/>
  <c r="U191" i="4"/>
  <c r="AF191" i="4" s="1"/>
  <c r="U192" i="4"/>
  <c r="AF192" i="4" s="1"/>
  <c r="U193" i="4"/>
  <c r="AF193" i="4" s="1"/>
  <c r="U194" i="4"/>
  <c r="AF194" i="4" s="1"/>
  <c r="U195" i="4"/>
  <c r="AF195" i="4" s="1"/>
  <c r="U196" i="4"/>
  <c r="AF196" i="4" s="1"/>
  <c r="U197" i="4"/>
  <c r="AF197" i="4" s="1"/>
  <c r="U198" i="4"/>
  <c r="AF198" i="4" s="1"/>
  <c r="U199" i="4"/>
  <c r="AF199" i="4" s="1"/>
  <c r="U200" i="4"/>
  <c r="AF200" i="4" s="1"/>
  <c r="U201" i="4"/>
  <c r="AF201" i="4" s="1"/>
  <c r="U202" i="4"/>
  <c r="AF202" i="4" s="1"/>
  <c r="U203" i="4"/>
  <c r="AF203" i="4" s="1"/>
  <c r="U204" i="4"/>
  <c r="AF204" i="4" s="1"/>
  <c r="U205" i="4"/>
  <c r="AF205" i="4" s="1"/>
  <c r="U206" i="4"/>
  <c r="AF206" i="4" s="1"/>
  <c r="U207" i="4"/>
  <c r="AF207" i="4" s="1"/>
  <c r="U208" i="4"/>
  <c r="AF208" i="4" s="1"/>
  <c r="U209" i="4"/>
  <c r="AF209" i="4" s="1"/>
  <c r="U210" i="4"/>
  <c r="AF210" i="4" s="1"/>
  <c r="U211" i="4"/>
  <c r="AF211" i="4" s="1"/>
  <c r="U212" i="4"/>
  <c r="AF212" i="4" s="1"/>
  <c r="U213" i="4"/>
  <c r="AF213" i="4" s="1"/>
  <c r="U214" i="4"/>
  <c r="AF214" i="4" s="1"/>
  <c r="U215" i="4"/>
  <c r="AF215" i="4" s="1"/>
  <c r="U216" i="4"/>
  <c r="AF216" i="4" s="1"/>
  <c r="U217" i="4"/>
  <c r="AF217" i="4" s="1"/>
  <c r="U218" i="4"/>
  <c r="AF218" i="4" s="1"/>
  <c r="U219" i="4"/>
  <c r="AF219" i="4" s="1"/>
  <c r="U220" i="4"/>
  <c r="AF220" i="4" s="1"/>
  <c r="U221" i="4"/>
  <c r="AF221" i="4" s="1"/>
  <c r="U222" i="4"/>
  <c r="AF222" i="4" s="1"/>
  <c r="U223" i="4"/>
  <c r="AF223" i="4" s="1"/>
  <c r="U224" i="4"/>
  <c r="AF224" i="4" s="1"/>
  <c r="U225" i="4"/>
  <c r="AF225" i="4" s="1"/>
  <c r="U226" i="4"/>
  <c r="AF226" i="4" s="1"/>
  <c r="U227" i="4"/>
  <c r="AF227" i="4" s="1"/>
  <c r="U228" i="4"/>
  <c r="AF228" i="4" s="1"/>
  <c r="U229" i="4"/>
  <c r="AF229" i="4" s="1"/>
  <c r="U230" i="4"/>
  <c r="AF230" i="4" s="1"/>
  <c r="U231" i="4"/>
  <c r="AF231" i="4" s="1"/>
  <c r="U232" i="4"/>
  <c r="AF232" i="4" s="1"/>
  <c r="U233" i="4"/>
  <c r="AF233" i="4" s="1"/>
  <c r="U234" i="4"/>
  <c r="AF234" i="4" s="1"/>
  <c r="U235" i="4"/>
  <c r="AF235" i="4" s="1"/>
  <c r="U236" i="4"/>
  <c r="AF236" i="4" s="1"/>
  <c r="U237" i="4"/>
  <c r="AF237" i="4" s="1"/>
  <c r="U238" i="4"/>
  <c r="AF238" i="4" s="1"/>
  <c r="U239" i="4"/>
  <c r="AF239" i="4" s="1"/>
  <c r="U240" i="4"/>
  <c r="AF240" i="4" s="1"/>
  <c r="U241" i="4"/>
  <c r="AF241" i="4" s="1"/>
  <c r="U242" i="4"/>
  <c r="AF242" i="4" s="1"/>
  <c r="U243" i="4"/>
  <c r="AF243" i="4" s="1"/>
  <c r="U244" i="4"/>
  <c r="AF244" i="4" s="1"/>
  <c r="U245" i="4"/>
  <c r="AF245" i="4" s="1"/>
  <c r="U246" i="4"/>
  <c r="AF246" i="4" s="1"/>
  <c r="U247" i="4"/>
  <c r="AF247" i="4" s="1"/>
  <c r="U248" i="4"/>
  <c r="AF248" i="4" s="1"/>
  <c r="U249" i="4"/>
  <c r="AF249" i="4" s="1"/>
  <c r="U250" i="4"/>
  <c r="AF250" i="4" s="1"/>
  <c r="U251" i="4"/>
  <c r="AF251" i="4" s="1"/>
  <c r="U252" i="4"/>
  <c r="AF252" i="4" s="1"/>
  <c r="U253" i="4"/>
  <c r="AF253" i="4" s="1"/>
  <c r="U254" i="4"/>
  <c r="AF254" i="4" s="1"/>
  <c r="U255" i="4"/>
  <c r="AF255" i="4" s="1"/>
  <c r="U256" i="4"/>
  <c r="AF256" i="4" s="1"/>
  <c r="U257" i="4"/>
  <c r="AF257" i="4" s="1"/>
  <c r="U258" i="4"/>
  <c r="AF258" i="4" s="1"/>
  <c r="U259" i="4"/>
  <c r="AF259" i="4" s="1"/>
  <c r="U260" i="4"/>
  <c r="AF260" i="4" s="1"/>
  <c r="U261" i="4"/>
  <c r="AF261" i="4" s="1"/>
  <c r="U262" i="4"/>
  <c r="AF262" i="4" s="1"/>
  <c r="U263" i="4"/>
  <c r="AF263" i="4" s="1"/>
  <c r="U264" i="4"/>
  <c r="AF264" i="4" s="1"/>
  <c r="U265" i="4"/>
  <c r="AF265" i="4" s="1"/>
  <c r="U266" i="4"/>
  <c r="AF266" i="4" s="1"/>
  <c r="U267" i="4"/>
  <c r="AF267" i="4" s="1"/>
  <c r="U268" i="4"/>
  <c r="AF268" i="4" s="1"/>
  <c r="U269" i="4"/>
  <c r="AF269" i="4" s="1"/>
  <c r="U270" i="4"/>
  <c r="AF270" i="4" s="1"/>
  <c r="U271" i="4"/>
  <c r="AF271" i="4" s="1"/>
  <c r="U272" i="4"/>
  <c r="AF272" i="4" s="1"/>
  <c r="U273" i="4"/>
  <c r="AF273" i="4" s="1"/>
  <c r="U274" i="4"/>
  <c r="AF274" i="4" s="1"/>
  <c r="U275" i="4"/>
  <c r="AF275" i="4" s="1"/>
  <c r="U276" i="4"/>
  <c r="AF276" i="4" s="1"/>
  <c r="U277" i="4"/>
  <c r="AF277" i="4" s="1"/>
  <c r="U278" i="4"/>
  <c r="AF278" i="4" s="1"/>
  <c r="U279" i="4"/>
  <c r="AF279" i="4" s="1"/>
  <c r="U280" i="4"/>
  <c r="AF280" i="4" s="1"/>
  <c r="U281" i="4"/>
  <c r="AF281" i="4" s="1"/>
  <c r="U282" i="4"/>
  <c r="AF282" i="4" s="1"/>
  <c r="U283" i="4"/>
  <c r="AF283" i="4" s="1"/>
  <c r="U284" i="4"/>
  <c r="AF284" i="4" s="1"/>
  <c r="U285" i="4"/>
  <c r="AF285" i="4" s="1"/>
  <c r="U286" i="4"/>
  <c r="AF286" i="4" s="1"/>
  <c r="U287" i="4"/>
  <c r="AF287" i="4" s="1"/>
  <c r="U288" i="4"/>
  <c r="AF288" i="4" s="1"/>
  <c r="U289" i="4"/>
  <c r="AF289" i="4" s="1"/>
  <c r="U290" i="4"/>
  <c r="AF290" i="4" s="1"/>
  <c r="U291" i="4"/>
  <c r="AF291" i="4" s="1"/>
  <c r="U292" i="4"/>
  <c r="AF292" i="4" s="1"/>
  <c r="U293" i="4"/>
  <c r="AF293" i="4" s="1"/>
  <c r="U294" i="4"/>
  <c r="AF294" i="4" s="1"/>
  <c r="U295" i="4"/>
  <c r="AF295" i="4" s="1"/>
  <c r="U296" i="4"/>
  <c r="AF296" i="4" s="1"/>
  <c r="U297" i="4"/>
  <c r="AF297" i="4" s="1"/>
  <c r="U298" i="4"/>
  <c r="AF298" i="4" s="1"/>
  <c r="U299" i="4"/>
  <c r="AF299" i="4" s="1"/>
  <c r="U300" i="4"/>
  <c r="AF300" i="4" s="1"/>
  <c r="U301" i="4"/>
  <c r="AF301" i="4" s="1"/>
  <c r="U302" i="4"/>
  <c r="AF302" i="4" s="1"/>
  <c r="U303" i="4"/>
  <c r="AF303" i="4" s="1"/>
  <c r="U304" i="4"/>
  <c r="AF304" i="4" s="1"/>
  <c r="U305" i="4"/>
  <c r="AF305" i="4" s="1"/>
  <c r="U306" i="4"/>
  <c r="AF306" i="4" s="1"/>
  <c r="U307" i="4"/>
  <c r="AF307" i="4" s="1"/>
  <c r="U308" i="4"/>
  <c r="AF308" i="4" s="1"/>
  <c r="U309" i="4"/>
  <c r="AF309" i="4" s="1"/>
  <c r="U310" i="4"/>
  <c r="AF310" i="4" s="1"/>
  <c r="U311" i="4"/>
  <c r="AF311" i="4" s="1"/>
  <c r="U312" i="4"/>
  <c r="AF312" i="4" s="1"/>
  <c r="U313" i="4"/>
  <c r="AF313" i="4" s="1"/>
  <c r="U314" i="4"/>
  <c r="AF314" i="4" s="1"/>
  <c r="U315" i="4"/>
  <c r="AF315" i="4" s="1"/>
  <c r="U316" i="4"/>
  <c r="AF316" i="4" s="1"/>
  <c r="U317" i="4"/>
  <c r="AF317" i="4" s="1"/>
  <c r="U318" i="4"/>
  <c r="AF318" i="4" s="1"/>
  <c r="U319" i="4"/>
  <c r="AF319" i="4" s="1"/>
  <c r="U320" i="4"/>
  <c r="AF320" i="4" s="1"/>
  <c r="U321" i="4"/>
  <c r="AF321" i="4" s="1"/>
  <c r="U322" i="4"/>
  <c r="AF322" i="4" s="1"/>
  <c r="U323" i="4"/>
  <c r="AF323" i="4" s="1"/>
  <c r="U324" i="4"/>
  <c r="AF324" i="4" s="1"/>
  <c r="U325" i="4"/>
  <c r="AF325" i="4" s="1"/>
  <c r="U326" i="4"/>
  <c r="AF326" i="4" s="1"/>
  <c r="U327" i="4"/>
  <c r="AF327" i="4" s="1"/>
  <c r="U328" i="4"/>
  <c r="AF328" i="4" s="1"/>
  <c r="U329" i="4"/>
  <c r="AF329" i="4" s="1"/>
  <c r="U330" i="4"/>
  <c r="AF330" i="4" s="1"/>
  <c r="U331" i="4"/>
  <c r="AF331" i="4" s="1"/>
  <c r="U332" i="4"/>
  <c r="AF332" i="4" s="1"/>
  <c r="U333" i="4"/>
  <c r="AF333" i="4" s="1"/>
  <c r="U334" i="4"/>
  <c r="AF334" i="4" s="1"/>
  <c r="U335" i="4"/>
  <c r="AF335" i="4" s="1"/>
  <c r="U336" i="4"/>
  <c r="AF336" i="4" s="1"/>
  <c r="U337" i="4"/>
  <c r="AF337" i="4" s="1"/>
  <c r="U338" i="4"/>
  <c r="AF338" i="4" s="1"/>
  <c r="U339" i="4"/>
  <c r="AF339" i="4" s="1"/>
  <c r="U340" i="4"/>
  <c r="AF340" i="4" s="1"/>
  <c r="U341" i="4"/>
  <c r="AF341" i="4" s="1"/>
  <c r="U342" i="4"/>
  <c r="AF342" i="4" s="1"/>
  <c r="U343" i="4"/>
  <c r="AF343" i="4" s="1"/>
  <c r="U344" i="4"/>
  <c r="AF344" i="4" s="1"/>
  <c r="U345" i="4"/>
  <c r="AF345" i="4" s="1"/>
  <c r="U346" i="4"/>
  <c r="AF346" i="4" s="1"/>
  <c r="U347" i="4"/>
  <c r="AF347" i="4" s="1"/>
  <c r="U348" i="4"/>
  <c r="AF348" i="4" s="1"/>
  <c r="U349" i="4"/>
  <c r="AF349" i="4" s="1"/>
  <c r="U350" i="4"/>
  <c r="AF350" i="4" s="1"/>
  <c r="U351" i="4"/>
  <c r="AF351" i="4" s="1"/>
  <c r="U352" i="4"/>
  <c r="AF352" i="4" s="1"/>
  <c r="U353" i="4"/>
  <c r="AF353" i="4" s="1"/>
  <c r="U354" i="4"/>
  <c r="AF354" i="4" s="1"/>
  <c r="U355" i="4"/>
  <c r="AF355" i="4" s="1"/>
  <c r="U356" i="4"/>
  <c r="AF356" i="4" s="1"/>
  <c r="U357" i="4"/>
  <c r="AF357" i="4" s="1"/>
  <c r="U358" i="4"/>
  <c r="AF358" i="4" s="1"/>
  <c r="U359" i="4"/>
  <c r="AF359" i="4" s="1"/>
  <c r="U360" i="4"/>
  <c r="AF360" i="4" s="1"/>
  <c r="U361" i="4"/>
  <c r="AF361" i="4" s="1"/>
  <c r="U362" i="4"/>
  <c r="AF362" i="4" s="1"/>
  <c r="U363" i="4"/>
  <c r="AF363" i="4" s="1"/>
  <c r="U364" i="4"/>
  <c r="AF364" i="4" s="1"/>
  <c r="U365" i="4"/>
  <c r="AF365" i="4" s="1"/>
  <c r="U366" i="4"/>
  <c r="AF366" i="4" s="1"/>
  <c r="U367" i="4"/>
  <c r="AF367" i="4" s="1"/>
  <c r="U368" i="4"/>
  <c r="AF368" i="4" s="1"/>
  <c r="U369" i="4"/>
  <c r="AF369" i="4" s="1"/>
  <c r="U370" i="4"/>
  <c r="AF370" i="4" s="1"/>
  <c r="U371" i="4"/>
  <c r="AF371" i="4" s="1"/>
  <c r="U372" i="4"/>
  <c r="AF372" i="4" s="1"/>
  <c r="U373" i="4"/>
  <c r="AF373" i="4" s="1"/>
  <c r="U374" i="4"/>
  <c r="AF374" i="4" s="1"/>
  <c r="U375" i="4"/>
  <c r="AF375" i="4" s="1"/>
  <c r="U376" i="4"/>
  <c r="AF376" i="4" s="1"/>
  <c r="U377" i="4"/>
  <c r="AF377" i="4" s="1"/>
  <c r="U378" i="4"/>
  <c r="AF378" i="4" s="1"/>
  <c r="U379" i="4"/>
  <c r="AF379" i="4" s="1"/>
  <c r="U380" i="4"/>
  <c r="AF380" i="4" s="1"/>
  <c r="U381" i="4"/>
  <c r="AF381" i="4" s="1"/>
  <c r="U382" i="4"/>
  <c r="AF382" i="4" s="1"/>
  <c r="U383" i="4"/>
  <c r="AF383" i="4" s="1"/>
  <c r="U384" i="4"/>
  <c r="AF384" i="4" s="1"/>
  <c r="U385" i="4"/>
  <c r="AF385" i="4" s="1"/>
  <c r="U386" i="4"/>
  <c r="AF386" i="4" s="1"/>
  <c r="U387" i="4"/>
  <c r="AF387" i="4" s="1"/>
  <c r="U388" i="4"/>
  <c r="AF388" i="4" s="1"/>
  <c r="U389" i="4"/>
  <c r="AF389" i="4" s="1"/>
  <c r="U390" i="4"/>
  <c r="AF390" i="4" s="1"/>
  <c r="U391" i="4"/>
  <c r="AF391" i="4" s="1"/>
  <c r="U392" i="4"/>
  <c r="AF392" i="4" s="1"/>
  <c r="U393" i="4"/>
  <c r="AF393" i="4" s="1"/>
  <c r="U394" i="4"/>
  <c r="AF394" i="4" s="1"/>
  <c r="U395" i="4"/>
  <c r="AF395" i="4" s="1"/>
  <c r="U396" i="4"/>
  <c r="AF396" i="4" s="1"/>
  <c r="U397" i="4"/>
  <c r="AF397" i="4" s="1"/>
  <c r="U398" i="4"/>
  <c r="AF398" i="4" s="1"/>
  <c r="U399" i="4"/>
  <c r="AF399" i="4" s="1"/>
  <c r="U400" i="4"/>
  <c r="AF400" i="4" s="1"/>
  <c r="U401" i="4"/>
  <c r="AF401" i="4" s="1"/>
  <c r="U402" i="4"/>
  <c r="AF402" i="4" s="1"/>
  <c r="U403" i="4"/>
  <c r="AF403" i="4" s="1"/>
  <c r="U404" i="4"/>
  <c r="AF404" i="4" s="1"/>
  <c r="U405" i="4"/>
  <c r="AF405" i="4" s="1"/>
  <c r="U406" i="4"/>
  <c r="AF406" i="4" s="1"/>
  <c r="U407" i="4"/>
  <c r="AF407" i="4" s="1"/>
  <c r="U408" i="4"/>
  <c r="AF408" i="4" s="1"/>
  <c r="U409" i="4"/>
  <c r="AF409" i="4" s="1"/>
  <c r="U410" i="4"/>
  <c r="AF410" i="4" s="1"/>
  <c r="U411" i="4"/>
  <c r="AF411" i="4" s="1"/>
  <c r="U412" i="4"/>
  <c r="AF412" i="4" s="1"/>
  <c r="U413" i="4"/>
  <c r="AF413" i="4" s="1"/>
  <c r="U414" i="4"/>
  <c r="AF414" i="4" s="1"/>
  <c r="U415" i="4"/>
  <c r="AF415" i="4" s="1"/>
  <c r="U416" i="4"/>
  <c r="AF416" i="4" s="1"/>
  <c r="U417" i="4"/>
  <c r="AF417" i="4" s="1"/>
  <c r="U418" i="4"/>
  <c r="AF418" i="4" s="1"/>
  <c r="U419" i="4"/>
  <c r="AF419" i="4" s="1"/>
  <c r="U420" i="4"/>
  <c r="AF420" i="4" s="1"/>
  <c r="U421" i="4"/>
  <c r="AF421" i="4" s="1"/>
  <c r="U422" i="4"/>
  <c r="AF422" i="4" s="1"/>
  <c r="U423" i="4"/>
  <c r="AF423" i="4" s="1"/>
  <c r="U424" i="4"/>
  <c r="AF424" i="4" s="1"/>
  <c r="U425" i="4"/>
  <c r="AF425" i="4" s="1"/>
  <c r="U426" i="4"/>
  <c r="AF426" i="4" s="1"/>
  <c r="U427" i="4"/>
  <c r="AF427" i="4" s="1"/>
  <c r="U428" i="4"/>
  <c r="AF428" i="4" s="1"/>
  <c r="U429" i="4"/>
  <c r="AF429" i="4" s="1"/>
  <c r="U430" i="4"/>
  <c r="AF430" i="4" s="1"/>
  <c r="U431" i="4"/>
  <c r="AF431" i="4" s="1"/>
  <c r="U432" i="4"/>
  <c r="AF432" i="4" s="1"/>
  <c r="U433" i="4"/>
  <c r="AF433" i="4" s="1"/>
  <c r="U434" i="4"/>
  <c r="AF434" i="4" s="1"/>
  <c r="U435" i="4"/>
  <c r="AF435" i="4" s="1"/>
  <c r="U436" i="4"/>
  <c r="AF436" i="4" s="1"/>
  <c r="U437" i="4"/>
  <c r="AF437" i="4" s="1"/>
  <c r="U438" i="4"/>
  <c r="AF438" i="4" s="1"/>
  <c r="U439" i="4"/>
  <c r="AF439" i="4" s="1"/>
  <c r="U440" i="4"/>
  <c r="AF440" i="4" s="1"/>
  <c r="U441" i="4"/>
  <c r="AF441" i="4" s="1"/>
  <c r="U442" i="4"/>
  <c r="AF442" i="4" s="1"/>
  <c r="U443" i="4"/>
  <c r="AF443" i="4" s="1"/>
  <c r="U444" i="4"/>
  <c r="AF444" i="4" s="1"/>
  <c r="U445" i="4"/>
  <c r="AF445" i="4" s="1"/>
  <c r="U446" i="4"/>
  <c r="AF446" i="4" s="1"/>
  <c r="U447" i="4"/>
  <c r="AF447" i="4" s="1"/>
  <c r="U448" i="4"/>
  <c r="AF448" i="4" s="1"/>
  <c r="U449" i="4"/>
  <c r="AF449" i="4" s="1"/>
  <c r="U450" i="4"/>
  <c r="AF450" i="4" s="1"/>
  <c r="U451" i="4"/>
  <c r="AF451" i="4" s="1"/>
  <c r="U452" i="4"/>
  <c r="AF452" i="4" s="1"/>
  <c r="U453" i="4"/>
  <c r="AF453" i="4" s="1"/>
  <c r="U454" i="4"/>
  <c r="AF454" i="4" s="1"/>
  <c r="U455" i="4"/>
  <c r="AF455" i="4" s="1"/>
  <c r="U456" i="4"/>
  <c r="AF456" i="4" s="1"/>
  <c r="U457" i="4"/>
  <c r="AF457" i="4" s="1"/>
  <c r="U458" i="4"/>
  <c r="AF458" i="4" s="1"/>
  <c r="U459" i="4"/>
  <c r="AF459" i="4" s="1"/>
  <c r="U460" i="4"/>
  <c r="AF460" i="4" s="1"/>
  <c r="U461" i="4"/>
  <c r="AF461" i="4" s="1"/>
  <c r="U462" i="4"/>
  <c r="AF462" i="4" s="1"/>
  <c r="U463" i="4"/>
  <c r="AF463" i="4" s="1"/>
  <c r="U464" i="4"/>
  <c r="AF464" i="4" s="1"/>
  <c r="U465" i="4"/>
  <c r="AF465" i="4" s="1"/>
  <c r="U466" i="4"/>
  <c r="AF466" i="4" s="1"/>
  <c r="U467" i="4"/>
  <c r="AF467" i="4" s="1"/>
  <c r="U468" i="4"/>
  <c r="AF468" i="4" s="1"/>
  <c r="U469" i="4"/>
  <c r="AF469" i="4" s="1"/>
  <c r="U470" i="4"/>
  <c r="AF470" i="4" s="1"/>
  <c r="U471" i="4"/>
  <c r="AF471" i="4" s="1"/>
  <c r="U472" i="4"/>
  <c r="AF472" i="4" s="1"/>
  <c r="U473" i="4"/>
  <c r="AF473" i="4" s="1"/>
  <c r="U474" i="4"/>
  <c r="AF474" i="4" s="1"/>
  <c r="U475" i="4"/>
  <c r="AF475" i="4" s="1"/>
  <c r="U476" i="4"/>
  <c r="AF476" i="4" s="1"/>
  <c r="U477" i="4"/>
  <c r="AF477" i="4" s="1"/>
  <c r="U478" i="4"/>
  <c r="AF478" i="4" s="1"/>
  <c r="U479" i="4"/>
  <c r="AF479" i="4" s="1"/>
  <c r="U480" i="4"/>
  <c r="AF480" i="4" s="1"/>
  <c r="U481" i="4"/>
  <c r="AF481" i="4" s="1"/>
  <c r="U482" i="4"/>
  <c r="AF482" i="4" s="1"/>
  <c r="U483" i="4"/>
  <c r="AF483" i="4" s="1"/>
  <c r="U484" i="4"/>
  <c r="AF484" i="4" s="1"/>
  <c r="U485" i="4"/>
  <c r="AF485" i="4" s="1"/>
  <c r="U486" i="4"/>
  <c r="AF486" i="4" s="1"/>
  <c r="U487" i="4"/>
  <c r="AF487" i="4" s="1"/>
  <c r="U488" i="4"/>
  <c r="AF488" i="4" s="1"/>
  <c r="U489" i="4"/>
  <c r="AF489" i="4" s="1"/>
  <c r="U490" i="4"/>
  <c r="AF490" i="4" s="1"/>
  <c r="U491" i="4"/>
  <c r="AF491" i="4" s="1"/>
  <c r="U492" i="4"/>
  <c r="AF492" i="4" s="1"/>
  <c r="U493" i="4"/>
  <c r="AF493" i="4" s="1"/>
  <c r="U494" i="4"/>
  <c r="AF494" i="4" s="1"/>
  <c r="U495" i="4"/>
  <c r="AF495" i="4" s="1"/>
  <c r="U496" i="4"/>
  <c r="AF496" i="4" s="1"/>
  <c r="U497" i="4"/>
  <c r="AF497" i="4" s="1"/>
  <c r="U498" i="4"/>
  <c r="AF498" i="4" s="1"/>
  <c r="U499" i="4"/>
  <c r="AF499" i="4" s="1"/>
  <c r="U500" i="4"/>
  <c r="AF500" i="4" s="1"/>
  <c r="D5" i="6"/>
  <c r="G5" i="6" s="1"/>
  <c r="I5" i="6" s="1"/>
  <c r="D6" i="6"/>
  <c r="G6" i="6" s="1"/>
  <c r="I6" i="6" s="1"/>
  <c r="D7" i="6"/>
  <c r="G7" i="6" s="1"/>
  <c r="I7" i="6" s="1"/>
  <c r="D8" i="6"/>
  <c r="G8" i="6" s="1"/>
  <c r="I8" i="6" s="1"/>
  <c r="D9" i="6"/>
  <c r="G9" i="6" s="1"/>
  <c r="I9" i="6" s="1"/>
  <c r="D10" i="6"/>
  <c r="G10" i="6" s="1"/>
  <c r="I10" i="6" s="1"/>
  <c r="D11" i="6"/>
  <c r="G11" i="6" s="1"/>
  <c r="I11" i="6" s="1"/>
  <c r="D12" i="6"/>
  <c r="G12" i="6" s="1"/>
  <c r="I12" i="6" s="1"/>
  <c r="D13" i="6"/>
  <c r="G13" i="6" s="1"/>
  <c r="I13" i="6" s="1"/>
  <c r="D14" i="6"/>
  <c r="G14" i="6" s="1"/>
  <c r="I14" i="6" s="1"/>
  <c r="D15" i="6"/>
  <c r="G15" i="6" s="1"/>
  <c r="I15" i="6" s="1"/>
  <c r="D16" i="6"/>
  <c r="G16" i="6" s="1"/>
  <c r="I16" i="6" s="1"/>
  <c r="D17" i="6"/>
  <c r="G17" i="6" s="1"/>
  <c r="I17" i="6" s="1"/>
  <c r="D18" i="6"/>
  <c r="G18" i="6" s="1"/>
  <c r="I18" i="6" s="1"/>
  <c r="D19" i="6"/>
  <c r="G19" i="6" s="1"/>
  <c r="I19" i="6" s="1"/>
  <c r="D20" i="6"/>
  <c r="G20" i="6" s="1"/>
  <c r="I20" i="6" s="1"/>
  <c r="D21" i="6"/>
  <c r="G21" i="6" s="1"/>
  <c r="I21" i="6" s="1"/>
  <c r="D22" i="6"/>
  <c r="G22" i="6" s="1"/>
  <c r="I22" i="6" s="1"/>
  <c r="D23" i="6"/>
  <c r="G23" i="6" s="1"/>
  <c r="I23" i="6" s="1"/>
  <c r="D24" i="6"/>
  <c r="G24" i="6" s="1"/>
  <c r="I24" i="6" s="1"/>
  <c r="D25" i="6"/>
  <c r="G25" i="6" s="1"/>
  <c r="I25" i="6" s="1"/>
  <c r="D26" i="6"/>
  <c r="G26" i="6" s="1"/>
  <c r="I26" i="6" s="1"/>
  <c r="D27" i="6"/>
  <c r="G27" i="6" s="1"/>
  <c r="I27" i="6" s="1"/>
  <c r="D28" i="6"/>
  <c r="G28" i="6" s="1"/>
  <c r="I28" i="6" s="1"/>
  <c r="D29" i="6"/>
  <c r="G29" i="6" s="1"/>
  <c r="I29" i="6" s="1"/>
  <c r="D30" i="6"/>
  <c r="G30" i="6" s="1"/>
  <c r="I30" i="6" s="1"/>
  <c r="D31" i="6"/>
  <c r="G31" i="6" s="1"/>
  <c r="I31" i="6" s="1"/>
  <c r="D32" i="6"/>
  <c r="G32" i="6" s="1"/>
  <c r="I32" i="6" s="1"/>
  <c r="D33" i="6"/>
  <c r="G33" i="6" s="1"/>
  <c r="I33" i="6" s="1"/>
  <c r="D34" i="6"/>
  <c r="G34" i="6" s="1"/>
  <c r="I34" i="6" s="1"/>
  <c r="D35" i="6"/>
  <c r="G35" i="6" s="1"/>
  <c r="I35" i="6" s="1"/>
  <c r="D36" i="6"/>
  <c r="G36" i="6" s="1"/>
  <c r="I36" i="6" s="1"/>
  <c r="D37" i="6"/>
  <c r="G37" i="6" s="1"/>
  <c r="I37" i="6" s="1"/>
  <c r="D38" i="6"/>
  <c r="G38" i="6" s="1"/>
  <c r="I38" i="6" s="1"/>
  <c r="D39" i="6"/>
  <c r="G39" i="6" s="1"/>
  <c r="I39" i="6" s="1"/>
  <c r="D40" i="6"/>
  <c r="G40" i="6" s="1"/>
  <c r="I40" i="6" s="1"/>
  <c r="D41" i="6"/>
  <c r="G41" i="6" s="1"/>
  <c r="I41" i="6" s="1"/>
  <c r="D42" i="6"/>
  <c r="G42" i="6" s="1"/>
  <c r="I42" i="6" s="1"/>
  <c r="D43" i="6"/>
  <c r="G43" i="6" s="1"/>
  <c r="I43" i="6" s="1"/>
  <c r="D44" i="6"/>
  <c r="G44" i="6" s="1"/>
  <c r="I44" i="6" s="1"/>
  <c r="D45" i="6"/>
  <c r="G45" i="6" s="1"/>
  <c r="I45" i="6" s="1"/>
  <c r="D46" i="6"/>
  <c r="G46" i="6" s="1"/>
  <c r="I46" i="6" s="1"/>
  <c r="D47" i="6"/>
  <c r="G47" i="6" s="1"/>
  <c r="I47" i="6" s="1"/>
  <c r="D48" i="6"/>
  <c r="G48" i="6" s="1"/>
  <c r="I48" i="6" s="1"/>
  <c r="D49" i="6"/>
  <c r="G49" i="6" s="1"/>
  <c r="I49" i="6" s="1"/>
  <c r="D50" i="6"/>
  <c r="G50" i="6" s="1"/>
  <c r="I50" i="6" s="1"/>
  <c r="D51" i="6"/>
  <c r="G51" i="6" s="1"/>
  <c r="I51" i="6" s="1"/>
  <c r="D52" i="6"/>
  <c r="G52" i="6" s="1"/>
  <c r="I52" i="6" s="1"/>
  <c r="D53" i="6"/>
  <c r="G53" i="6" s="1"/>
  <c r="I53" i="6" s="1"/>
  <c r="D54" i="6"/>
  <c r="G54" i="6" s="1"/>
  <c r="I54" i="6" s="1"/>
  <c r="D55" i="6"/>
  <c r="G55" i="6" s="1"/>
  <c r="I55" i="6" s="1"/>
  <c r="D56" i="6"/>
  <c r="G56" i="6" s="1"/>
  <c r="I56" i="6" s="1"/>
  <c r="D57" i="6"/>
  <c r="G57" i="6" s="1"/>
  <c r="I57" i="6" s="1"/>
  <c r="D58" i="6"/>
  <c r="G58" i="6" s="1"/>
  <c r="I58" i="6" s="1"/>
  <c r="D59" i="6"/>
  <c r="G59" i="6" s="1"/>
  <c r="I59" i="6" s="1"/>
  <c r="D60" i="6"/>
  <c r="G60" i="6" s="1"/>
  <c r="I60" i="6" s="1"/>
  <c r="D61" i="6"/>
  <c r="G61" i="6" s="1"/>
  <c r="I61" i="6" s="1"/>
  <c r="D62" i="6"/>
  <c r="G62" i="6" s="1"/>
  <c r="I62" i="6" s="1"/>
  <c r="D63" i="6"/>
  <c r="G63" i="6" s="1"/>
  <c r="I63" i="6" s="1"/>
  <c r="D64" i="6"/>
  <c r="G64" i="6" s="1"/>
  <c r="I64" i="6" s="1"/>
  <c r="D65" i="6"/>
  <c r="G65" i="6" s="1"/>
  <c r="I65" i="6" s="1"/>
  <c r="D66" i="6"/>
  <c r="G66" i="6" s="1"/>
  <c r="I66" i="6" s="1"/>
  <c r="D67" i="6"/>
  <c r="G67" i="6" s="1"/>
  <c r="I67" i="6" s="1"/>
  <c r="D68" i="6"/>
  <c r="G68" i="6" s="1"/>
  <c r="I68" i="6" s="1"/>
  <c r="D69" i="6"/>
  <c r="G69" i="6" s="1"/>
  <c r="I69" i="6" s="1"/>
  <c r="D70" i="6"/>
  <c r="G70" i="6" s="1"/>
  <c r="I70" i="6" s="1"/>
  <c r="D71" i="6"/>
  <c r="G71" i="6" s="1"/>
  <c r="I71" i="6" s="1"/>
  <c r="D72" i="6"/>
  <c r="G72" i="6" s="1"/>
  <c r="I72" i="6" s="1"/>
  <c r="D73" i="6"/>
  <c r="G73" i="6" s="1"/>
  <c r="I73" i="6" s="1"/>
  <c r="D74" i="6"/>
  <c r="G74" i="6" s="1"/>
  <c r="I74" i="6" s="1"/>
  <c r="D75" i="6"/>
  <c r="G75" i="6" s="1"/>
  <c r="I75" i="6" s="1"/>
  <c r="D76" i="6"/>
  <c r="G76" i="6" s="1"/>
  <c r="I76" i="6" s="1"/>
  <c r="D77" i="6"/>
  <c r="G77" i="6" s="1"/>
  <c r="I77" i="6" s="1"/>
  <c r="D78" i="6"/>
  <c r="G78" i="6" s="1"/>
  <c r="I78" i="6" s="1"/>
  <c r="D79" i="6"/>
  <c r="G79" i="6" s="1"/>
  <c r="I79" i="6" s="1"/>
  <c r="D80" i="6"/>
  <c r="G80" i="6" s="1"/>
  <c r="I80" i="6" s="1"/>
  <c r="D81" i="6"/>
  <c r="G81" i="6" s="1"/>
  <c r="I81" i="6" s="1"/>
  <c r="D82" i="6"/>
  <c r="G82" i="6" s="1"/>
  <c r="I82" i="6" s="1"/>
  <c r="D83" i="6"/>
  <c r="G83" i="6" s="1"/>
  <c r="I83" i="6" s="1"/>
  <c r="D84" i="6"/>
  <c r="G84" i="6" s="1"/>
  <c r="I84" i="6" s="1"/>
  <c r="D85" i="6"/>
  <c r="G85" i="6" s="1"/>
  <c r="I85" i="6" s="1"/>
  <c r="D86" i="6"/>
  <c r="G86" i="6" s="1"/>
  <c r="I86" i="6" s="1"/>
  <c r="D87" i="6"/>
  <c r="G87" i="6" s="1"/>
  <c r="I87" i="6" s="1"/>
  <c r="D88" i="6"/>
  <c r="G88" i="6" s="1"/>
  <c r="I88" i="6" s="1"/>
  <c r="D89" i="6"/>
  <c r="G89" i="6" s="1"/>
  <c r="I89" i="6" s="1"/>
  <c r="D90" i="6"/>
  <c r="G90" i="6" s="1"/>
  <c r="I90" i="6" s="1"/>
  <c r="D91" i="6"/>
  <c r="G91" i="6" s="1"/>
  <c r="I91" i="6" s="1"/>
  <c r="D92" i="6"/>
  <c r="G92" i="6" s="1"/>
  <c r="I92" i="6" s="1"/>
  <c r="D93" i="6"/>
  <c r="G93" i="6" s="1"/>
  <c r="I93" i="6" s="1"/>
  <c r="D94" i="6"/>
  <c r="G94" i="6" s="1"/>
  <c r="I94" i="6" s="1"/>
  <c r="D95" i="6"/>
  <c r="G95" i="6" s="1"/>
  <c r="I95" i="6" s="1"/>
  <c r="D96" i="6"/>
  <c r="G96" i="6" s="1"/>
  <c r="I96" i="6" s="1"/>
  <c r="D97" i="6"/>
  <c r="G97" i="6" s="1"/>
  <c r="I97" i="6" s="1"/>
  <c r="D98" i="6"/>
  <c r="G98" i="6" s="1"/>
  <c r="I98" i="6" s="1"/>
  <c r="D99" i="6"/>
  <c r="G99" i="6" s="1"/>
  <c r="I99" i="6" s="1"/>
  <c r="D100" i="6"/>
  <c r="G100" i="6" s="1"/>
  <c r="I100" i="6" s="1"/>
  <c r="H3" i="9"/>
  <c r="I3" i="9" s="1" a="1"/>
  <c r="I3" i="9" s="1"/>
  <c r="B2" i="8"/>
  <c r="E11" i="5" l="1"/>
  <c r="D11" i="5"/>
  <c r="D12" i="5"/>
  <c r="E12" i="5"/>
  <c r="E2" i="8"/>
  <c r="D2" i="3" l="1"/>
  <c r="C2" i="3"/>
  <c r="Q9" i="7" l="1"/>
  <c r="O9" i="7"/>
  <c r="M9" i="7"/>
  <c r="K9" i="7"/>
  <c r="I9" i="7"/>
  <c r="G9" i="7"/>
  <c r="P10" i="7"/>
  <c r="N10" i="7"/>
  <c r="L10" i="7"/>
  <c r="J10" i="7"/>
  <c r="H10" i="7"/>
  <c r="F10" i="7"/>
  <c r="P9" i="7"/>
  <c r="N9" i="7"/>
  <c r="L9" i="7"/>
  <c r="J9" i="7"/>
  <c r="H9" i="7"/>
  <c r="F9" i="7"/>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E2" i="3" l="1"/>
  <c r="E10" i="5" s="1"/>
  <c r="J8" i="7"/>
  <c r="E7" i="7"/>
  <c r="H8" i="7"/>
  <c r="F8" i="7"/>
  <c r="D8" i="7"/>
  <c r="F7" i="7"/>
  <c r="N8" i="7"/>
  <c r="P7" i="7"/>
  <c r="K7" i="7"/>
  <c r="Q8" i="7"/>
  <c r="N7" i="7"/>
  <c r="O8" i="7"/>
  <c r="L7" i="7"/>
  <c r="Q7" i="7"/>
  <c r="M7" i="7"/>
  <c r="I7" i="7"/>
  <c r="M8" i="7"/>
  <c r="J7" i="7"/>
  <c r="K8" i="7"/>
  <c r="H7" i="7"/>
  <c r="G8" i="7"/>
  <c r="L8" i="7"/>
  <c r="I8" i="7"/>
  <c r="G7" i="7"/>
  <c r="E8" i="7"/>
  <c r="O7" i="7"/>
  <c r="P8" i="7"/>
  <c r="D9" i="5"/>
  <c r="E5" i="5"/>
  <c r="D8" i="5"/>
  <c r="D7" i="5"/>
  <c r="D6" i="5"/>
  <c r="E6" i="5"/>
  <c r="E4" i="5"/>
  <c r="D5" i="5"/>
  <c r="D4" i="5"/>
  <c r="D7" i="7"/>
  <c r="E9" i="5"/>
  <c r="E8" i="5"/>
  <c r="E7" i="5"/>
  <c r="H5" i="7"/>
  <c r="L5" i="7"/>
  <c r="D6" i="7"/>
  <c r="D9" i="7"/>
  <c r="F6" i="7"/>
  <c r="D5" i="7"/>
  <c r="H6" i="7"/>
  <c r="F5" i="7"/>
  <c r="J6" i="7"/>
  <c r="E10" i="7"/>
  <c r="J5" i="7"/>
  <c r="N6" i="7"/>
  <c r="D10" i="7"/>
  <c r="G10" i="7"/>
  <c r="I10" i="7"/>
  <c r="K10" i="7"/>
  <c r="L6" i="7"/>
  <c r="M10" i="7"/>
  <c r="O10" i="7"/>
  <c r="P5" i="7"/>
  <c r="G5" i="7"/>
  <c r="I6" i="7"/>
  <c r="Q10" i="7"/>
  <c r="I5" i="7"/>
  <c r="K6" i="7"/>
  <c r="P6" i="7"/>
  <c r="N5" i="7"/>
  <c r="E6" i="7"/>
  <c r="G6" i="7"/>
  <c r="K5" i="7"/>
  <c r="M6" i="7"/>
  <c r="E5" i="7"/>
  <c r="M5" i="7"/>
  <c r="O6" i="7"/>
  <c r="E9" i="7"/>
  <c r="Q6" i="7"/>
  <c r="O5" i="7"/>
  <c r="Q5" i="7"/>
  <c r="L6" i="4" l="1"/>
  <c r="B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E9486FD6-7064-421F-988C-63294ACD67C4}">
      <text>
        <r>
          <rPr>
            <sz val="9"/>
            <color indexed="81"/>
            <rFont val="Tahoma"/>
            <family val="2"/>
          </rPr>
          <t>“N” = number of eligible participants for that metric within the demographic group. Eligibility depends on criteria like age, time in program, or screening completion.</t>
        </r>
      </text>
    </comment>
    <comment ref="F4" authorId="0" shapeId="0" xr:uid="{E1608D98-8FF9-4C36-9168-3D4744DD595B}">
      <text>
        <r>
          <rPr>
            <sz val="9"/>
            <color indexed="81"/>
            <rFont val="Tahoma"/>
            <family val="2"/>
          </rPr>
          <t>“N” = number of eligible participants for that metric within the demographic group. Eligibility depends on criteria like age, time in program, or screening completion.</t>
        </r>
      </text>
    </comment>
    <comment ref="H4" authorId="0" shapeId="0" xr:uid="{72A71F44-0A2E-4020-9225-E830AE2FDA4C}">
      <text>
        <r>
          <rPr>
            <sz val="9"/>
            <color indexed="81"/>
            <rFont val="Tahoma"/>
            <family val="2"/>
          </rPr>
          <t>“N” = number of eligible participants for that metric within the demographic group. Eligibility depends on criteria like age, time in program, or screening completion.</t>
        </r>
      </text>
    </comment>
    <comment ref="J4" authorId="0" shapeId="0" xr:uid="{433CB1AE-FA44-4596-BEA6-C751E1C0A27E}">
      <text>
        <r>
          <rPr>
            <sz val="9"/>
            <color indexed="81"/>
            <rFont val="Tahoma"/>
            <family val="2"/>
          </rPr>
          <t>“N” = number of eligible participants for that metric within the demographic group. Eligibility depends on criteria like age, time in program, or screening completion.</t>
        </r>
      </text>
    </comment>
    <comment ref="L4" authorId="0" shapeId="0" xr:uid="{3501D83F-C1C3-4812-B008-774C5A39CB8F}">
      <text>
        <r>
          <rPr>
            <sz val="9"/>
            <color indexed="81"/>
            <rFont val="Tahoma"/>
            <family val="2"/>
          </rPr>
          <t xml:space="preserve">“N” = number of eligible participants for that metric within the demographic group. Eligibility depends on criteria like age, time in program, or screening completion.
</t>
        </r>
      </text>
    </comment>
    <comment ref="N4" authorId="0" shapeId="0" xr:uid="{D6F4439B-447C-496D-B975-FB24179ACAB4}">
      <text>
        <r>
          <rPr>
            <sz val="9"/>
            <color indexed="81"/>
            <rFont val="Tahoma"/>
            <family val="2"/>
          </rPr>
          <t>“N” = number of eligible participants for that metric within the demographic group. Eligibility depends on criteria like age, time in program, or screening completion.</t>
        </r>
      </text>
    </comment>
    <comment ref="P4" authorId="0" shapeId="0" xr:uid="{0E90EAD4-2484-490A-90A9-D17B290C5331}">
      <text>
        <r>
          <rPr>
            <sz val="9"/>
            <color indexed="81"/>
            <rFont val="Tahoma"/>
            <family val="2"/>
          </rPr>
          <t>“N” = number of eligible participants for that metric within the demographic group. Eligibility depends on criteria like age, time in program, or screening completion.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<sst xmlns="http://schemas.openxmlformats.org/spreadsheetml/2006/main" count="270" uniqueCount="188">
  <si>
    <t>County Name</t>
  </si>
  <si>
    <t>Name of EBP Model</t>
  </si>
  <si>
    <t>Name of agency providing HFA to FFPSA candidates</t>
  </si>
  <si>
    <t>Name of site providing HFA to FFPSA candidates</t>
  </si>
  <si>
    <t>Report Type</t>
  </si>
  <si>
    <t>What month do you want the report period to start in?</t>
  </si>
  <si>
    <t>What year do you want the report period to start in?</t>
  </si>
  <si>
    <t>Reporting Period Start Date</t>
  </si>
  <si>
    <t>Reporting Period End Date</t>
  </si>
  <si>
    <t>Fiscal Year</t>
  </si>
  <si>
    <t>Report Completed By</t>
  </si>
  <si>
    <t>Email Address</t>
  </si>
  <si>
    <t xml:space="preserve">Alameda  </t>
  </si>
  <si>
    <t>HFA</t>
  </si>
  <si>
    <t>Biannual</t>
  </si>
  <si>
    <t>December</t>
  </si>
  <si>
    <t>Counties</t>
  </si>
  <si>
    <t>Today's Date</t>
  </si>
  <si>
    <t>Start of Reporting Period</t>
  </si>
  <si>
    <t>End of Reporting Period</t>
  </si>
  <si>
    <t xml:space="preserve">Alpine  </t>
  </si>
  <si>
    <t xml:space="preserve">Amador  </t>
  </si>
  <si>
    <t xml:space="preserve">Butte  </t>
  </si>
  <si>
    <t xml:space="preserve">Calaveras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</si>
  <si>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</si>
  <si>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</si>
  <si>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</si>
  <si>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</si>
  <si>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</si>
  <si>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</si>
  <si>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</si>
  <si>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</si>
  <si>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</si>
  <si>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Karuk Tribe</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</si>
  <si>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</si>
  <si>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</si>
  <si>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</si>
  <si>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</si>
  <si>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</si>
  <si>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</si>
  <si>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</si>
  <si>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</si>
  <si>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</si>
  <si>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</si>
  <si>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</si>
  <si>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</si>
  <si>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</si>
  <si>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</si>
  <si>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</si>
  <si>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</si>
  <si>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</si>
  <si>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</si>
  <si>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</si>
  <si>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</si>
  <si>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</si>
  <si>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</si>
  <si>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</si>
  <si>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</si>
  <si>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</si>
  <si>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</si>
  <si>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</si>
  <si>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</si>
  <si>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</si>
  <si>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</si>
  <si>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</si>
  <si>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</si>
  <si>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</si>
  <si>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</si>
  <si>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</si>
  <si>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</si>
  <si>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</si>
  <si>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</si>
  <si>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</si>
  <si>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</si>
  <si>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</si>
  <si>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</si>
  <si>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</si>
  <si>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</si>
  <si>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t>Yurok Tribe</t>
  </si>
  <si>
    <r>
      <rPr>
        <b/>
        <i/>
        <sz val="11"/>
        <rFont val="Aptos Narrow"/>
        <family val="2"/>
        <scheme val="minor"/>
      </rPr>
      <t>Instructions for Completing the Spreadsheet</t>
    </r>
    <r>
      <rPr>
        <i/>
        <sz val="11"/>
        <rFont val="Aptos Narrow"/>
        <family val="2"/>
        <scheme val="minor"/>
      </rPr>
      <t xml:space="preserve">
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</si>
  <si>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t xml:space="preserve">Agency Name: </t>
  </si>
  <si>
    <t>Site Name:</t>
  </si>
  <si>
    <t>Fidelity</t>
  </si>
  <si>
    <t>Provider Received and Maintained Required Training</t>
  </si>
  <si>
    <t>Meets Staffing Qualification Requirements</t>
  </si>
  <si>
    <t>Staff Name</t>
  </si>
  <si>
    <t>Employment Start Date</t>
  </si>
  <si>
    <t>Employment End Date</t>
  </si>
  <si>
    <t>Was this staff member employed during the report period?</t>
  </si>
  <si>
    <t>Select the role of the home visiting staff member</t>
  </si>
  <si>
    <t>Indicate this staff member’s Full-Time Equivalent (FTE) as a decimal (e.g., 1.0 = full-time, 0.75 = ¾-time, 0.5 = half-time).</t>
  </si>
  <si>
    <t xml:space="preserve">How many months has this staff member been employed by this agency by the end of the report period? </t>
  </si>
  <si>
    <t>Date the staff member completed intensive HFA core foundations training by an HFA-certified trainer</t>
  </si>
  <si>
    <t xml:space="preserve">Did the staff member receive intensive HFA core foundations training by an HFA-certified trainer within 6 months of hire? </t>
  </si>
  <si>
    <t xml:space="preserve">If the staff member was hired more than 12 months ago, have they received ongoing, annual training? </t>
  </si>
  <si>
    <t xml:space="preserve">Does this staff member have the required qualifications? </t>
  </si>
  <si>
    <t xml:space="preserve">Does the Direct Service Staff receive weekly supervision? </t>
  </si>
  <si>
    <r>
      <t xml:space="preserve">Instructions for Completing the Spreadsheet (For Family First Title IV-E children/families only)
 </t>
    </r>
    <r>
      <rPr>
        <i/>
        <sz val="11"/>
        <rFont val="Aptos Narrow"/>
        <family val="2"/>
        <scheme val="minor"/>
      </rPr>
      <t>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t>
    </r>
    <r>
      <rPr>
        <b/>
        <i/>
        <sz val="11"/>
        <rFont val="Aptos Narrow"/>
        <family val="2"/>
        <scheme val="minor"/>
      </rPr>
      <t xml:space="preserve"> FFPSApreventionservices@dss.ca.gov.</t>
    </r>
  </si>
  <si>
    <t>Child Identifier</t>
  </si>
  <si>
    <t>Program Start and End Dates</t>
  </si>
  <si>
    <t>Increased Positive Parenting Practices</t>
  </si>
  <si>
    <t>Improved Pregnancy Outcomes</t>
  </si>
  <si>
    <t>Improved Child Health and Development</t>
  </si>
  <si>
    <t>Improved Caregiver Health</t>
  </si>
  <si>
    <t>Fidelity: Timely Completion of Home Visits</t>
  </si>
  <si>
    <t>DCFS/Probation Unique Identifier</t>
  </si>
  <si>
    <t>HFA Model 
Child ID</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</si>
  <si>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</si>
  <si>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</si>
  <si>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</si>
  <si>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</si>
  <si>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</si>
  <si>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</si>
  <si>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</si>
  <si>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</si>
  <si>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</si>
  <si>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</si>
  <si>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</si>
  <si>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</si>
  <si>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Was this child engaged in services during the report period?</t>
  </si>
  <si>
    <t>Date Child Specific Prevention Plan Start (Year One)</t>
  </si>
  <si>
    <t>Date Child Specific Prevention Plan Ended (Year One)</t>
  </si>
  <si>
    <t>Date Child Specific Prevention Plan Start (Year Two)</t>
  </si>
  <si>
    <t>Date Child Specific Prevention Plan Ended (Year Two)</t>
  </si>
  <si>
    <t>Total Number of Visits (as defined by the HFA model) by the End of the Report Period</t>
  </si>
  <si>
    <t>Months Open at End of the Report Period</t>
  </si>
  <si>
    <t>Child Age at End of the Report Period (in months)</t>
  </si>
  <si>
    <t>Name of the home visitor working with the family when the family was discharged</t>
  </si>
  <si>
    <t>Was a new home visitor assigned to this family this quarter?</t>
  </si>
  <si>
    <t>If "Yes," what is the name of the new home visitor working with the family?</t>
  </si>
  <si>
    <t>Was the caregiver-child interaction assessed using a validated tool?</t>
  </si>
  <si>
    <t xml:space="preserve">Was the child's mother enrolled in the home visiting program prenatally before 37 weeks? </t>
  </si>
  <si>
    <t>If "Yes," was the child born preterm following enrollment in the home visiting program?</t>
  </si>
  <si>
    <t>Did the child receive a timely screen for developmental delays using the Ages &amp; Stages (ASQ-3) at least twice annually (if age birth to 3), or once annually (if older than 3)?</t>
  </si>
  <si>
    <t>Did the child have a positive screen for developmental delays?</t>
  </si>
  <si>
    <t>If "Yes,  did the child receive services in a timely manner following the screen?</t>
  </si>
  <si>
    <t>Has the child been enrolled in home visiting for at least 3 months?</t>
  </si>
  <si>
    <t>If "Yes," was the child's primary caregiver screened for depression within 3 months of enrollment or 3 months of delivery (for those enrolled prenatally)?</t>
  </si>
  <si>
    <t>If "Yes," did the child's primary caregiver have a positive screen for depression?</t>
  </si>
  <si>
    <t>If "Yes," did the primary caregiver receive one or more service contacts?</t>
  </si>
  <si>
    <t>Did the family use the HFA Standard Model?</t>
  </si>
  <si>
    <t>If "Yes," did the family receive their first home visit within 3 months after the birth of their baby?</t>
  </si>
  <si>
    <t>Was the family referred by child welfare using the Child Welfare Protocol?</t>
  </si>
  <si>
    <t>If "Yes," did the family receive their first home visit by the time their child was 24 months of age?</t>
  </si>
  <si>
    <t>Fidelity Measures</t>
  </si>
  <si>
    <t>Measure</t>
  </si>
  <si>
    <t>Indicator</t>
  </si>
  <si>
    <t>Target</t>
  </si>
  <si>
    <t>N</t>
  </si>
  <si>
    <t>Percent</t>
  </si>
  <si>
    <t>Percent of staff (direct service staff, supervisors, program managers) who received intensive HFA core foundations training by an HFA-certified trainer within 6 months of hire</t>
  </si>
  <si>
    <t>Percent of staff (direct service staff, supervisors, program managers) hired more than 12 months ago who have received ongoing annual training</t>
  </si>
  <si>
    <t>Meet Staffing Qualifications Requirements</t>
  </si>
  <si>
    <t>Percent of program managers who have required qualifications</t>
  </si>
  <si>
    <t>Percent of supervisors who have required qualifications</t>
  </si>
  <si>
    <t>Percent of direct service staff who have required qualifications</t>
  </si>
  <si>
    <t>Meet Supervision Frequency Requirements</t>
  </si>
  <si>
    <t>Percent of direct service staff who receive weekly supervision</t>
  </si>
  <si>
    <t>Ratio of supervisors to direct service staff is 1 to 6</t>
  </si>
  <si>
    <t>YES</t>
  </si>
  <si>
    <t>NA</t>
  </si>
  <si>
    <t>Timely Completion of Home Visits</t>
  </si>
  <si>
    <t>Percent of families using the HFA Standard Model who receive their first home visit within 3 months after the birth of the baby</t>
  </si>
  <si>
    <t>Percent of families referred by Child Welfare using the Child Welfare Protocol who receive their first home visit by the time their child is 24 months of age</t>
  </si>
  <si>
    <t>Outcome Measures</t>
  </si>
  <si>
    <t>Total</t>
  </si>
  <si>
    <t>Hispanic</t>
  </si>
  <si>
    <t>White</t>
  </si>
  <si>
    <t>Black or African American</t>
  </si>
  <si>
    <t>Asian</t>
  </si>
  <si>
    <t>Native Hawaiian or Other Pacific Islander</t>
  </si>
  <si>
    <t>American Indian or Alaska Native</t>
  </si>
  <si>
    <t>%</t>
  </si>
  <si>
    <t> % of primary caregivers with children in the target level age range whose caregiver-child interaction was assessed using a validated tool.</t>
  </si>
  <si>
    <t>% of infants (among mothers who enrolled in home visiting prenatally before 37 weeks) who are born preterm following program enrollment.​ </t>
  </si>
  <si>
    <t>&lt;15%</t>
  </si>
  <si>
    <t>Improved Child Health &amp; Development</t>
  </si>
  <si>
    <t xml:space="preserve">% of children enrolled in home visiting with a timely screen for developmental delays using a validated parent-completed tool. </t>
  </si>
  <si>
    <t xml:space="preserve">% of children enrolled in home visiting referred for services for a positive screen for developmental delays (measured using a validated tool) who receive services in a timely manner. </t>
  </si>
  <si>
    <t xml:space="preserve">Improved Caregiver Health </t>
  </si>
  <si>
    <t xml:space="preserve">% of primary caregivers enrolled in home visiting for at least three months who were screened for depression within 3 months of enrollment OR 3 months of delivery (for those enrolled prenatally). </t>
  </si>
  <si>
    <t xml:space="preserve">% of primary caregivers referred to services for a positive screen for depression who receive one or more service contacts. </t>
  </si>
  <si>
    <t>Start of Quarter</t>
  </si>
  <si>
    <t>End of Quarter</t>
  </si>
  <si>
    <t>Fidelity Calculation</t>
  </si>
  <si>
    <r>
      <t xml:space="preserve">This sheet will populate automatically based on the data entered in the "Fidelity" tab. </t>
    </r>
    <r>
      <rPr>
        <b/>
        <sz val="11"/>
        <color rgb="FF000000"/>
        <rFont val="Calibri"/>
        <family val="2"/>
      </rPr>
      <t>Be sure to choose the correct reporting period on the Cover Sheet tab.</t>
    </r>
    <r>
      <rPr>
        <sz val="11"/>
        <color rgb="FF000000"/>
        <rFont val="Calibri"/>
        <family val="2"/>
      </rPr>
      <t xml:space="preserve"> If you encounter any issues with formatting or dropdown selections, reach out to the CDSS FFPS team for assistance: FFPSApreventionservices@dss.ca.gov. To keep a copy of your aggregate fidelity data for each reporting period, save a copy of this sheet and "Outcomes Aggregate". These sheets will overwrite whenever you add new data.
</t>
    </r>
    <r>
      <rPr>
        <sz val="11"/>
        <color rgb="FFFF0000"/>
        <rFont val="Calibri"/>
        <family val="2"/>
      </rPr>
      <t xml:space="preserve">Reminder: The Required CWS-CARES Fidelity &amp; Outcomes Reports are completed every six months. Providers are responsible for uploading their own model fidelity and outcomes documentation via the FFPSA portal in CARES.
</t>
    </r>
    <r>
      <rPr>
        <b/>
        <sz val="11"/>
        <color rgb="FF000000"/>
        <rFont val="Calibri"/>
        <family val="2"/>
      </rPr>
      <t>To prepare the Required CWS-CARES Fidelity &amp; Outcomes Report:</t>
    </r>
    <r>
      <rPr>
        <sz val="11"/>
        <color rgb="FF000000"/>
        <rFont val="Calibri"/>
        <family val="2"/>
      </rPr>
      <t xml:space="preserve">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"Percent" columns on this spreadsheet for the outcomes on the Required CWS-CARES Fidelity &amp; Outcomes Report.</t>
    </r>
  </si>
  <si>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1"/>
        <color rgb="FFFF0000"/>
        <rFont val="Aptos Narrow"/>
        <family val="2"/>
        <scheme val="minor"/>
      </rPr>
      <t>Reminder: The Required CWS-CARES Fidelity &amp; Outcomes Report are completed every six months. Providers are responsible for uploading their own model fidelity and outcomes documentation via the FFPSA portal in CARES.</t>
    </r>
    <r>
      <rPr>
        <sz val="11"/>
        <color theme="1"/>
        <rFont val="Aptos Narrow"/>
        <family val="2"/>
        <scheme val="minor"/>
      </rPr>
      <t xml:space="preserve">
</t>
    </r>
    <r>
      <rPr>
        <b/>
        <sz val="11"/>
        <color theme="1"/>
        <rFont val="Aptos Narrow"/>
        <family val="2"/>
        <scheme val="minor"/>
      </rPr>
      <t>To prepare the Required CWS-CARES Fidelity &amp; Outcomes Report:</t>
    </r>
    <r>
      <rPr>
        <sz val="11"/>
        <color theme="1"/>
        <rFont val="Aptos Narrow"/>
        <family val="2"/>
        <scheme val="minor"/>
      </rPr>
      <t xml:space="preserve">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"Total"  "%" column on this spreadsheet for the outcomes on the Required CWS-CARES Fidelity &amp; Outcomes Report.</t>
    </r>
  </si>
  <si>
    <r>
      <rPr>
        <b/>
        <sz val="10"/>
        <color rgb="FF000000"/>
        <rFont val="Calibri"/>
        <family val="2"/>
      </rPr>
      <t xml:space="preserve">Instructions for Completing the Spreadsheet
</t>
    </r>
    <r>
      <rPr>
        <sz val="10"/>
        <color rgb="FF000000"/>
        <rFont val="Calibri"/>
        <family val="2"/>
      </rPr>
      <t xml:space="preserve">Each report period, one person from the county or community-based organization should complete row 3 of this cover sheet. Fill in every column. </t>
    </r>
    <r>
      <rPr>
        <b/>
        <sz val="10"/>
        <color rgb="FF000000"/>
        <rFont val="Calibri"/>
        <family val="2"/>
      </rPr>
      <t xml:space="preserve">Update the </t>
    </r>
    <r>
      <rPr>
        <b/>
        <i/>
        <sz val="10"/>
        <color rgb="FF000000"/>
        <rFont val="Calibri"/>
        <family val="2"/>
      </rPr>
      <t>Report Type, month you want the report period to start in</t>
    </r>
    <r>
      <rPr>
        <b/>
        <sz val="10"/>
        <color rgb="FF000000"/>
        <rFont val="Calibri"/>
        <family val="2"/>
      </rPr>
      <t xml:space="preserve">, and </t>
    </r>
    <r>
      <rPr>
        <b/>
        <i/>
        <sz val="10"/>
        <color rgb="FF000000"/>
        <rFont val="Calibri"/>
        <family val="2"/>
      </rPr>
      <t>year you want the report period to start in</t>
    </r>
    <r>
      <rPr>
        <b/>
        <sz val="10"/>
        <color rgb="FF000000"/>
        <rFont val="Calibri"/>
        <family val="2"/>
      </rPr>
      <t xml:space="preserve">, each time you report to keep the aggregate outcome and fidelity data accurate. Do not add more rows to this sheet. </t>
    </r>
    <r>
      <rPr>
        <sz val="10"/>
        <color rgb="FF000000"/>
        <rFont val="Calibri"/>
        <family val="2"/>
      </rPr>
      <t xml:space="preserve"> If you encounter any issues with formatting or dropdown selections, reach out to the CDSS FFPS team for assistance: FFPSApreventionservices@dss.ca.gov. </t>
    </r>
    <r>
      <rPr>
        <b/>
        <sz val="10"/>
        <color rgb="FF000000"/>
        <rFont val="Calibri"/>
        <family val="2"/>
      </rPr>
      <t xml:space="preserve">To keep a copy of your aggregate data for each reporting period, save a copy of the "Outcomes Aggregate" and "Fidelity Aggregate". These sheets will overwrite whenever you add new data.
</t>
    </r>
    <r>
      <rPr>
        <b/>
        <sz val="10"/>
        <rFont val="Calibri"/>
        <family val="2"/>
      </rPr>
      <t>County CQI workgroups may review aggregate fidelity and outcome data on a quarterly basis. Use columns E,F,and G below to select the appropriate quarter in advance of the workgroup.</t>
    </r>
    <r>
      <rPr>
        <b/>
        <sz val="10"/>
        <color rgb="FFFF0000"/>
        <rFont val="Calibri"/>
        <family val="2"/>
      </rPr>
      <t xml:space="preserve">
Reminder: The Required CWS-CARES Fidelity &amp; Outcomes Report are completed every six months. Providers are responsible for uploading their own model fidelity and outcomes documentation via the FFPSA portal in CARES.
</t>
    </r>
    <r>
      <rPr>
        <b/>
        <sz val="10"/>
        <color rgb="FF000000"/>
        <rFont val="Calibri"/>
        <family val="2"/>
      </rPr>
      <t xml:space="preserve">To prepare the Required CWS-CARES Fidelity &amp; Outcomes Report: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t>
    </r>
    <r>
      <rPr>
        <sz val="10"/>
        <color rgb="FF000000"/>
        <rFont val="Calibri"/>
        <family val="2"/>
      </rPr>
      <t xml:space="preserve">
</t>
    </r>
    <r>
      <rPr>
        <b/>
        <i/>
        <sz val="10"/>
        <color rgb="FF000000"/>
        <rFont val="Calibri"/>
        <family val="2"/>
      </rPr>
      <t>Updated October 12,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</si>
</sst>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8"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b/>
      <sz val="11"/>
      <color rgb="FF000000"/>
      <name val="Calibri"/>
      <family val="2"/>
    </font>
    <font>
      <b/>
      <sz val="16"/>
      <color theme="1"/>
      <name val="Aptos Display"/>
      <family val="2"/>
      <scheme val="major"/>
    </font>
    <font>
      <b/>
      <sz val="14"/>
      <color theme="1"/>
      <name val="Aptos Narrow"/>
      <family val="2"/>
      <scheme val="minor"/>
    </font>
    <font>
      <b/>
      <sz val="11"/>
      <name val="Aptos Narrow"/>
      <family val="2"/>
      <scheme val="minor"/>
    </font>
    <font>
      <b/>
      <i/>
      <sz val="11"/>
      <name val="Aptos Narrow"/>
      <family val="2"/>
      <scheme val="minor"/>
    </font>
    <font>
      <i/>
      <sz val="11"/>
      <name val="Aptos Narrow"/>
      <family val="2"/>
      <scheme val="minor"/>
    </font>
    <font>
      <sz val="9"/>
      <color indexed="81"/>
      <name val="Tahoma"/>
      <family val="2"/>
    </font>
    <font>
      <b/>
      <sz val="11"/>
      <color theme="0"/>
      <name val="Calibri"/>
      <family val="2"/>
    </font>
    <font>
      <b/>
      <sz val="14"/>
      <color theme="0"/>
      <name val="Aptos Narrow"/>
      <family val="2"/>
      <scheme val="minor"/>
    </font>
    <font>
      <i/>
      <sz val="11"/>
      <color theme="1"/>
      <name val="Aptos Narrow"/>
      <family val="2"/>
      <scheme val="minor"/>
    </font>
    <font>
      <i/>
      <sz val="11"/>
      <color rgb="FF000000"/>
      <name val="Aptos Narrow"/>
      <family val="2"/>
      <scheme val="minor"/>
    </font>
    <font>
      <sz val="11"/>
      <color rgb="FFFF0000"/>
      <name val="Aptos Narrow"/>
      <family val="2"/>
      <scheme val="minor"/>
    </font>
    <font>
      <sz val="11"/>
      <color rgb="FFFF0000"/>
      <name val="Calibri"/>
      <family val="2"/>
    </font>
    <font>
      <sz val="8"/>
      <name val="Aptos Narrow"/>
      <family val="2"/>
      <scheme val="minor"/>
    </font>
    <font>
      <b/>
      <sz val="10"/>
      <color rgb="FF000000"/>
      <name val="Calibri"/>
      <family val="2"/>
    </font>
    <font>
      <sz val="10"/>
      <color rgb="FF000000"/>
      <name val="Calibri"/>
      <family val="2"/>
    </font>
    <font>
      <b/>
      <i/>
      <sz val="10"/>
      <color rgb="FF000000"/>
      <name val="Calibri"/>
      <family val="2"/>
    </font>
    <font>
      <b/>
      <sz val="10"/>
      <color rgb="FFFF0000"/>
      <name val="Calibri"/>
      <family val="2"/>
    </font>
    <font>
      <b/>
      <sz val="10"/>
      <name val="Calibri"/>
      <family val="2"/>
    </font>
  </fonts>
  <fills count="27">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
      <patternFill patternType="solid">
        <fgColor theme="7" tint="0.79998168889431442"/>
        <bgColor indexed="65"/>
      </patternFill>
    </fill>
    <fill>
      <patternFill patternType="solid">
        <fgColor theme="8"/>
      </patternFill>
    </fill>
    <fill>
      <patternFill patternType="solid">
        <fgColor theme="9" tint="0.79998168889431442"/>
        <bgColor indexed="65"/>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EA8F"/>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3" tint="0.89999084444715716"/>
        <bgColor indexed="64"/>
      </patternFill>
    </fill>
    <fill>
      <patternFill patternType="solid">
        <fgColor theme="1"/>
        <bgColor indexed="64"/>
      </patternFill>
    </fill>
    <fill>
      <patternFill patternType="solid">
        <fgColor theme="2"/>
        <bgColor indexed="64"/>
      </patternFill>
    </fill>
    <fill>
      <patternFill patternType="solid">
        <fgColor theme="6" tint="0.79998168889431442"/>
        <bgColor indexed="64"/>
      </patternFill>
    </fill>
    <fill>
      <patternFill patternType="solid">
        <fgColor theme="0" tint="-0.14996795556505021"/>
        <bgColor indexed="64"/>
      </patternFill>
    </fill>
    <fill>
      <patternFill patternType="solid">
        <fgColor rgb="FFFFFFCC"/>
        <bgColor rgb="FFFFFFCC"/>
      </patternFill>
    </fill>
    <fill>
      <patternFill patternType="solid">
        <fgColor theme="8" tint="0.79998168889431442"/>
        <bgColor rgb="FFFFCCFF"/>
      </patternFill>
    </fill>
    <fill>
      <patternFill patternType="solid">
        <fgColor theme="0" tint="-0.14999847407452621"/>
        <bgColor indexed="64"/>
      </patternFill>
    </fill>
    <fill>
      <patternFill patternType="solid">
        <fgColor rgb="FFFFFFD1"/>
        <bgColor indexed="64"/>
      </patternFill>
    </fill>
    <fill>
      <patternFill patternType="solid">
        <fgColor theme="8" tint="0.79998168889431442"/>
        <bgColor indexed="65"/>
      </patternFill>
    </fill>
    <fill>
      <patternFill patternType="solid">
        <fgColor rgb="FF666699"/>
        <bgColor indexed="64"/>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medium">
        <color theme="8" tint="0.79998168889431442"/>
      </left>
      <right/>
      <top style="medium">
        <color theme="8" tint="0.79998168889431442"/>
      </top>
      <bottom/>
      <diagonal/>
    </border>
    <border>
      <left style="thin">
        <color theme="8" tint="0.79998168889431442"/>
      </left>
      <right/>
      <top style="medium">
        <color theme="8" tint="0.79998168889431442"/>
      </top>
      <bottom/>
      <diagonal/>
    </border>
    <border>
      <left/>
      <right/>
      <top style="medium">
        <color theme="8" tint="0.79998168889431442"/>
      </top>
      <bottom/>
      <diagonal/>
    </border>
    <border>
      <left style="medium">
        <color theme="8" tint="0.79998168889431442"/>
      </left>
      <right/>
      <top style="thin">
        <color theme="8" tint="0.79998168889431442"/>
      </top>
      <bottom/>
      <diagonal/>
    </border>
    <border>
      <left style="thin">
        <color theme="8" tint="0.79998168889431442"/>
      </left>
      <right/>
      <top style="thin">
        <color theme="8" tint="0.79998168889431442"/>
      </top>
      <bottom/>
      <diagonal/>
    </border>
    <border>
      <left/>
      <right/>
      <top style="thin">
        <color theme="8" tint="0.79998168889431442"/>
      </top>
      <bottom/>
      <diagonal/>
    </border>
    <border>
      <left/>
      <right/>
      <top/>
      <bottom style="thin">
        <color rgb="FFDAEEF3"/>
      </bottom>
      <diagonal/>
    </border>
    <border>
      <left/>
      <right/>
      <top style="thin">
        <color rgb="FFDAEEF3"/>
      </top>
      <bottom/>
      <diagonal/>
    </border>
    <border>
      <left style="medium">
        <color theme="8" tint="0.79998168889431442"/>
      </left>
      <right/>
      <top/>
      <bottom/>
      <diagonal/>
    </border>
  </borders>
  <cellStyleXfs count="10">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5" fillId="0" borderId="0" applyNumberFormat="0" applyFill="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7" borderId="0" applyNumberFormat="0" applyBorder="0" applyAlignment="0" applyProtection="0"/>
    <xf numFmtId="9" fontId="1" fillId="0" borderId="0" applyFont="0" applyFill="0" applyBorder="0" applyAlignment="0" applyProtection="0"/>
    <xf numFmtId="0" fontId="1" fillId="25" borderId="0" applyNumberFormat="0" applyBorder="0" applyAlignment="0" applyProtection="0"/>
  </cellStyleXfs>
  <cellXfs count="116">
    <xf numFmtId="0" fontId="0" fillId="0" borderId="0" xfId="0"/>
    <xf numFmtId="0" fontId="0" fillId="0" borderId="0" xfId="0" applyProtection="1">
      <protection locked="0"/>
    </xf>
    <xf numFmtId="2" fontId="0" fillId="0" borderId="0" xfId="0" applyNumberFormat="1" applyProtection="1">
      <protection locked="0"/>
    </xf>
    <xf numFmtId="0" fontId="6" fillId="0" borderId="0" xfId="0" applyFont="1" applyProtection="1">
      <protection locked="0"/>
    </xf>
    <xf numFmtId="14" fontId="0" fillId="0" borderId="0" xfId="0" applyNumberFormat="1" applyProtection="1">
      <protection locked="0"/>
    </xf>
    <xf numFmtId="14" fontId="0" fillId="0" borderId="0" xfId="0" applyNumberFormat="1"/>
    <xf numFmtId="0" fontId="5" fillId="0" borderId="0" xfId="4" applyAlignment="1" applyProtection="1">
      <alignment vertical="center"/>
      <protection locked="0"/>
    </xf>
    <xf numFmtId="0" fontId="2" fillId="2" borderId="2" xfId="1" applyBorder="1" applyAlignment="1" applyProtection="1">
      <alignment horizontal="center" vertical="center" wrapText="1"/>
      <protection locked="0"/>
    </xf>
    <xf numFmtId="0" fontId="2" fillId="2" borderId="3" xfId="1" applyBorder="1" applyAlignment="1" applyProtection="1">
      <alignment horizontal="center" vertical="center" wrapText="1"/>
      <protection locked="0"/>
    </xf>
    <xf numFmtId="0" fontId="2" fillId="2" borderId="4" xfId="1" applyBorder="1" applyAlignment="1" applyProtection="1">
      <alignment horizontal="center" vertical="center" wrapText="1"/>
      <protection locked="0"/>
    </xf>
    <xf numFmtId="0" fontId="10" fillId="0" borderId="0" xfId="0" applyFont="1" applyProtection="1">
      <protection locked="0"/>
    </xf>
    <xf numFmtId="0" fontId="11" fillId="8" borderId="0" xfId="0" applyFont="1" applyFill="1" applyAlignment="1" applyProtection="1">
      <alignment horizontal="right"/>
      <protection locked="0"/>
    </xf>
    <xf numFmtId="0" fontId="0" fillId="9" borderId="0" xfId="0" applyFill="1" applyProtection="1">
      <protection locked="0"/>
    </xf>
    <xf numFmtId="0" fontId="3" fillId="3" borderId="0" xfId="2" applyBorder="1" applyAlignment="1" applyProtection="1">
      <alignment horizontal="center" vertical="center" wrapText="1"/>
      <protection locked="0"/>
    </xf>
    <xf numFmtId="0" fontId="0" fillId="10" borderId="0" xfId="0" applyFill="1"/>
    <xf numFmtId="14" fontId="10" fillId="0" borderId="0" xfId="0" applyNumberFormat="1" applyFont="1" applyProtection="1">
      <protection locked="0"/>
    </xf>
    <xf numFmtId="14" fontId="5" fillId="0" borderId="0" xfId="4" applyNumberFormat="1" applyAlignment="1" applyProtection="1">
      <alignment vertical="center"/>
      <protection locked="0"/>
    </xf>
    <xf numFmtId="14" fontId="11" fillId="8" borderId="0" xfId="0" applyNumberFormat="1" applyFont="1" applyFill="1" applyAlignment="1" applyProtection="1">
      <alignment horizontal="right"/>
      <protection locked="0"/>
    </xf>
    <xf numFmtId="0" fontId="6" fillId="0" borderId="0" xfId="0" applyFont="1" applyAlignment="1">
      <alignment horizontal="center"/>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6" fillId="9" borderId="0" xfId="0" applyFont="1" applyFill="1" applyAlignment="1">
      <alignment horizontal="center" vertical="center" wrapText="1"/>
    </xf>
    <xf numFmtId="0" fontId="14" fillId="0" borderId="0" xfId="4" applyFont="1" applyAlignment="1" applyProtection="1">
      <alignment horizontal="center" vertical="center"/>
      <protection locked="0"/>
    </xf>
    <xf numFmtId="0" fontId="6" fillId="18" borderId="0" xfId="0" applyFont="1" applyFill="1"/>
    <xf numFmtId="0" fontId="0" fillId="0" borderId="0" xfId="0" applyAlignment="1">
      <alignment horizontal="center" wrapText="1"/>
    </xf>
    <xf numFmtId="9" fontId="6" fillId="0" borderId="0" xfId="8" applyFont="1" applyBorder="1" applyAlignment="1">
      <alignment horizontal="center" vertical="center"/>
    </xf>
    <xf numFmtId="0" fontId="6" fillId="19" borderId="0" xfId="0" applyFont="1" applyFill="1" applyAlignment="1">
      <alignment horizontal="center" vertical="center" wrapText="1"/>
    </xf>
    <xf numFmtId="0" fontId="6" fillId="8" borderId="0" xfId="0" applyFont="1" applyFill="1" applyAlignment="1">
      <alignment horizontal="center" vertical="center" wrapText="1"/>
    </xf>
    <xf numFmtId="0" fontId="6" fillId="20" borderId="0" xfId="0" applyFont="1" applyFill="1" applyAlignment="1">
      <alignment horizontal="center" vertical="center" wrapText="1"/>
    </xf>
    <xf numFmtId="0" fontId="6" fillId="21" borderId="0" xfId="0" applyFont="1" applyFill="1" applyAlignment="1">
      <alignment horizontal="center" vertical="center" wrapText="1"/>
    </xf>
    <xf numFmtId="9" fontId="0" fillId="19" borderId="0" xfId="8" applyFont="1" applyFill="1" applyBorder="1" applyAlignment="1">
      <alignment horizontal="center" vertical="center"/>
    </xf>
    <xf numFmtId="0" fontId="0" fillId="8" borderId="0" xfId="8" applyNumberFormat="1" applyFont="1" applyFill="1" applyBorder="1" applyAlignment="1">
      <alignment horizontal="center" vertical="center"/>
    </xf>
    <xf numFmtId="9" fontId="0" fillId="8" borderId="0" xfId="8" applyFont="1" applyFill="1" applyBorder="1" applyAlignment="1">
      <alignment horizontal="center" vertical="center"/>
    </xf>
    <xf numFmtId="0" fontId="0" fillId="20" borderId="0" xfId="8" applyNumberFormat="1" applyFont="1" applyFill="1" applyBorder="1" applyAlignment="1">
      <alignment horizontal="center" vertical="center"/>
    </xf>
    <xf numFmtId="14" fontId="0" fillId="20" borderId="0" xfId="8" applyNumberFormat="1" applyFont="1" applyFill="1" applyBorder="1" applyAlignment="1">
      <alignment horizontal="center" vertical="center"/>
    </xf>
    <xf numFmtId="0" fontId="0" fillId="21" borderId="0" xfId="8" applyNumberFormat="1" applyFont="1" applyFill="1" applyBorder="1" applyAlignment="1">
      <alignment horizontal="center" vertical="center"/>
    </xf>
    <xf numFmtId="9" fontId="0" fillId="21" borderId="0" xfId="8" applyFont="1" applyFill="1" applyBorder="1" applyAlignment="1">
      <alignment horizontal="center" vertical="center"/>
    </xf>
    <xf numFmtId="10" fontId="6" fillId="0" borderId="0" xfId="8" applyNumberFormat="1" applyFont="1" applyBorder="1" applyAlignment="1">
      <alignment horizontal="center" vertical="center"/>
    </xf>
    <xf numFmtId="1" fontId="0" fillId="8" borderId="0" xfId="8" applyNumberFormat="1" applyFont="1" applyFill="1" applyBorder="1" applyAlignment="1">
      <alignment horizontal="center" vertical="center"/>
    </xf>
    <xf numFmtId="1" fontId="0" fillId="20" borderId="0" xfId="8" applyNumberFormat="1" applyFont="1" applyFill="1" applyBorder="1" applyAlignment="1">
      <alignment horizontal="center" vertical="center"/>
    </xf>
    <xf numFmtId="1" fontId="0" fillId="21" borderId="0" xfId="8" applyNumberFormat="1" applyFont="1" applyFill="1" applyBorder="1" applyAlignment="1">
      <alignment horizontal="center" vertical="center"/>
    </xf>
    <xf numFmtId="0" fontId="6" fillId="0" borderId="0" xfId="0" applyFont="1" applyAlignment="1">
      <alignment horizontal="left" vertical="center" wrapText="1"/>
    </xf>
    <xf numFmtId="0" fontId="18" fillId="0" borderId="0" xfId="0" applyFont="1" applyAlignment="1">
      <alignment vertical="top" wrapText="1"/>
    </xf>
    <xf numFmtId="0" fontId="14" fillId="0" borderId="0" xfId="0" applyFont="1" applyAlignment="1">
      <alignment vertical="center" wrapText="1"/>
    </xf>
    <xf numFmtId="0" fontId="19" fillId="0" borderId="0" xfId="0" applyFont="1" applyAlignment="1">
      <alignment vertical="center" wrapText="1"/>
    </xf>
    <xf numFmtId="0" fontId="6" fillId="13" borderId="0" xfId="0" applyFont="1" applyFill="1" applyAlignment="1">
      <alignment horizontal="center" vertical="center" wrapText="1"/>
    </xf>
    <xf numFmtId="0" fontId="0" fillId="13" borderId="0" xfId="8" applyNumberFormat="1" applyFont="1" applyFill="1" applyBorder="1" applyAlignment="1">
      <alignment horizontal="center" vertical="center"/>
    </xf>
    <xf numFmtId="9" fontId="0" fillId="13" borderId="0" xfId="8" applyFont="1" applyFill="1" applyBorder="1" applyAlignment="1">
      <alignment horizontal="center" vertical="center"/>
    </xf>
    <xf numFmtId="1" fontId="0" fillId="13" borderId="0" xfId="8" applyNumberFormat="1" applyFont="1" applyFill="1" applyBorder="1" applyAlignment="1">
      <alignment horizontal="center" vertical="center"/>
    </xf>
    <xf numFmtId="0" fontId="6" fillId="22" borderId="0" xfId="0" applyFont="1" applyFill="1" applyAlignment="1">
      <alignment horizontal="center" vertical="center" wrapText="1"/>
    </xf>
    <xf numFmtId="0" fontId="0" fillId="22" borderId="0" xfId="8" applyNumberFormat="1" applyFont="1" applyFill="1" applyBorder="1" applyAlignment="1">
      <alignment horizontal="center" vertical="center"/>
    </xf>
    <xf numFmtId="9" fontId="0" fillId="22" borderId="0" xfId="8" applyFont="1" applyFill="1" applyBorder="1" applyAlignment="1">
      <alignment horizontal="center" vertical="center"/>
    </xf>
    <xf numFmtId="1" fontId="0" fillId="22" borderId="0" xfId="8" applyNumberFormat="1" applyFont="1" applyFill="1" applyBorder="1" applyAlignment="1">
      <alignment horizontal="center" vertical="center"/>
    </xf>
    <xf numFmtId="0" fontId="6" fillId="18" borderId="0" xfId="0" applyFont="1" applyFill="1" applyAlignment="1">
      <alignment horizontal="center" vertical="center"/>
    </xf>
    <xf numFmtId="9" fontId="0" fillId="0" borderId="0" xfId="0" applyNumberFormat="1" applyAlignment="1">
      <alignment horizontal="center" vertical="center"/>
    </xf>
    <xf numFmtId="0" fontId="18" fillId="0" borderId="0" xfId="0" applyFont="1" applyAlignment="1">
      <alignment wrapText="1"/>
    </xf>
    <xf numFmtId="1" fontId="1" fillId="0" borderId="0" xfId="8" applyNumberFormat="1" applyFont="1" applyBorder="1" applyAlignment="1">
      <alignment horizontal="center" vertical="center"/>
    </xf>
    <xf numFmtId="9" fontId="1" fillId="0" borderId="0" xfId="8" applyFont="1" applyBorder="1" applyAlignment="1">
      <alignment horizontal="center" vertical="center"/>
    </xf>
    <xf numFmtId="0" fontId="1" fillId="19" borderId="0" xfId="8" applyNumberFormat="1" applyFont="1" applyFill="1" applyBorder="1" applyAlignment="1">
      <alignment horizontal="center" vertical="center"/>
    </xf>
    <xf numFmtId="1" fontId="1" fillId="19" borderId="0" xfId="8" applyNumberFormat="1" applyFont="1" applyFill="1" applyBorder="1" applyAlignment="1">
      <alignment horizontal="center" vertical="center"/>
    </xf>
    <xf numFmtId="0" fontId="0" fillId="19" borderId="0" xfId="0" applyFill="1" applyAlignment="1">
      <alignment horizontal="center" vertical="center"/>
    </xf>
    <xf numFmtId="0" fontId="0" fillId="8"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0" fillId="23" borderId="0" xfId="0" applyFill="1" applyAlignment="1">
      <alignment horizontal="center" vertical="center"/>
    </xf>
    <xf numFmtId="0" fontId="0" fillId="24" borderId="0" xfId="0" applyFill="1" applyAlignment="1">
      <alignment horizontal="center" vertical="center"/>
    </xf>
    <xf numFmtId="0" fontId="0" fillId="8" borderId="0" xfId="0" applyFill="1" applyAlignment="1">
      <alignment horizontal="center" vertical="center" wrapText="1"/>
    </xf>
    <xf numFmtId="0" fontId="2" fillId="2" borderId="0" xfId="1" applyBorder="1" applyAlignment="1" applyProtection="1">
      <alignment horizontal="center" vertical="center" wrapText="1"/>
      <protection locked="0"/>
    </xf>
    <xf numFmtId="0" fontId="18" fillId="0" borderId="0" xfId="0" applyFont="1" applyAlignment="1">
      <alignment horizontal="center" vertical="center"/>
    </xf>
    <xf numFmtId="0" fontId="1" fillId="9" borderId="0" xfId="7" applyFill="1" applyAlignment="1" applyProtection="1">
      <alignment horizontal="right"/>
      <protection locked="0"/>
    </xf>
    <xf numFmtId="164" fontId="0" fillId="0" borderId="0" xfId="0" applyNumberFormat="1" applyProtection="1">
      <protection locked="0"/>
    </xf>
    <xf numFmtId="0" fontId="0" fillId="9" borderId="0" xfId="0" applyFill="1"/>
    <xf numFmtId="0" fontId="0" fillId="0" borderId="0" xfId="0" applyAlignment="1">
      <alignment vertical="center" wrapText="1"/>
    </xf>
    <xf numFmtId="0" fontId="4" fillId="15" borderId="0" xfId="0" applyFont="1" applyFill="1" applyAlignment="1" applyProtection="1">
      <alignment horizontal="center" vertical="center"/>
      <protection locked="0"/>
    </xf>
    <xf numFmtId="0" fontId="7" fillId="6" borderId="0" xfId="6" applyProtection="1"/>
    <xf numFmtId="2" fontId="7" fillId="6" borderId="0" xfId="6" applyNumberFormat="1" applyAlignment="1" applyProtection="1">
      <alignment wrapText="1"/>
    </xf>
    <xf numFmtId="1" fontId="0" fillId="0" borderId="0" xfId="0" applyNumberFormat="1" applyProtection="1">
      <protection locked="0"/>
    </xf>
    <xf numFmtId="2" fontId="0" fillId="0" borderId="0" xfId="0" applyNumberFormat="1"/>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14" fontId="12" fillId="0" borderId="0" xfId="0" applyNumberFormat="1" applyFont="1" applyAlignment="1" applyProtection="1">
      <alignment horizontal="left" vertical="top" wrapText="1"/>
      <protection locked="0"/>
    </xf>
    <xf numFmtId="0" fontId="0" fillId="0" borderId="0" xfId="0" applyAlignment="1">
      <alignment vertical="top"/>
    </xf>
    <xf numFmtId="0" fontId="6" fillId="11" borderId="0" xfId="0" applyFont="1" applyFill="1" applyAlignment="1">
      <alignment horizontal="center" wrapText="1"/>
    </xf>
    <xf numFmtId="14" fontId="0" fillId="9" borderId="0" xfId="0" applyNumberFormat="1" applyFill="1"/>
    <xf numFmtId="0" fontId="24" fillId="0" borderId="0" xfId="0" applyFont="1" applyAlignment="1">
      <alignment vertical="center" wrapText="1"/>
    </xf>
    <xf numFmtId="0" fontId="0" fillId="0" borderId="0" xfId="0" applyAlignment="1">
      <alignment vertical="center" wrapText="1"/>
    </xf>
    <xf numFmtId="0" fontId="14" fillId="0" borderId="0" xfId="4" applyFont="1" applyAlignment="1" applyProtection="1">
      <alignment horizontal="center" vertical="center" wrapText="1"/>
      <protection locked="0"/>
    </xf>
    <xf numFmtId="0" fontId="14" fillId="0" borderId="0" xfId="4" applyFont="1" applyAlignment="1" applyProtection="1">
      <alignment horizontal="center" vertical="center"/>
      <protection locked="0"/>
    </xf>
    <xf numFmtId="0" fontId="1" fillId="5" borderId="0" xfId="5" applyAlignment="1" applyProtection="1">
      <alignment horizontal="right"/>
      <protection locked="0"/>
    </xf>
    <xf numFmtId="0" fontId="4" fillId="15" borderId="0" xfId="0" applyFont="1" applyFill="1" applyAlignment="1" applyProtection="1">
      <alignment horizontal="center" vertical="center"/>
      <protection locked="0"/>
    </xf>
    <xf numFmtId="0" fontId="6" fillId="16" borderId="0" xfId="0" applyFont="1" applyFill="1" applyAlignment="1">
      <alignment horizontal="center" vertical="center"/>
    </xf>
    <xf numFmtId="0" fontId="13" fillId="0" borderId="0" xfId="4" applyFont="1" applyAlignment="1" applyProtection="1">
      <alignment horizontal="center" vertical="center" wrapText="1"/>
      <protection locked="0"/>
    </xf>
    <xf numFmtId="0" fontId="4" fillId="26" borderId="0" xfId="9" applyFont="1" applyFill="1" applyAlignment="1">
      <alignment horizontal="center" vertical="center"/>
    </xf>
    <xf numFmtId="0" fontId="6" fillId="14" borderId="0" xfId="0" applyFont="1" applyFill="1" applyAlignment="1">
      <alignment horizontal="center" vertical="center"/>
    </xf>
    <xf numFmtId="0" fontId="6" fillId="13" borderId="0" xfId="0" applyFont="1" applyFill="1" applyAlignment="1">
      <alignment horizontal="center"/>
    </xf>
    <xf numFmtId="0" fontId="4" fillId="4" borderId="0" xfId="3" applyBorder="1" applyAlignment="1" applyProtection="1">
      <alignment horizontal="center" vertical="center" wrapText="1"/>
      <protection locked="0"/>
    </xf>
    <xf numFmtId="0" fontId="6" fillId="12" borderId="0" xfId="0" applyFont="1" applyFill="1" applyAlignment="1">
      <alignment horizontal="center" vertical="center"/>
    </xf>
    <xf numFmtId="0" fontId="6" fillId="0" borderId="0" xfId="0" applyFont="1" applyAlignment="1">
      <alignment horizontal="center"/>
    </xf>
    <xf numFmtId="0" fontId="8" fillId="0" borderId="8" xfId="0" applyFont="1" applyBorder="1" applyAlignment="1">
      <alignment horizontal="left" vertical="top" wrapText="1"/>
    </xf>
    <xf numFmtId="0" fontId="16" fillId="17" borderId="9" xfId="0" applyFont="1" applyFill="1" applyBorder="1" applyAlignment="1">
      <alignment horizontal="center" vertical="center" wrapText="1"/>
    </xf>
    <xf numFmtId="0" fontId="12" fillId="0" borderId="0" xfId="0" applyFont="1" applyAlignment="1">
      <alignment vertical="center" wrapText="1"/>
    </xf>
    <xf numFmtId="0" fontId="6" fillId="20" borderId="0" xfId="0" applyFont="1" applyFill="1" applyAlignment="1">
      <alignment horizontal="center" wrapText="1"/>
    </xf>
    <xf numFmtId="0" fontId="6" fillId="21" borderId="0" xfId="0" applyFont="1" applyFill="1" applyAlignment="1">
      <alignment horizontal="center" wrapText="1"/>
    </xf>
    <xf numFmtId="0" fontId="0" fillId="0" borderId="0" xfId="0" applyAlignment="1">
      <alignment horizontal="left" vertical="top" wrapText="1"/>
    </xf>
    <xf numFmtId="0" fontId="17" fillId="17" borderId="10" xfId="0" applyFont="1" applyFill="1" applyBorder="1" applyAlignment="1">
      <alignment horizontal="center"/>
    </xf>
    <xf numFmtId="0" fontId="17" fillId="17" borderId="0" xfId="0" applyFont="1" applyFill="1" applyAlignment="1">
      <alignment horizont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19" borderId="0" xfId="0" applyFont="1" applyFill="1" applyAlignment="1">
      <alignment horizontal="center" vertical="center" wrapText="1"/>
    </xf>
    <xf numFmtId="0" fontId="6" fillId="8" borderId="0" xfId="0" applyFont="1" applyFill="1" applyAlignment="1">
      <alignment horizontal="center" vertical="center" wrapText="1"/>
    </xf>
    <xf numFmtId="0" fontId="6" fillId="13" borderId="0" xfId="0" applyFont="1" applyFill="1" applyAlignment="1">
      <alignment horizontal="center" vertical="center" wrapText="1"/>
    </xf>
    <xf numFmtId="0" fontId="6" fillId="22" borderId="0" xfId="0" applyFont="1" applyFill="1" applyAlignment="1">
      <alignment horizontal="center" vertical="center" wrapText="1"/>
    </xf>
  </cellXfs>
  <cellStyles count="10">
    <cellStyle name="20% - Accent4" xfId="5" builtinId="42"/>
    <cellStyle name="20% - Accent5" xfId="9" builtinId="46"/>
    <cellStyle name="20% - Accent6" xfId="7" builtinId="50"/>
    <cellStyle name="Accent5" xfId="6" builtinId="45"/>
    <cellStyle name="Check Cell" xfId="3" builtinId="23"/>
    <cellStyle name="Explanatory Text" xfId="4" builtinId="53"/>
    <cellStyle name="Good" xfId="1" builtinId="26"/>
    <cellStyle name="Neutral" xfId="2" builtinId="28"/>
    <cellStyle name="Normal" xfId="0" builtinId="0"/>
    <cellStyle name="Percent" xfId="8" builtinId="5"/>
  </cellStyles>
  <dxfs count="55">
    <dxf>
      <protection locked="0" hidden="0"/>
    </dxf>
    <dxf>
      <protection locked="0" hidden="0"/>
    </dxf>
    <dxf>
      <protection locked="0" hidden="0"/>
    </dxf>
    <dxf>
      <protection locked="0" hidden="0"/>
    </dxf>
    <dxf>
      <protection locked="0" hidden="0"/>
    </dxf>
    <dxf>
      <protection locked="0" hidden="0"/>
    </dxf>
    <dxf>
      <protection locked="0" hidden="0"/>
    </dxf>
    <dxf>
      <numFmt numFmtId="0" formatCode="General"/>
      <fill>
        <patternFill patternType="solid">
          <fgColor indexed="64"/>
          <bgColor theme="9" tint="0.79998168889431442"/>
        </patternFill>
      </fil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0" formatCode="General"/>
      <protection locked="1" hidden="0"/>
    </dxf>
    <dxf>
      <numFmt numFmtId="0" formatCode="General"/>
      <protection locked="1" hidden="0"/>
    </dxf>
    <dxf>
      <protection locked="0" hidden="0"/>
    </dxf>
    <dxf>
      <numFmt numFmtId="165" formatCode="mm/dd/yyyy"/>
      <protection locked="0" hidden="0"/>
    </dxf>
    <dxf>
      <numFmt numFmtId="165" formatCode="mm/dd/yyyy"/>
      <protection locked="0" hidden="0"/>
    </dxf>
    <dxf>
      <numFmt numFmtId="165" formatCode="mm/dd/yyyy"/>
      <protection locked="0" hidden="0"/>
    </dxf>
    <dxf>
      <numFmt numFmtId="165" formatCode="mm/dd/yyyy"/>
      <protection locked="0" hidden="0"/>
    </dxf>
    <dxf>
      <numFmt numFmtId="0" formatCode="General"/>
      <fill>
        <patternFill patternType="solid">
          <fgColor indexed="64"/>
          <bgColor theme="9" tint="0.79998168889431442"/>
        </patternFill>
      </fill>
      <protection locked="1" hidden="0"/>
    </dxf>
    <dxf>
      <numFmt numFmtId="165" formatCode="mm/dd/yyyy"/>
      <protection locked="0" hidden="0"/>
    </dxf>
    <dxf>
      <numFmt numFmtId="165" formatCode="mm/dd/yyyy"/>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numFmt numFmtId="0" formatCode="General"/>
      <protection locked="0" hidden="0"/>
    </dxf>
    <dxf>
      <numFmt numFmtId="19" formatCode="m/d/yyyy"/>
      <protection locked="0" hidden="0"/>
    </dxf>
    <dxf>
      <numFmt numFmtId="0" formatCode="General"/>
      <fill>
        <patternFill patternType="solid">
          <fgColor indexed="64"/>
          <bgColor theme="9" tint="0.79998168889431442"/>
        </patternFill>
      </fill>
      <protection locked="1" hidden="0"/>
    </dxf>
    <dxf>
      <numFmt numFmtId="2" formatCode="0.00"/>
      <protection locked="0" hidden="0"/>
    </dxf>
    <dxf>
      <protection locked="0" hidden="0"/>
    </dxf>
    <dxf>
      <numFmt numFmtId="0" formatCode="General"/>
      <protection locked="1" hidden="0"/>
    </dxf>
    <dxf>
      <numFmt numFmtId="165" formatCode="mm/dd/yyyy"/>
      <protection locked="0" hidden="0"/>
    </dxf>
    <dxf>
      <numFmt numFmtId="165" formatCode="mm/dd/yyyy"/>
      <protection locked="0" hidden="0"/>
    </dxf>
    <dxf>
      <protection locked="0" hidden="0"/>
    </dxf>
    <dxf>
      <protection locked="0" hidden="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s>
  <tableStyles count="0" defaultTableStyle="TableStyleMedium2" defaultPivotStyle="PivotStyleLight16"/>
  <colors>
    <mruColors>
      <color rgb="FF666699"/>
      <color rgb="FFFFFFD1"/>
      <color rgb="FFFFFF99"/>
      <color rgb="FFFF5050"/>
      <color rgb="FFFFEA8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81773D0-E643-4B34-B83D-D446930D7726}" name="Table3" displayName="Table3" ref="A4:L100" totalsRowShown="0" headerRowDxfId="54" dataDxfId="53">
  <autoFilter ref="A4:L100" xr:uid="{481773D0-E643-4B34-B83D-D446930D7726}"/>
  <tableColumns count="12">
    <tableColumn id="1" xr3:uid="{3DFFE0F7-4BA2-4090-AB5A-2298394DCD94}" name="Staff Name" dataDxfId="52"/>
    <tableColumn id="2" xr3:uid="{6239D4A4-DFA1-4A4C-9B54-8DE89EF63C2F}" name="Employment Start Date" dataDxfId="51"/>
    <tableColumn id="3" xr3:uid="{63C79BBA-5B1D-453A-8E1C-D29F0E80B625}" name="Employment End Date" dataDxfId="50"/>
    <tableColumn id="4" xr3:uid="{D4853186-6D05-4A86-856F-C818C42C9216}" name="Was this staff member employed during the report period?" dataDxfId="49">
      <calculatedColumnFormula>IF(OR(A5="", B5=""), "",
   IF(AND(
         B5 &lt;= 'County Names to hide (2)'!$D$2,
         OR(C5="", C5 &gt;= 'County Names to hide (2)'!$C$2)
      ),
      "Yes",
      "No"
   )
)</calculatedColumnFormula>
    </tableColumn>
    <tableColumn id="5" xr3:uid="{B2048D61-E438-4DE5-90AD-95786B4D86C4}" name="Select the role of the home visiting staff member" dataDxfId="48"/>
    <tableColumn id="17" xr3:uid="{324A03E8-72D7-4243-9146-08F7B7B80CEF}" name="Indicate this staff member’s Full-Time Equivalent (FTE) as a decimal (e.g., 1.0 = full-time, 0.75 = ¾-time, 0.5 = half-time)." dataDxfId="47"/>
    <tableColumn id="18" xr3:uid="{C207BE5D-3AA2-4AB4-ADDB-0F213DF0BFE7}" name="How many months has this staff member been employed by this agency by the end of the report period? " dataDxfId="46">
      <calculatedColumnFormula>IF(D5&lt;&gt;"Yes","",
   ROUND(
      (MIN(IF(C5="", 'County Names to hide (2)'!$D$2, C5),
           'County Names to hide (2)'!$D$2)
       - B5) / 365 * 12,
   1)
)</calculatedColumnFormula>
    </tableColumn>
    <tableColumn id="6" xr3:uid="{02532067-47DC-4BD9-968C-D8217D6605C9}" name="Date the staff member completed intensive HFA core foundations training by an HFA-certified trainer" dataDxfId="45" dataCellStyle="Normal"/>
    <tableColumn id="7" xr3:uid="{61FD4447-F617-433A-B53B-46756A59A4F2}" name="Did the staff member receive intensive HFA core foundations training by an HFA-certified trainer within 6 months of hire? " dataDxfId="44">
      <calculatedColumnFormula>IF(OR(G5&lt;6, B5=""), "",
   IF(AND(H5&gt;=B5, H5&lt;=EDATE(B5,6)),
      "Yes",
      "No"
   )
)</calculatedColumnFormula>
    </tableColumn>
    <tableColumn id="8" xr3:uid="{FD581986-68DF-4015-B915-1A435A818966}" name="If the staff member was hired more than 12 months ago, have they received ongoing, annual training? " dataDxfId="43"/>
    <tableColumn id="10" xr3:uid="{3DB23F0A-F8A2-4D68-AC13-E1D05289740F}" name="Does this staff member have the required qualifications? " dataDxfId="42"/>
    <tableColumn id="11" xr3:uid="{0ACE1B0B-3526-449D-8E01-35D868DF209E}" name="Does the Direct Service Staff receive weekly supervision? " dataDxfId="4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98D698-8A1E-4F2A-8C05-BC702FD753E0}" name="Table2" displayName="Table2" ref="A5:AM500" totalsRowShown="0" headerRowDxfId="40" dataDxfId="39">
  <autoFilter ref="A5:AM500" xr:uid="{0B98D698-8A1E-4F2A-8C05-BC702FD753E0}"/>
  <tableColumns count="39">
    <tableColumn id="1" xr3:uid="{214BDAFC-C9E3-4B41-A372-336CF6CFBBE0}" name="DCFS/Probation Unique Identifier" dataDxfId="38"/>
    <tableColumn id="2" xr3:uid="{7DDEA1C4-249A-4998-8B2C-AFA74DFD1762}" name="HFA Model _x000a_Child ID" dataDxfId="37"/>
    <tableColumn id="3" xr3:uid="{D9522DD8-A1B3-4838-A805-755C4C4ED714}" name="Child Date of Birth" dataDxfId="36"/>
    <tableColumn id="4" xr3:uid="{D2740731-F184-40C9-9735-E462563FB2D3}" name="Child Sex" dataDxfId="35"/>
    <tableColumn id="5" xr3:uid="{E8F86855-3C87-4F5C-ACEC-AE71C4054189}" name="Child Hispanic or Latino Ethnicity" dataDxfId="34"/>
    <tableColumn id="6" xr3:uid="{AE25FB77-484F-4368-BB4B-7B8CB9E33873}" name="Child Race: White" dataDxfId="33"/>
    <tableColumn id="7" xr3:uid="{C9CB0987-7F52-48FC-A678-2BFC11C833F3}" name="Child Race: Black or African American" dataDxfId="32"/>
    <tableColumn id="8" xr3:uid="{DA725DD9-0151-4351-8A5F-0E5D8FF43C02}" name="Child Race: Asian" dataDxfId="31"/>
    <tableColumn id="9" xr3:uid="{6B8400E1-2A0A-49D8-80DC-4B2AA7F23427}" name="Child Race: Native Hawaiian or Other Pacific Islander" dataDxfId="30"/>
    <tableColumn id="10" xr3:uid="{6F1A718B-ADD2-4334-BDE1-A501BBA88A4A}" name="Child Race: American Indian or Alaska Native" dataDxfId="29"/>
    <tableColumn id="11" xr3:uid="{1CEBA876-7FD4-447C-8DA8-F8F02CEE68D5}" name="Child Race: Declined" dataDxfId="28"/>
    <tableColumn id="12" xr3:uid="{11456C81-2CE4-4D11-8CD8-9A4390812FAB}" name="Child Race: Unknown" dataDxfId="27">
      <calculatedColumnFormula>IF(COUNTIF(F6:K6, "Yes")&gt;0, "No", "Yes")</calculatedColumnFormula>
    </tableColumn>
    <tableColumn id="13" xr3:uid="{4B518120-3455-434C-A534-7649319EEB00}" name="Program Start Date" dataDxfId="26"/>
    <tableColumn id="14" xr3:uid="{D46CB3EE-2A97-4FB1-94C4-3CE92A5E9943}" name="Program End Date" dataDxfId="25"/>
    <tableColumn id="15" xr3:uid="{D9E169DD-38B0-413E-8EE6-05C37F5A1BD7}" name="Was this child engaged in services during the report period?" dataDxfId="24">
      <calculatedColumnFormula>IF(OR(A6="", M6=""), "",
   IF(AND(
         M6 &lt;= 'County Names to hide (2)'!$D$2,
         OR(N6="", N6 &gt;= 'County Names to hide (2)'!$C$2)
      ),
      "Yes",
      "No"
   )
)</calculatedColumnFormula>
    </tableColumn>
    <tableColumn id="16" xr3:uid="{056105B2-5B28-4557-898F-6B1D48859F52}" name="Date Child Specific Prevention Plan Start (Year One)" dataDxfId="23"/>
    <tableColumn id="17" xr3:uid="{8CB9956E-A897-450D-82A0-2D2896BD789E}" name="Date Child Specific Prevention Plan Ended (Year One)" dataDxfId="22"/>
    <tableColumn id="18" xr3:uid="{3EA5B82F-1307-48BD-B3E4-F2AA01A82A16}" name="Date Child Specific Prevention Plan Start (Year Two)" dataDxfId="21"/>
    <tableColumn id="19" xr3:uid="{F70D0F25-4E1C-4256-AB2C-E8E1A74B9295}" name="Date Child Specific Prevention Plan Ended (Year Two)" dataDxfId="20"/>
    <tableColumn id="20" xr3:uid="{1E7A3900-1F03-44DD-9F59-E9C7943E05F8}" name="Total Number of Visits (as defined by the HFA model) by the End of the Report Period" dataDxfId="19"/>
    <tableColumn id="21" xr3:uid="{3A4E2641-1C84-439C-8DB2-6BCD9E060B26}" name="Months Open at End of the Report Period" dataDxfId="18">
      <calculatedColumnFormula>IF(M6="","",
   ROUND(
      (MIN(IF(N6="", 'County Names to hide (2)'!$D$2, N6),
           'County Names to hide (2)'!$D$2)
       - M6) / 365 * 12,
   1)
)</calculatedColumnFormula>
    </tableColumn>
    <tableColumn id="22" xr3:uid="{24D08D47-C62C-4352-8D00-8FC6234B522F}" name="Child Age at End of the Report Period (in months)" dataDxfId="17">
      <calculatedColumnFormula>IF(C6="","",
   ROUND(('County Names to hide (2)'!$D$2 - C6) / 365 * 12, 1)
)</calculatedColumnFormula>
    </tableColumn>
    <tableColumn id="23" xr3:uid="{FFB52453-CAC2-487E-B0B6-FC586535A5F2}" name="Name of the home visitor working with the family when the family was discharged" dataDxfId="16"/>
    <tableColumn id="24" xr3:uid="{FC97896E-D23C-4CFB-A0EF-6A5BA623FCF8}" name="Was a new home visitor assigned to this family this quarter?" dataDxfId="15"/>
    <tableColumn id="25" xr3:uid="{94D6EAB3-72C2-4199-AC4B-79AF8397698F}" name="If &quot;Yes,&quot; what is the name of the new home visitor working with the family?" dataDxfId="14"/>
    <tableColumn id="26" xr3:uid="{C045277B-2BAF-4C73-8C5F-B1D3C12AC2A9}" name="Was the caregiver-child interaction assessed using a validated tool?" dataDxfId="13"/>
    <tableColumn id="27" xr3:uid="{62BC3449-92F3-47B2-A82D-14D072FC448F}" name="Was the child's mother enrolled in the home visiting program prenatally before 37 weeks? " dataDxfId="12"/>
    <tableColumn id="28" xr3:uid="{95165084-8037-4917-84E9-3D1C3DEC6A2D}" name="If &quot;Yes,&quot; was the child born preterm following enrollment in the home visiting program?" dataDxfId="11"/>
    <tableColumn id="38" xr3:uid="{67767BAB-8D7A-4A70-B530-CB0AB66EF5B5}" name="Did the child receive a timely screen for developmental delays using the Ages &amp; Stages (ASQ-3) at least twice annually (if age birth to 3), or once annually (if older than 3)?" dataDxfId="10"/>
    <tableColumn id="30" xr3:uid="{6F2232B8-D140-48C5-9477-D9A0F1DE3A48}" name="Did the child have a positive screen for developmental delays?" dataDxfId="9"/>
    <tableColumn id="31" xr3:uid="{CC341731-7E74-4F75-9296-3774E8C3402C}" name="If &quot;Yes,  did the child receive services in a timely manner following the screen?" dataDxfId="8"/>
    <tableColumn id="33" xr3:uid="{EC0B9A21-74AB-4D22-9D3F-D3DC8EBBB35A}" name="Has the child been enrolled in home visiting for at least 3 months?" dataDxfId="7">
      <calculatedColumnFormula>IF(LEN(U6)=0,"",IF(U6&gt;=3,"Yes","No"))</calculatedColumnFormula>
    </tableColumn>
    <tableColumn id="34" xr3:uid="{27094A75-8B7F-4187-8A7B-658CE3E4DA28}" name="If &quot;Yes,&quot; was the child's primary caregiver screened for depression within 3 months of enrollment or 3 months of delivery (for those enrolled prenatally)?" dataDxfId="6"/>
    <tableColumn id="35" xr3:uid="{8EB7A9F5-0F4E-49FD-8B33-83DE3E9EE1B0}" name="If &quot;Yes,&quot; did the child's primary caregiver have a positive screen for depression?" dataDxfId="5"/>
    <tableColumn id="36" xr3:uid="{847EF718-F78F-4C07-B8A8-068D2564EAEF}" name="If &quot;Yes,&quot; did the primary caregiver receive one or more service contacts?" dataDxfId="4"/>
    <tableColumn id="29" xr3:uid="{ACE1B150-A61F-4403-BDB8-C32E7E4861A3}" name="Did the family use the HFA Standard Model?" dataDxfId="3"/>
    <tableColumn id="32" xr3:uid="{23773B48-FCA4-4B2E-AEFA-B1D58A9C7E1B}" name="If &quot;Yes,&quot; did the family receive their first home visit within 3 months after the birth of their baby?" dataDxfId="2"/>
    <tableColumn id="37" xr3:uid="{C3148E86-785E-46CD-89CD-BED7CB4124E3}" name="Was the family referred by child welfare using the Child Welfare Protocol?" dataDxfId="1"/>
    <tableColumn id="39" xr3:uid="{7861EF72-7C89-4A36-AA29-34E61BC81EC9}" name="If &quot;Yes,&quot; did the family receive their first home visit by the time their child was 24 months of ag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04E0-0F1E-4A8D-9A74-E782C979E021}">
  <sheetPr>
    <tabColor rgb="FFFFFF00"/>
  </sheetPr>
  <dimension ref="A1:L3"/>
  <sheetViews>
    <sheetView tabSelected="1" zoomScale="120" zoomScaleNormal="120" workbookViewId="0">
      <selection activeCell="D3" sqref="D3"/>
    </sheetView>
  </sheetViews>
  <sheetFormatPr defaultColWidth="8.7265625" defaultRowHeight="14.5" x14ac:dyDescent="0.35"/>
  <cols>
    <col min="1" max="2" width="24.54296875" customWidth="1"/>
    <col min="3" max="7" width="24.54296875" style="79" customWidth="1"/>
    <col min="8" max="8" width="25.81640625" customWidth="1"/>
    <col min="9" max="9" width="25.81640625" style="5" customWidth="1"/>
    <col min="10" max="10" width="16.7265625" customWidth="1"/>
    <col min="11" max="11" width="22.7265625" customWidth="1"/>
    <col min="12" max="12" width="34.81640625" customWidth="1"/>
    <col min="13" max="13" width="19.81640625" style="1" customWidth="1"/>
    <col min="14" max="16384" width="8.7265625" style="1"/>
  </cols>
  <sheetData>
    <row r="1" spans="1:12" ht="169" customHeight="1" x14ac:dyDescent="0.35">
      <c r="A1" s="88" t="s">
        <v>187</v>
      </c>
      <c r="B1" s="89"/>
      <c r="C1" s="89"/>
      <c r="D1" s="89"/>
      <c r="E1" s="89"/>
      <c r="F1" s="89"/>
      <c r="G1" s="89"/>
      <c r="H1" s="89"/>
      <c r="I1" s="74"/>
      <c r="J1" s="1"/>
      <c r="K1" s="1"/>
      <c r="L1" s="1"/>
    </row>
    <row r="2" spans="1:12" ht="29" x14ac:dyDescent="0.35">
      <c r="A2" s="76" t="s">
        <v>0</v>
      </c>
      <c r="B2" s="76" t="s">
        <v>1</v>
      </c>
      <c r="C2" s="77" t="s">
        <v>2</v>
      </c>
      <c r="D2" s="77" t="s">
        <v>3</v>
      </c>
      <c r="E2" s="77" t="s">
        <v>4</v>
      </c>
      <c r="F2" s="77" t="s">
        <v>5</v>
      </c>
      <c r="G2" s="77" t="s">
        <v>6</v>
      </c>
      <c r="H2" s="76" t="s">
        <v>7</v>
      </c>
      <c r="I2" s="76" t="s">
        <v>8</v>
      </c>
      <c r="J2" s="76" t="s">
        <v>9</v>
      </c>
      <c r="K2" s="76" t="s">
        <v>10</v>
      </c>
      <c r="L2" s="76" t="s">
        <v>11</v>
      </c>
    </row>
    <row r="3" spans="1:12" x14ac:dyDescent="0.35">
      <c r="A3" s="1" t="s">
        <v>12</v>
      </c>
      <c r="B3" s="1" t="s">
        <v>13</v>
      </c>
      <c r="C3" s="2"/>
      <c r="D3" s="2"/>
      <c r="E3" s="2" t="s">
        <v>14</v>
      </c>
      <c r="F3" s="2" t="s">
        <v>15</v>
      </c>
      <c r="G3" s="78">
        <v>2026</v>
      </c>
      <c r="H3" s="87">
        <f>DATE(G3, MONTH(DATEVALUE("1 "&amp;F3)), 1)</f>
        <v>46357</v>
      </c>
      <c r="I3" s="87" cm="1">
        <f t="array" ref="I3">_xlfn.IFS(
  E3="Monthly", EOMONTH(H3,0),
  E3="Quarterly", EOMONTH(H3,2),
  E3="Biannual", EOMONTH(H3,5),
  E3="Yearly", EOMONTH(H3,11)
)</f>
        <v>46538</v>
      </c>
      <c r="J3" s="1">
        <v>2027</v>
      </c>
      <c r="K3" s="1"/>
      <c r="L3" s="1"/>
    </row>
  </sheetData>
  <sheetProtection algorithmName="SHA-512" hashValue="KmOD/Xca7zTjMXdIf6fbOTkbG+LYKGybTrS5nheguXkQ6AG4dHFDBjNpsmjZwCTr350nOfJNUxdFrU9sLp23Vg==" saltValue="ImAJJQ7w7feIg/L+ej02VQ==" spinCount="100000" sheet="1" objects="1" scenarios="1" selectLockedCells="1"/>
  <mergeCells count="1">
    <mergeCell ref="A1:H1"/>
  </mergeCells>
  <dataValidations count="5">
    <dataValidation type="whole" operator="greaterThanOrEqual" allowBlank="1" showInputMessage="1" showErrorMessage="1" sqref="G3" xr:uid="{7617002A-C8A7-4BF7-A496-16EFC902DE7C}">
      <formula1>2026</formula1>
    </dataValidation>
    <dataValidation type="list" allowBlank="1" showInputMessage="1" showErrorMessage="1" sqref="F3" xr:uid="{CF592D88-848F-49DF-87A3-25ECE66662AA}">
      <formula1>"January,February,March,April,May,June,July,August,September,October,November,December"</formula1>
    </dataValidation>
    <dataValidation type="list" allowBlank="1" showInputMessage="1" showErrorMessage="1" sqref="E3" xr:uid="{0FB38628-6172-494A-AD93-BAEDDEE127FD}">
      <formula1>"Monthly, Quarterly, Biannual, Yearly"</formula1>
    </dataValidation>
    <dataValidation type="whole" allowBlank="1" showInputMessage="1" showErrorMessage="1" sqref="J1:J1048576" xr:uid="{5272B582-726D-4D42-85DB-7E63DDC840C3}">
      <formula1>2026</formula1>
      <formula2>3026</formula2>
    </dataValidation>
    <dataValidation type="whole" allowBlank="1" showInputMessage="1" showErrorMessage="1" sqref="E4:G1048576" xr:uid="{162271AD-07CF-4B83-B1F9-3B556D2216A6}">
      <formula1>1</formula1>
      <formula2>1000</formula2>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078F5FD-56CD-43FF-8255-9857C27B2507}">
          <x14:formula1>
            <xm:f>'County Names to hide (2)'!$A$2:$A$61</xm:f>
          </x14:formula1>
          <xm:sqref>A3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19BB4-E8E8-4705-8867-1D5B2849A0B3}">
  <dimension ref="A1:E61"/>
  <sheetViews>
    <sheetView workbookViewId="0">
      <selection activeCell="D2" sqref="D2"/>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5" width="43.54296875" style="1" customWidth="1"/>
    <col min="6" max="16384" width="8.7265625" style="1"/>
  </cols>
  <sheetData>
    <row r="1" spans="1:5" x14ac:dyDescent="0.35">
      <c r="A1" s="3" t="s">
        <v>16</v>
      </c>
      <c r="B1" s="3" t="s">
        <v>17</v>
      </c>
      <c r="C1" s="3" t="s">
        <v>18</v>
      </c>
      <c r="D1" s="3" t="s">
        <v>19</v>
      </c>
    </row>
    <row r="2" spans="1:5" x14ac:dyDescent="0.35">
      <c r="A2" s="1" t="s">
        <v>12</v>
      </c>
      <c r="B2" s="4">
        <f ca="1">TODAY()</f>
        <v>46307</v>
      </c>
      <c r="C2" s="5">
        <f>Cover_Sheet2!$H$3</f>
        <v>46357</v>
      </c>
      <c r="D2" s="5">
        <f>Cover_Sheet2!$I$3</f>
        <v>46538</v>
      </c>
      <c r="E2" s="4">
        <f>EDATE('County Names to hide (2)'!$C$2,-6)</f>
        <v>46174</v>
      </c>
    </row>
    <row r="3" spans="1:5" x14ac:dyDescent="0.35">
      <c r="A3" s="1" t="s">
        <v>20</v>
      </c>
    </row>
    <row r="4" spans="1:5" x14ac:dyDescent="0.35">
      <c r="A4" s="1" t="s">
        <v>21</v>
      </c>
    </row>
    <row r="5" spans="1:5" x14ac:dyDescent="0.35">
      <c r="A5" s="1" t="s">
        <v>22</v>
      </c>
    </row>
    <row r="6" spans="1:5" x14ac:dyDescent="0.35">
      <c r="A6" s="1" t="s">
        <v>23</v>
      </c>
    </row>
    <row r="7" spans="1:5" x14ac:dyDescent="0.35">
      <c r="A7" s="1" t="s">
        <v>24</v>
      </c>
    </row>
    <row r="8" spans="1:5" x14ac:dyDescent="0.35">
      <c r="A8" s="1" t="s">
        <v>25</v>
      </c>
    </row>
    <row r="9" spans="1:5" x14ac:dyDescent="0.35">
      <c r="A9" s="1" t="s">
        <v>26</v>
      </c>
    </row>
    <row r="10" spans="1:5" x14ac:dyDescent="0.35">
      <c r="A10" s="1" t="s">
        <v>27</v>
      </c>
    </row>
    <row r="11" spans="1:5" x14ac:dyDescent="0.35">
      <c r="A11" s="1" t="s">
        <v>28</v>
      </c>
    </row>
    <row r="12" spans="1:5" x14ac:dyDescent="0.35">
      <c r="A12" s="1" t="s">
        <v>29</v>
      </c>
    </row>
    <row r="13" spans="1:5" x14ac:dyDescent="0.35">
      <c r="A13" s="1" t="s">
        <v>30</v>
      </c>
    </row>
    <row r="14" spans="1:5" x14ac:dyDescent="0.35">
      <c r="A14" s="1" t="s">
        <v>31</v>
      </c>
    </row>
    <row r="15" spans="1:5" x14ac:dyDescent="0.35">
      <c r="A15" s="1" t="s">
        <v>32</v>
      </c>
    </row>
    <row r="16" spans="1:5" x14ac:dyDescent="0.35">
      <c r="A16" s="1" t="s">
        <v>33</v>
      </c>
    </row>
    <row r="17" spans="1:1" x14ac:dyDescent="0.35">
      <c r="A17" s="1" t="s">
        <v>34</v>
      </c>
    </row>
    <row r="18" spans="1:1" x14ac:dyDescent="0.35">
      <c r="A18" s="1" t="s">
        <v>35</v>
      </c>
    </row>
    <row r="19" spans="1:1" x14ac:dyDescent="0.35">
      <c r="A19" s="1" t="s">
        <v>36</v>
      </c>
    </row>
    <row r="20" spans="1:1" x14ac:dyDescent="0.35">
      <c r="A20" s="1" t="s">
        <v>37</v>
      </c>
    </row>
    <row r="21" spans="1:1" x14ac:dyDescent="0.35">
      <c r="A21" s="1" t="s">
        <v>38</v>
      </c>
    </row>
    <row r="22" spans="1:1" x14ac:dyDescent="0.35">
      <c r="A22" s="1" t="s">
        <v>39</v>
      </c>
    </row>
    <row r="23" spans="1:1" x14ac:dyDescent="0.35">
      <c r="A23" s="1" t="s">
        <v>40</v>
      </c>
    </row>
    <row r="24" spans="1:1" x14ac:dyDescent="0.35">
      <c r="A24" s="1" t="s">
        <v>41</v>
      </c>
    </row>
    <row r="25" spans="1:1" x14ac:dyDescent="0.35">
      <c r="A25" s="1" t="s">
        <v>42</v>
      </c>
    </row>
    <row r="26" spans="1:1" x14ac:dyDescent="0.35">
      <c r="A26" s="1" t="s">
        <v>43</v>
      </c>
    </row>
    <row r="27" spans="1:1" x14ac:dyDescent="0.35">
      <c r="A27" s="1" t="s">
        <v>44</v>
      </c>
    </row>
    <row r="28" spans="1:1" x14ac:dyDescent="0.35">
      <c r="A28" s="1" t="s">
        <v>45</v>
      </c>
    </row>
    <row r="29" spans="1:1" x14ac:dyDescent="0.35">
      <c r="A29" s="1" t="s">
        <v>46</v>
      </c>
    </row>
    <row r="30" spans="1:1" x14ac:dyDescent="0.35">
      <c r="A30" s="1" t="s">
        <v>47</v>
      </c>
    </row>
    <row r="31" spans="1:1" x14ac:dyDescent="0.35">
      <c r="A31" s="1" t="s">
        <v>48</v>
      </c>
    </row>
    <row r="32" spans="1:1" x14ac:dyDescent="0.35">
      <c r="A32" s="1" t="s">
        <v>49</v>
      </c>
    </row>
    <row r="33" spans="1:1" x14ac:dyDescent="0.35">
      <c r="A33" s="1" t="s">
        <v>50</v>
      </c>
    </row>
    <row r="34" spans="1:1" x14ac:dyDescent="0.35">
      <c r="A34" s="1" t="s">
        <v>51</v>
      </c>
    </row>
    <row r="35" spans="1:1" x14ac:dyDescent="0.35">
      <c r="A35" s="1" t="s">
        <v>52</v>
      </c>
    </row>
    <row r="36" spans="1:1" x14ac:dyDescent="0.35">
      <c r="A36" s="1" t="s">
        <v>53</v>
      </c>
    </row>
    <row r="37" spans="1:1" x14ac:dyDescent="0.35">
      <c r="A37" s="1" t="s">
        <v>54</v>
      </c>
    </row>
    <row r="38" spans="1:1" x14ac:dyDescent="0.35">
      <c r="A38" s="1" t="s">
        <v>55</v>
      </c>
    </row>
    <row r="39" spans="1:1" x14ac:dyDescent="0.35">
      <c r="A39" s="1" t="s">
        <v>56</v>
      </c>
    </row>
    <row r="40" spans="1:1" x14ac:dyDescent="0.35">
      <c r="A40" s="1" t="s">
        <v>57</v>
      </c>
    </row>
    <row r="41" spans="1:1" x14ac:dyDescent="0.35">
      <c r="A41" s="1" t="s">
        <v>58</v>
      </c>
    </row>
    <row r="42" spans="1:1" x14ac:dyDescent="0.35">
      <c r="A42" s="1" t="s">
        <v>59</v>
      </c>
    </row>
    <row r="43" spans="1:1" x14ac:dyDescent="0.35">
      <c r="A43" s="1" t="s">
        <v>60</v>
      </c>
    </row>
    <row r="44" spans="1:1" x14ac:dyDescent="0.35">
      <c r="A44" s="1" t="s">
        <v>61</v>
      </c>
    </row>
    <row r="45" spans="1:1" x14ac:dyDescent="0.35">
      <c r="A45" s="1" t="s">
        <v>62</v>
      </c>
    </row>
    <row r="46" spans="1:1" x14ac:dyDescent="0.35">
      <c r="A46" s="1" t="s">
        <v>63</v>
      </c>
    </row>
    <row r="47" spans="1:1" x14ac:dyDescent="0.35">
      <c r="A47" s="1" t="s">
        <v>64</v>
      </c>
    </row>
    <row r="48" spans="1:1" x14ac:dyDescent="0.35">
      <c r="A48" s="1" t="s">
        <v>65</v>
      </c>
    </row>
    <row r="49" spans="1:1" x14ac:dyDescent="0.35">
      <c r="A49" s="1" t="s">
        <v>66</v>
      </c>
    </row>
    <row r="50" spans="1:1" x14ac:dyDescent="0.35">
      <c r="A50" s="1" t="s">
        <v>67</v>
      </c>
    </row>
    <row r="51" spans="1:1" x14ac:dyDescent="0.35">
      <c r="A51" s="1" t="s">
        <v>68</v>
      </c>
    </row>
    <row r="52" spans="1:1" x14ac:dyDescent="0.35">
      <c r="A52" s="1" t="s">
        <v>69</v>
      </c>
    </row>
    <row r="53" spans="1:1" x14ac:dyDescent="0.35">
      <c r="A53" s="1" t="s">
        <v>70</v>
      </c>
    </row>
    <row r="54" spans="1:1" x14ac:dyDescent="0.35">
      <c r="A54" s="1" t="s">
        <v>71</v>
      </c>
    </row>
    <row r="55" spans="1:1" x14ac:dyDescent="0.35">
      <c r="A55" s="1" t="s">
        <v>72</v>
      </c>
    </row>
    <row r="56" spans="1:1" x14ac:dyDescent="0.35">
      <c r="A56" s="1" t="s">
        <v>73</v>
      </c>
    </row>
    <row r="57" spans="1:1" x14ac:dyDescent="0.35">
      <c r="A57" s="1" t="s">
        <v>74</v>
      </c>
    </row>
    <row r="58" spans="1:1" x14ac:dyDescent="0.35">
      <c r="A58" s="1" t="s">
        <v>75</v>
      </c>
    </row>
    <row r="59" spans="1:1" x14ac:dyDescent="0.35">
      <c r="A59" s="1" t="s">
        <v>76</v>
      </c>
    </row>
    <row r="60" spans="1:1" x14ac:dyDescent="0.35">
      <c r="A60" s="1" t="s">
        <v>77</v>
      </c>
    </row>
    <row r="61" spans="1:1" x14ac:dyDescent="0.35">
      <c r="A61" s="1" t="s">
        <v>78</v>
      </c>
    </row>
  </sheetData>
  <sheetProtection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A860D-9954-41CE-ADC3-0BA71FF151E8}">
  <sheetPr>
    <tabColor rgb="FFFFFF00"/>
  </sheetPr>
  <dimension ref="A1:R100"/>
  <sheetViews>
    <sheetView workbookViewId="0">
      <selection activeCell="E7" sqref="E7"/>
    </sheetView>
  </sheetViews>
  <sheetFormatPr defaultColWidth="0" defaultRowHeight="14.5" zeroHeight="1" x14ac:dyDescent="0.35"/>
  <cols>
    <col min="1" max="1" width="12.453125" customWidth="1"/>
    <col min="2" max="2" width="22.81640625" style="5" customWidth="1"/>
    <col min="3" max="3" width="25.453125" style="5" customWidth="1"/>
    <col min="4" max="4" width="53.7265625" customWidth="1"/>
    <col min="5" max="6" width="44.81640625" customWidth="1"/>
    <col min="7" max="7" width="31.7265625" customWidth="1"/>
    <col min="8" max="8" width="28" customWidth="1"/>
    <col min="9" max="9" width="37.453125" customWidth="1"/>
    <col min="10" max="10" width="34.1796875" customWidth="1"/>
    <col min="11" max="11" width="28.81640625" customWidth="1"/>
    <col min="12" max="12" width="36.453125" customWidth="1"/>
    <col min="13" max="14" width="70.1796875" customWidth="1"/>
    <col min="15" max="18" width="0" hidden="1" customWidth="1"/>
    <col min="19" max="16384" width="8.7265625" hidden="1"/>
  </cols>
  <sheetData>
    <row r="1" spans="1:14" ht="99.65" customHeight="1" x14ac:dyDescent="0.35">
      <c r="A1" s="90" t="s">
        <v>79</v>
      </c>
      <c r="B1" s="90"/>
      <c r="C1" s="90"/>
      <c r="D1" s="90"/>
      <c r="E1" s="91"/>
      <c r="F1" s="91"/>
      <c r="G1" s="91"/>
      <c r="H1" s="24"/>
      <c r="I1" s="24"/>
    </row>
    <row r="2" spans="1:14" ht="18.5" x14ac:dyDescent="0.45">
      <c r="A2" s="92" t="s">
        <v>80</v>
      </c>
      <c r="B2" s="92"/>
      <c r="C2" s="17"/>
      <c r="D2" s="11"/>
      <c r="E2" s="71" t="s">
        <v>81</v>
      </c>
      <c r="F2" s="71"/>
      <c r="G2" s="12"/>
      <c r="H2" s="12"/>
      <c r="I2" s="12"/>
    </row>
    <row r="3" spans="1:14" s="22" customFormat="1" ht="45.65" customHeight="1" x14ac:dyDescent="0.35">
      <c r="A3" s="93" t="s">
        <v>82</v>
      </c>
      <c r="B3" s="93"/>
      <c r="C3" s="93"/>
      <c r="D3" s="93"/>
      <c r="E3" s="93"/>
      <c r="F3" s="93"/>
      <c r="G3" s="93"/>
      <c r="H3" s="75"/>
      <c r="I3" s="94" t="s">
        <v>83</v>
      </c>
      <c r="J3" s="94"/>
      <c r="K3" s="94"/>
      <c r="L3" s="23" t="s">
        <v>84</v>
      </c>
      <c r="M3"/>
      <c r="N3"/>
    </row>
    <row r="4" spans="1:14" s="22" customFormat="1" ht="58" x14ac:dyDescent="0.35">
      <c r="A4" s="19" t="s">
        <v>85</v>
      </c>
      <c r="B4" s="20" t="s">
        <v>86</v>
      </c>
      <c r="C4" s="20" t="s">
        <v>87</v>
      </c>
      <c r="D4" s="19" t="s">
        <v>88</v>
      </c>
      <c r="E4" s="19" t="s">
        <v>89</v>
      </c>
      <c r="F4" s="19" t="s">
        <v>90</v>
      </c>
      <c r="G4" s="19" t="s">
        <v>91</v>
      </c>
      <c r="H4" s="19" t="s">
        <v>92</v>
      </c>
      <c r="I4" s="19" t="s">
        <v>93</v>
      </c>
      <c r="J4" s="19" t="s">
        <v>94</v>
      </c>
      <c r="K4" s="19" t="s">
        <v>95</v>
      </c>
      <c r="L4" s="19" t="s">
        <v>96</v>
      </c>
      <c r="M4"/>
      <c r="N4"/>
    </row>
    <row r="5" spans="1:14" x14ac:dyDescent="0.35">
      <c r="A5" s="1"/>
      <c r="B5" s="4"/>
      <c r="C5" s="4"/>
      <c r="D5" s="73" t="str">
        <f>IF(OR(A5="", B5=""), "",
   IF(AND(
         B5 &lt;= 'County Names to hide (2)'!$D$2,
         OR(C5="", C5 &gt;= 'County Names to hide (2)'!$C$2)
      ),
      "Yes",
      "No"
   )
)</f>
        <v/>
      </c>
      <c r="E5" s="1"/>
      <c r="F5" s="2"/>
      <c r="G5" s="73" t="str">
        <f>IF(D5&lt;&gt;"Yes","",
   ROUND(
      (MIN(IF(C5="", 'County Names to hide (2)'!$D$2, C5),
           'County Names to hide (2)'!$D$2)
       - B5) / 365 * 12,
   1)
)</f>
        <v/>
      </c>
      <c r="H5" s="4"/>
      <c r="I5" s="1" t="str">
        <f t="shared" ref="I5:I36" si="0">IF(OR(G5&lt;6, B5=""), "",
   IF(AND(H5&gt;=B5, H5&lt;=EDATE(B5,6)),
      "Yes",
      "No"
   )
)</f>
        <v/>
      </c>
      <c r="J5" s="1"/>
      <c r="K5" s="1"/>
      <c r="L5" s="1"/>
    </row>
    <row r="6" spans="1:14" x14ac:dyDescent="0.35">
      <c r="A6" s="1"/>
      <c r="B6" s="4"/>
      <c r="C6" s="4"/>
      <c r="D6" s="73" t="str">
        <f>IF(OR(A6="", B6=""), "",
   IF(AND(
         B6 &lt;= 'County Names to hide (2)'!$D$2,
         OR(C6="", C6 &gt;= 'County Names to hide (2)'!$C$2)
      ),
      "Yes",
      "No"
   )
)</f>
        <v/>
      </c>
      <c r="E6" s="1"/>
      <c r="F6" s="2"/>
      <c r="G6" s="73" t="str">
        <f>IF(D6&lt;&gt;"Yes","",
   ROUND(
      (MIN(IF(C6="", 'County Names to hide (2)'!$D$2, C6),
           'County Names to hide (2)'!$D$2)
       - B6) / 365 * 12,
   1)
)</f>
        <v/>
      </c>
      <c r="H6" s="4"/>
      <c r="I6" s="1" t="str">
        <f t="shared" si="0"/>
        <v/>
      </c>
      <c r="J6" s="1"/>
      <c r="K6" s="1"/>
      <c r="L6" s="1"/>
    </row>
    <row r="7" spans="1:14" x14ac:dyDescent="0.35">
      <c r="A7" s="1"/>
      <c r="B7" s="4"/>
      <c r="C7" s="4"/>
      <c r="D7" s="73" t="str">
        <f>IF(OR(A7="", B7=""), "",
   IF(AND(
         B7 &lt;= 'County Names to hide (2)'!$D$2,
         OR(C7="", C7 &gt;= 'County Names to hide (2)'!$C$2)
      ),
      "Yes",
      "No"
   )
)</f>
        <v/>
      </c>
      <c r="E7" s="1"/>
      <c r="F7" s="2"/>
      <c r="G7" s="73" t="str">
        <f>IF(D7&lt;&gt;"Yes","",
   ROUND(
      (MIN(IF(C7="", 'County Names to hide (2)'!$D$2, C7),
           'County Names to hide (2)'!$D$2)
       - B7) / 365 * 12,
   1)
)</f>
        <v/>
      </c>
      <c r="H7" s="4"/>
      <c r="I7" s="1" t="str">
        <f t="shared" si="0"/>
        <v/>
      </c>
      <c r="J7" s="1"/>
      <c r="K7" s="1"/>
      <c r="L7" s="1"/>
    </row>
    <row r="8" spans="1:14" x14ac:dyDescent="0.35">
      <c r="A8" s="1"/>
      <c r="B8" s="4"/>
      <c r="C8" s="4"/>
      <c r="D8" s="73" t="str">
        <f>IF(OR(A8="", B8=""), "",
   IF(AND(
         B8 &lt;= 'County Names to hide (2)'!$D$2,
         OR(C8="", C8 &gt;= 'County Names to hide (2)'!$C$2)
      ),
      "Yes",
      "No"
   )
)</f>
        <v/>
      </c>
      <c r="E8" s="1"/>
      <c r="F8" s="2"/>
      <c r="G8" s="73" t="str">
        <f>IF(D8&lt;&gt;"Yes","",
   ROUND(
      (MIN(IF(C8="", 'County Names to hide (2)'!$D$2, C8),
           'County Names to hide (2)'!$D$2)
       - B8) / 365 * 12,
   1)
)</f>
        <v/>
      </c>
      <c r="H8" s="4"/>
      <c r="I8" s="1" t="str">
        <f t="shared" si="0"/>
        <v/>
      </c>
      <c r="J8" s="1"/>
      <c r="K8" s="1"/>
      <c r="L8" s="1"/>
    </row>
    <row r="9" spans="1:14" x14ac:dyDescent="0.35">
      <c r="A9" s="1"/>
      <c r="B9" s="4"/>
      <c r="C9" s="4"/>
      <c r="D9" s="73" t="str">
        <f>IF(OR(A9="", B9=""), "",
   IF(AND(
         B9 &lt;= 'County Names to hide (2)'!$D$2,
         OR(C9="", C9 &gt;= 'County Names to hide (2)'!$C$2)
      ),
      "Yes",
      "No"
   )
)</f>
        <v/>
      </c>
      <c r="E9" s="1"/>
      <c r="F9" s="2"/>
      <c r="G9" s="73" t="str">
        <f>IF(D9&lt;&gt;"Yes","",
   ROUND(
      (MIN(IF(C9="", 'County Names to hide (2)'!$D$2, C9),
           'County Names to hide (2)'!$D$2)
       - B9) / 365 * 12,
   1)
)</f>
        <v/>
      </c>
      <c r="H9" s="4"/>
      <c r="I9" s="1" t="str">
        <f t="shared" si="0"/>
        <v/>
      </c>
      <c r="J9" s="1"/>
      <c r="K9" s="1"/>
      <c r="L9" s="1"/>
    </row>
    <row r="10" spans="1:14" x14ac:dyDescent="0.35">
      <c r="A10" s="1"/>
      <c r="B10" s="4"/>
      <c r="C10" s="4"/>
      <c r="D10" s="73" t="str">
        <f>IF(OR(A10="", B10=""), "",
   IF(AND(
         B10 &lt;= 'County Names to hide (2)'!$D$2,
         OR(C10="", C10 &gt;= 'County Names to hide (2)'!$C$2)
      ),
      "Yes",
      "No"
   )
)</f>
        <v/>
      </c>
      <c r="E10" s="1"/>
      <c r="F10" s="2"/>
      <c r="G10" s="73" t="str">
        <f>IF(D10&lt;&gt;"Yes","",
   ROUND(
      (MIN(IF(C10="", 'County Names to hide (2)'!$D$2, C10),
           'County Names to hide (2)'!$D$2)
       - B10) / 365 * 12,
   1)
)</f>
        <v/>
      </c>
      <c r="H10" s="4"/>
      <c r="I10" s="1" t="str">
        <f t="shared" si="0"/>
        <v/>
      </c>
      <c r="J10" s="1"/>
      <c r="K10" s="1"/>
      <c r="L10" s="1"/>
    </row>
    <row r="11" spans="1:14" x14ac:dyDescent="0.35">
      <c r="A11" s="1"/>
      <c r="B11" s="4"/>
      <c r="C11" s="4"/>
      <c r="D11" s="73" t="str">
        <f>IF(OR(A11="", B11=""), "",
   IF(AND(
         B11 &lt;= 'County Names to hide (2)'!$D$2,
         OR(C11="", C11 &gt;= 'County Names to hide (2)'!$C$2)
      ),
      "Yes",
      "No"
   )
)</f>
        <v/>
      </c>
      <c r="E11" s="1"/>
      <c r="F11" s="2"/>
      <c r="G11" s="73" t="str">
        <f>IF(D11&lt;&gt;"Yes","",
   ROUND(
      (MIN(IF(C11="", 'County Names to hide (2)'!$D$2, C11),
           'County Names to hide (2)'!$D$2)
       - B11) / 365 * 12,
   1)
)</f>
        <v/>
      </c>
      <c r="H11" s="4"/>
      <c r="I11" s="1" t="str">
        <f t="shared" si="0"/>
        <v/>
      </c>
      <c r="J11" s="1"/>
      <c r="K11" s="1"/>
      <c r="L11" s="1"/>
    </row>
    <row r="12" spans="1:14" x14ac:dyDescent="0.35">
      <c r="A12" s="1"/>
      <c r="B12" s="4"/>
      <c r="C12" s="4"/>
      <c r="D12" s="73" t="str">
        <f>IF(OR(A12="", B12=""), "",
   IF(AND(
         B12 &lt;= 'County Names to hide (2)'!$D$2,
         OR(C12="", C12 &gt;= 'County Names to hide (2)'!$C$2)
      ),
      "Yes",
      "No"
   )
)</f>
        <v/>
      </c>
      <c r="E12" s="1"/>
      <c r="F12" s="2"/>
      <c r="G12" s="73" t="str">
        <f>IF(D12&lt;&gt;"Yes","",
   ROUND(
      (MIN(IF(C12="", 'County Names to hide (2)'!$D$2, C12),
           'County Names to hide (2)'!$D$2)
       - B12) / 365 * 12,
   1)
)</f>
        <v/>
      </c>
      <c r="H12" s="4"/>
      <c r="I12" s="1" t="str">
        <f t="shared" si="0"/>
        <v/>
      </c>
      <c r="J12" s="1"/>
      <c r="K12" s="1"/>
      <c r="L12" s="1"/>
    </row>
    <row r="13" spans="1:14" x14ac:dyDescent="0.35">
      <c r="A13" s="1"/>
      <c r="B13" s="4"/>
      <c r="C13" s="4"/>
      <c r="D13" s="73" t="str">
        <f>IF(OR(A13="", B13=""), "",
   IF(AND(
         B13 &lt;= 'County Names to hide (2)'!$D$2,
         OR(C13="", C13 &gt;= 'County Names to hide (2)'!$C$2)
      ),
      "Yes",
      "No"
   )
)</f>
        <v/>
      </c>
      <c r="E13" s="1"/>
      <c r="F13" s="2"/>
      <c r="G13" s="73" t="str">
        <f>IF(D13&lt;&gt;"Yes","",
   ROUND(
      (MIN(IF(C13="", 'County Names to hide (2)'!$D$2, C13),
           'County Names to hide (2)'!$D$2)
       - B13) / 365 * 12,
   1)
)</f>
        <v/>
      </c>
      <c r="H13" s="4"/>
      <c r="I13" s="1" t="str">
        <f t="shared" si="0"/>
        <v/>
      </c>
      <c r="J13" s="1"/>
      <c r="K13" s="1"/>
      <c r="L13" s="1"/>
    </row>
    <row r="14" spans="1:14" x14ac:dyDescent="0.35">
      <c r="A14" s="1"/>
      <c r="B14" s="4"/>
      <c r="C14" s="4"/>
      <c r="D14" s="73" t="str">
        <f>IF(OR(A14="", B14=""), "",
   IF(AND(
         B14 &lt;= 'County Names to hide (2)'!$D$2,
         OR(C14="", C14 &gt;= 'County Names to hide (2)'!$C$2)
      ),
      "Yes",
      "No"
   )
)</f>
        <v/>
      </c>
      <c r="E14" s="1"/>
      <c r="F14" s="2"/>
      <c r="G14" s="73" t="str">
        <f>IF(D14&lt;&gt;"Yes","",
   ROUND(
      (MIN(IF(C14="", 'County Names to hide (2)'!$D$2, C14),
           'County Names to hide (2)'!$D$2)
       - B14) / 365 * 12,
   1)
)</f>
        <v/>
      </c>
      <c r="H14" s="4"/>
      <c r="I14" s="1" t="str">
        <f t="shared" si="0"/>
        <v/>
      </c>
      <c r="J14" s="1"/>
      <c r="K14" s="1"/>
      <c r="L14" s="1"/>
    </row>
    <row r="15" spans="1:14" x14ac:dyDescent="0.35">
      <c r="A15" s="1"/>
      <c r="B15" s="4"/>
      <c r="C15" s="4"/>
      <c r="D15" s="73" t="str">
        <f>IF(OR(A15="", B15=""), "",
   IF(AND(
         B15 &lt;= 'County Names to hide (2)'!$D$2,
         OR(C15="", C15 &gt;= 'County Names to hide (2)'!$C$2)
      ),
      "Yes",
      "No"
   )
)</f>
        <v/>
      </c>
      <c r="E15" s="1"/>
      <c r="F15" s="2"/>
      <c r="G15" s="73" t="str">
        <f>IF(D15&lt;&gt;"Yes","",
   ROUND(
      (MIN(IF(C15="", 'County Names to hide (2)'!$D$2, C15),
           'County Names to hide (2)'!$D$2)
       - B15) / 365 * 12,
   1)
)</f>
        <v/>
      </c>
      <c r="H15" s="4"/>
      <c r="I15" s="1" t="str">
        <f t="shared" si="0"/>
        <v/>
      </c>
      <c r="J15" s="1"/>
      <c r="K15" s="1"/>
      <c r="L15" s="1"/>
    </row>
    <row r="16" spans="1:14" x14ac:dyDescent="0.35">
      <c r="A16" s="1"/>
      <c r="B16" s="4"/>
      <c r="C16" s="4"/>
      <c r="D16" s="73" t="str">
        <f>IF(OR(A16="", B16=""), "",
   IF(AND(
         B16 &lt;= 'County Names to hide (2)'!$D$2,
         OR(C16="", C16 &gt;= 'County Names to hide (2)'!$C$2)
      ),
      "Yes",
      "No"
   )
)</f>
        <v/>
      </c>
      <c r="E16" s="1"/>
      <c r="F16" s="2"/>
      <c r="G16" s="73" t="str">
        <f>IF(D16&lt;&gt;"Yes","",
   ROUND(
      (MIN(IF(C16="", 'County Names to hide (2)'!$D$2, C16),
           'County Names to hide (2)'!$D$2)
       - B16) / 365 * 12,
   1)
)</f>
        <v/>
      </c>
      <c r="H16" s="4"/>
      <c r="I16" s="1" t="str">
        <f t="shared" si="0"/>
        <v/>
      </c>
      <c r="J16" s="1"/>
      <c r="K16" s="1"/>
      <c r="L16" s="1"/>
    </row>
    <row r="17" spans="1:12" x14ac:dyDescent="0.35">
      <c r="A17" s="1"/>
      <c r="B17" s="4"/>
      <c r="C17" s="4"/>
      <c r="D17" s="73" t="str">
        <f>IF(OR(A17="", B17=""), "",
   IF(AND(
         B17 &lt;= 'County Names to hide (2)'!$D$2,
         OR(C17="", C17 &gt;= 'County Names to hide (2)'!$C$2)
      ),
      "Yes",
      "No"
   )
)</f>
        <v/>
      </c>
      <c r="E17" s="1"/>
      <c r="F17" s="2"/>
      <c r="G17" s="73" t="str">
        <f>IF(D17&lt;&gt;"Yes","",
   ROUND(
      (MIN(IF(C17="", 'County Names to hide (2)'!$D$2, C17),
           'County Names to hide (2)'!$D$2)
       - B17) / 365 * 12,
   1)
)</f>
        <v/>
      </c>
      <c r="H17" s="4"/>
      <c r="I17" s="1" t="str">
        <f t="shared" si="0"/>
        <v/>
      </c>
      <c r="J17" s="1"/>
      <c r="K17" s="1"/>
      <c r="L17" s="1"/>
    </row>
    <row r="18" spans="1:12" x14ac:dyDescent="0.35">
      <c r="A18" s="1"/>
      <c r="B18" s="4"/>
      <c r="C18" s="4"/>
      <c r="D18" s="73" t="str">
        <f>IF(OR(A18="", B18=""), "",
   IF(AND(
         B18 &lt;= 'County Names to hide (2)'!$D$2,
         OR(C18="", C18 &gt;= 'County Names to hide (2)'!$C$2)
      ),
      "Yes",
      "No"
   )
)</f>
        <v/>
      </c>
      <c r="E18" s="1"/>
      <c r="F18" s="2"/>
      <c r="G18" s="73" t="str">
        <f>IF(D18&lt;&gt;"Yes","",
   ROUND(
      (MIN(IF(C18="", 'County Names to hide (2)'!$D$2, C18),
           'County Names to hide (2)'!$D$2)
       - B18) / 365 * 12,
   1)
)</f>
        <v/>
      </c>
      <c r="H18" s="4"/>
      <c r="I18" s="1" t="str">
        <f t="shared" si="0"/>
        <v/>
      </c>
      <c r="J18" s="1"/>
      <c r="K18" s="1"/>
      <c r="L18" s="1"/>
    </row>
    <row r="19" spans="1:12" x14ac:dyDescent="0.35">
      <c r="A19" s="1"/>
      <c r="B19" s="4"/>
      <c r="C19" s="4"/>
      <c r="D19" s="73" t="str">
        <f>IF(OR(A19="", B19=""), "",
   IF(AND(
         B19 &lt;= 'County Names to hide (2)'!$D$2,
         OR(C19="", C19 &gt;= 'County Names to hide (2)'!$C$2)
      ),
      "Yes",
      "No"
   )
)</f>
        <v/>
      </c>
      <c r="E19" s="1"/>
      <c r="F19" s="2"/>
      <c r="G19" s="73" t="str">
        <f>IF(D19&lt;&gt;"Yes","",
   ROUND(
      (MIN(IF(C19="", 'County Names to hide (2)'!$D$2, C19),
           'County Names to hide (2)'!$D$2)
       - B19) / 365 * 12,
   1)
)</f>
        <v/>
      </c>
      <c r="H19" s="4"/>
      <c r="I19" s="1" t="str">
        <f t="shared" si="0"/>
        <v/>
      </c>
      <c r="J19" s="1"/>
      <c r="K19" s="1"/>
      <c r="L19" s="1"/>
    </row>
    <row r="20" spans="1:12" x14ac:dyDescent="0.35">
      <c r="A20" s="1"/>
      <c r="B20" s="4"/>
      <c r="C20" s="4"/>
      <c r="D20" s="73" t="str">
        <f>IF(OR(A20="", B20=""), "",
   IF(AND(
         B20 &lt;= 'County Names to hide (2)'!$D$2,
         OR(C20="", C20 &gt;= 'County Names to hide (2)'!$C$2)
      ),
      "Yes",
      "No"
   )
)</f>
        <v/>
      </c>
      <c r="E20" s="1"/>
      <c r="F20" s="2"/>
      <c r="G20" s="73" t="str">
        <f>IF(D20&lt;&gt;"Yes","",
   ROUND(
      (MIN(IF(C20="", 'County Names to hide (2)'!$D$2, C20),
           'County Names to hide (2)'!$D$2)
       - B20) / 365 * 12,
   1)
)</f>
        <v/>
      </c>
      <c r="H20" s="4"/>
      <c r="I20" s="1" t="str">
        <f t="shared" si="0"/>
        <v/>
      </c>
      <c r="J20" s="1"/>
      <c r="K20" s="1"/>
      <c r="L20" s="1"/>
    </row>
    <row r="21" spans="1:12" x14ac:dyDescent="0.35">
      <c r="A21" s="1"/>
      <c r="B21" s="4"/>
      <c r="C21" s="4"/>
      <c r="D21" s="73" t="str">
        <f>IF(OR(A21="", B21=""), "",
   IF(AND(
         B21 &lt;= 'County Names to hide (2)'!$D$2,
         OR(C21="", C21 &gt;= 'County Names to hide (2)'!$C$2)
      ),
      "Yes",
      "No"
   )
)</f>
        <v/>
      </c>
      <c r="E21" s="1"/>
      <c r="F21" s="2"/>
      <c r="G21" s="73" t="str">
        <f>IF(D21&lt;&gt;"Yes","",
   ROUND(
      (MIN(IF(C21="", 'County Names to hide (2)'!$D$2, C21),
           'County Names to hide (2)'!$D$2)
       - B21) / 365 * 12,
   1)
)</f>
        <v/>
      </c>
      <c r="H21" s="4"/>
      <c r="I21" s="1" t="str">
        <f t="shared" si="0"/>
        <v/>
      </c>
      <c r="J21" s="1"/>
      <c r="K21" s="1"/>
      <c r="L21" s="1"/>
    </row>
    <row r="22" spans="1:12" x14ac:dyDescent="0.35">
      <c r="A22" s="1"/>
      <c r="B22" s="4"/>
      <c r="C22" s="4"/>
      <c r="D22" s="73" t="str">
        <f>IF(OR(A22="", B22=""), "",
   IF(AND(
         B22 &lt;= 'County Names to hide (2)'!$D$2,
         OR(C22="", C22 &gt;= 'County Names to hide (2)'!$C$2)
      ),
      "Yes",
      "No"
   )
)</f>
        <v/>
      </c>
      <c r="E22" s="1"/>
      <c r="F22" s="2"/>
      <c r="G22" s="73" t="str">
        <f>IF(D22&lt;&gt;"Yes","",
   ROUND(
      (MIN(IF(C22="", 'County Names to hide (2)'!$D$2, C22),
           'County Names to hide (2)'!$D$2)
       - B22) / 365 * 12,
   1)
)</f>
        <v/>
      </c>
      <c r="H22" s="4"/>
      <c r="I22" s="1" t="str">
        <f t="shared" si="0"/>
        <v/>
      </c>
      <c r="J22" s="1"/>
      <c r="K22" s="1"/>
      <c r="L22" s="1"/>
    </row>
    <row r="23" spans="1:12" x14ac:dyDescent="0.35">
      <c r="A23" s="1"/>
      <c r="B23" s="4"/>
      <c r="C23" s="4"/>
      <c r="D23" s="73" t="str">
        <f>IF(OR(A23="", B23=""), "",
   IF(AND(
         B23 &lt;= 'County Names to hide (2)'!$D$2,
         OR(C23="", C23 &gt;= 'County Names to hide (2)'!$C$2)
      ),
      "Yes",
      "No"
   )
)</f>
        <v/>
      </c>
      <c r="E23" s="1"/>
      <c r="F23" s="2"/>
      <c r="G23" s="73" t="str">
        <f>IF(D23&lt;&gt;"Yes","",
   ROUND(
      (MIN(IF(C23="", 'County Names to hide (2)'!$D$2, C23),
           'County Names to hide (2)'!$D$2)
       - B23) / 365 * 12,
   1)
)</f>
        <v/>
      </c>
      <c r="H23" s="4"/>
      <c r="I23" s="1" t="str">
        <f t="shared" si="0"/>
        <v/>
      </c>
      <c r="J23" s="1"/>
      <c r="K23" s="1"/>
      <c r="L23" s="1"/>
    </row>
    <row r="24" spans="1:12" x14ac:dyDescent="0.35">
      <c r="A24" s="1"/>
      <c r="B24" s="4"/>
      <c r="C24" s="4"/>
      <c r="D24" s="73" t="str">
        <f>IF(OR(A24="", B24=""), "",
   IF(AND(
         B24 &lt;= 'County Names to hide (2)'!$D$2,
         OR(C24="", C24 &gt;= 'County Names to hide (2)'!$C$2)
      ),
      "Yes",
      "No"
   )
)</f>
        <v/>
      </c>
      <c r="E24" s="1"/>
      <c r="F24" s="2"/>
      <c r="G24" s="73" t="str">
        <f>IF(D24&lt;&gt;"Yes","",
   ROUND(
      (MIN(IF(C24="", 'County Names to hide (2)'!$D$2, C24),
           'County Names to hide (2)'!$D$2)
       - B24) / 365 * 12,
   1)
)</f>
        <v/>
      </c>
      <c r="H24" s="4"/>
      <c r="I24" s="1" t="str">
        <f t="shared" si="0"/>
        <v/>
      </c>
      <c r="J24" s="1"/>
      <c r="K24" s="1"/>
      <c r="L24" s="1"/>
    </row>
    <row r="25" spans="1:12" x14ac:dyDescent="0.35">
      <c r="A25" s="1"/>
      <c r="B25" s="4"/>
      <c r="C25" s="4"/>
      <c r="D25" s="73" t="str">
        <f>IF(OR(A25="", B25=""), "",
   IF(AND(
         B25 &lt;= 'County Names to hide (2)'!$D$2,
         OR(C25="", C25 &gt;= 'County Names to hide (2)'!$C$2)
      ),
      "Yes",
      "No"
   )
)</f>
        <v/>
      </c>
      <c r="E25" s="1"/>
      <c r="F25" s="2"/>
      <c r="G25" s="73" t="str">
        <f>IF(D25&lt;&gt;"Yes","",
   ROUND(
      (MIN(IF(C25="", 'County Names to hide (2)'!$D$2, C25),
           'County Names to hide (2)'!$D$2)
       - B25) / 365 * 12,
   1)
)</f>
        <v/>
      </c>
      <c r="H25" s="4"/>
      <c r="I25" s="1" t="str">
        <f t="shared" si="0"/>
        <v/>
      </c>
      <c r="J25" s="1"/>
      <c r="K25" s="1"/>
      <c r="L25" s="1"/>
    </row>
    <row r="26" spans="1:12" x14ac:dyDescent="0.35">
      <c r="A26" s="1"/>
      <c r="B26" s="4"/>
      <c r="C26" s="4"/>
      <c r="D26" s="73" t="str">
        <f>IF(OR(A26="", B26=""), "",
   IF(AND(
         B26 &lt;= 'County Names to hide (2)'!$D$2,
         OR(C26="", C26 &gt;= 'County Names to hide (2)'!$C$2)
      ),
      "Yes",
      "No"
   )
)</f>
        <v/>
      </c>
      <c r="E26" s="1"/>
      <c r="F26" s="2"/>
      <c r="G26" s="73" t="str">
        <f>IF(D26&lt;&gt;"Yes","",
   ROUND(
      (MIN(IF(C26="", 'County Names to hide (2)'!$D$2, C26),
           'County Names to hide (2)'!$D$2)
       - B26) / 365 * 12,
   1)
)</f>
        <v/>
      </c>
      <c r="H26" s="4"/>
      <c r="I26" s="1" t="str">
        <f t="shared" si="0"/>
        <v/>
      </c>
      <c r="J26" s="1"/>
      <c r="K26" s="1"/>
      <c r="L26" s="1"/>
    </row>
    <row r="27" spans="1:12" x14ac:dyDescent="0.35">
      <c r="A27" s="1"/>
      <c r="B27" s="4"/>
      <c r="C27" s="4"/>
      <c r="D27" s="73" t="str">
        <f>IF(OR(A27="", B27=""), "",
   IF(AND(
         B27 &lt;= 'County Names to hide (2)'!$D$2,
         OR(C27="", C27 &gt;= 'County Names to hide (2)'!$C$2)
      ),
      "Yes",
      "No"
   )
)</f>
        <v/>
      </c>
      <c r="E27" s="1"/>
      <c r="F27" s="2"/>
      <c r="G27" s="73" t="str">
        <f>IF(D27&lt;&gt;"Yes","",
   ROUND(
      (MIN(IF(C27="", 'County Names to hide (2)'!$D$2, C27),
           'County Names to hide (2)'!$D$2)
       - B27) / 365 * 12,
   1)
)</f>
        <v/>
      </c>
      <c r="H27" s="4"/>
      <c r="I27" s="1" t="str">
        <f t="shared" si="0"/>
        <v/>
      </c>
      <c r="J27" s="1"/>
      <c r="K27" s="1"/>
      <c r="L27" s="1"/>
    </row>
    <row r="28" spans="1:12" x14ac:dyDescent="0.35">
      <c r="A28" s="1"/>
      <c r="B28" s="4"/>
      <c r="C28" s="4"/>
      <c r="D28" s="73" t="str">
        <f>IF(OR(A28="", B28=""), "",
   IF(AND(
         B28 &lt;= 'County Names to hide (2)'!$D$2,
         OR(C28="", C28 &gt;= 'County Names to hide (2)'!$C$2)
      ),
      "Yes",
      "No"
   )
)</f>
        <v/>
      </c>
      <c r="E28" s="1"/>
      <c r="F28" s="2"/>
      <c r="G28" s="73" t="str">
        <f>IF(D28&lt;&gt;"Yes","",
   ROUND(
      (MIN(IF(C28="", 'County Names to hide (2)'!$D$2, C28),
           'County Names to hide (2)'!$D$2)
       - B28) / 365 * 12,
   1)
)</f>
        <v/>
      </c>
      <c r="H28" s="4"/>
      <c r="I28" s="1" t="str">
        <f t="shared" si="0"/>
        <v/>
      </c>
      <c r="J28" s="1"/>
      <c r="K28" s="1"/>
      <c r="L28" s="1"/>
    </row>
    <row r="29" spans="1:12" x14ac:dyDescent="0.35">
      <c r="A29" s="1"/>
      <c r="B29" s="4"/>
      <c r="C29" s="4"/>
      <c r="D29" s="73" t="str">
        <f>IF(OR(A29="", B29=""), "",
   IF(AND(
         B29 &lt;= 'County Names to hide (2)'!$D$2,
         OR(C29="", C29 &gt;= 'County Names to hide (2)'!$C$2)
      ),
      "Yes",
      "No"
   )
)</f>
        <v/>
      </c>
      <c r="E29" s="1"/>
      <c r="F29" s="2"/>
      <c r="G29" s="73" t="str">
        <f>IF(D29&lt;&gt;"Yes","",
   ROUND(
      (MIN(IF(C29="", 'County Names to hide (2)'!$D$2, C29),
           'County Names to hide (2)'!$D$2)
       - B29) / 365 * 12,
   1)
)</f>
        <v/>
      </c>
      <c r="H29" s="4"/>
      <c r="I29" s="1" t="str">
        <f t="shared" si="0"/>
        <v/>
      </c>
      <c r="J29" s="1"/>
      <c r="K29" s="1"/>
      <c r="L29" s="1"/>
    </row>
    <row r="30" spans="1:12" x14ac:dyDescent="0.35">
      <c r="A30" s="1"/>
      <c r="B30" s="4"/>
      <c r="C30" s="4"/>
      <c r="D30" s="73" t="str">
        <f>IF(OR(A30="", B30=""), "",
   IF(AND(
         B30 &lt;= 'County Names to hide (2)'!$D$2,
         OR(C30="", C30 &gt;= 'County Names to hide (2)'!$C$2)
      ),
      "Yes",
      "No"
   )
)</f>
        <v/>
      </c>
      <c r="E30" s="1"/>
      <c r="F30" s="2"/>
      <c r="G30" s="73" t="str">
        <f>IF(D30&lt;&gt;"Yes","",
   ROUND(
      (MIN(IF(C30="", 'County Names to hide (2)'!$D$2, C30),
           'County Names to hide (2)'!$D$2)
       - B30) / 365 * 12,
   1)
)</f>
        <v/>
      </c>
      <c r="H30" s="4"/>
      <c r="I30" s="1" t="str">
        <f t="shared" si="0"/>
        <v/>
      </c>
      <c r="J30" s="1"/>
      <c r="K30" s="1"/>
      <c r="L30" s="1"/>
    </row>
    <row r="31" spans="1:12" x14ac:dyDescent="0.35">
      <c r="A31" s="1"/>
      <c r="B31" s="4"/>
      <c r="C31" s="4"/>
      <c r="D31" s="73" t="str">
        <f>IF(OR(A31="", B31=""), "",
   IF(AND(
         B31 &lt;= 'County Names to hide (2)'!$D$2,
         OR(C31="", C31 &gt;= 'County Names to hide (2)'!$C$2)
      ),
      "Yes",
      "No"
   )
)</f>
        <v/>
      </c>
      <c r="E31" s="1"/>
      <c r="F31" s="2"/>
      <c r="G31" s="73" t="str">
        <f>IF(D31&lt;&gt;"Yes","",
   ROUND(
      (MIN(IF(C31="", 'County Names to hide (2)'!$D$2, C31),
           'County Names to hide (2)'!$D$2)
       - B31) / 365 * 12,
   1)
)</f>
        <v/>
      </c>
      <c r="H31" s="4"/>
      <c r="I31" s="1" t="str">
        <f t="shared" si="0"/>
        <v/>
      </c>
      <c r="J31" s="1"/>
      <c r="K31" s="1"/>
      <c r="L31" s="1"/>
    </row>
    <row r="32" spans="1:12" x14ac:dyDescent="0.35">
      <c r="A32" s="1"/>
      <c r="B32" s="4"/>
      <c r="C32" s="4"/>
      <c r="D32" s="73" t="str">
        <f>IF(OR(A32="", B32=""), "",
   IF(AND(
         B32 &lt;= 'County Names to hide (2)'!$D$2,
         OR(C32="", C32 &gt;= 'County Names to hide (2)'!$C$2)
      ),
      "Yes",
      "No"
   )
)</f>
        <v/>
      </c>
      <c r="E32" s="1"/>
      <c r="F32" s="2"/>
      <c r="G32" s="73" t="str">
        <f>IF(D32&lt;&gt;"Yes","",
   ROUND(
      (MIN(IF(C32="", 'County Names to hide (2)'!$D$2, C32),
           'County Names to hide (2)'!$D$2)
       - B32) / 365 * 12,
   1)
)</f>
        <v/>
      </c>
      <c r="H32" s="4"/>
      <c r="I32" s="1" t="str">
        <f t="shared" si="0"/>
        <v/>
      </c>
      <c r="J32" s="1"/>
      <c r="K32" s="1"/>
      <c r="L32" s="1"/>
    </row>
    <row r="33" spans="1:12" x14ac:dyDescent="0.35">
      <c r="A33" s="1"/>
      <c r="B33" s="4"/>
      <c r="C33" s="4"/>
      <c r="D33" s="73" t="str">
        <f>IF(OR(A33="", B33=""), "",
   IF(AND(
         B33 &lt;= 'County Names to hide (2)'!$D$2,
         OR(C33="", C33 &gt;= 'County Names to hide (2)'!$C$2)
      ),
      "Yes",
      "No"
   )
)</f>
        <v/>
      </c>
      <c r="E33" s="1"/>
      <c r="F33" s="2"/>
      <c r="G33" s="73" t="str">
        <f>IF(D33&lt;&gt;"Yes","",
   ROUND(
      (MIN(IF(C33="", 'County Names to hide (2)'!$D$2, C33),
           'County Names to hide (2)'!$D$2)
       - B33) / 365 * 12,
   1)
)</f>
        <v/>
      </c>
      <c r="H33" s="4"/>
      <c r="I33" s="1" t="str">
        <f t="shared" si="0"/>
        <v/>
      </c>
      <c r="J33" s="1"/>
      <c r="K33" s="1"/>
      <c r="L33" s="1"/>
    </row>
    <row r="34" spans="1:12" x14ac:dyDescent="0.35">
      <c r="A34" s="1"/>
      <c r="B34" s="4"/>
      <c r="C34" s="4"/>
      <c r="D34" s="73" t="str">
        <f>IF(OR(A34="", B34=""), "",
   IF(AND(
         B34 &lt;= 'County Names to hide (2)'!$D$2,
         OR(C34="", C34 &gt;= 'County Names to hide (2)'!$C$2)
      ),
      "Yes",
      "No"
   )
)</f>
        <v/>
      </c>
      <c r="E34" s="1"/>
      <c r="F34" s="2"/>
      <c r="G34" s="73" t="str">
        <f>IF(D34&lt;&gt;"Yes","",
   ROUND(
      (MIN(IF(C34="", 'County Names to hide (2)'!$D$2, C34),
           'County Names to hide (2)'!$D$2)
       - B34) / 365 * 12,
   1)
)</f>
        <v/>
      </c>
      <c r="H34" s="4"/>
      <c r="I34" s="1" t="str">
        <f t="shared" si="0"/>
        <v/>
      </c>
      <c r="J34" s="1"/>
      <c r="K34" s="1"/>
      <c r="L34" s="1"/>
    </row>
    <row r="35" spans="1:12" x14ac:dyDescent="0.35">
      <c r="A35" s="1"/>
      <c r="B35" s="4"/>
      <c r="C35" s="4"/>
      <c r="D35" s="73" t="str">
        <f>IF(OR(A35="", B35=""), "",
   IF(AND(
         B35 &lt;= 'County Names to hide (2)'!$D$2,
         OR(C35="", C35 &gt;= 'County Names to hide (2)'!$C$2)
      ),
      "Yes",
      "No"
   )
)</f>
        <v/>
      </c>
      <c r="E35" s="1"/>
      <c r="F35" s="2"/>
      <c r="G35" s="73" t="str">
        <f>IF(D35&lt;&gt;"Yes","",
   ROUND(
      (MIN(IF(C35="", 'County Names to hide (2)'!$D$2, C35),
           'County Names to hide (2)'!$D$2)
       - B35) / 365 * 12,
   1)
)</f>
        <v/>
      </c>
      <c r="H35" s="4"/>
      <c r="I35" s="1" t="str">
        <f t="shared" si="0"/>
        <v/>
      </c>
      <c r="J35" s="1"/>
      <c r="K35" s="1"/>
      <c r="L35" s="1"/>
    </row>
    <row r="36" spans="1:12" x14ac:dyDescent="0.35">
      <c r="A36" s="1"/>
      <c r="B36" s="4"/>
      <c r="C36" s="4"/>
      <c r="D36" s="73" t="str">
        <f>IF(OR(A36="", B36=""), "",
   IF(AND(
         B36 &lt;= 'County Names to hide (2)'!$D$2,
         OR(C36="", C36 &gt;= 'County Names to hide (2)'!$C$2)
      ),
      "Yes",
      "No"
   )
)</f>
        <v/>
      </c>
      <c r="E36" s="1"/>
      <c r="F36" s="2"/>
      <c r="G36" s="73" t="str">
        <f>IF(D36&lt;&gt;"Yes","",
   ROUND(
      (MIN(IF(C36="", 'County Names to hide (2)'!$D$2, C36),
           'County Names to hide (2)'!$D$2)
       - B36) / 365 * 12,
   1)
)</f>
        <v/>
      </c>
      <c r="H36" s="4"/>
      <c r="I36" s="1" t="str">
        <f t="shared" si="0"/>
        <v/>
      </c>
      <c r="J36" s="1"/>
      <c r="K36" s="1"/>
      <c r="L36" s="1"/>
    </row>
    <row r="37" spans="1:12" x14ac:dyDescent="0.35">
      <c r="A37" s="1"/>
      <c r="B37" s="4"/>
      <c r="C37" s="4"/>
      <c r="D37" s="73" t="str">
        <f>IF(OR(A37="", B37=""), "",
   IF(AND(
         B37 &lt;= 'County Names to hide (2)'!$D$2,
         OR(C37="", C37 &gt;= 'County Names to hide (2)'!$C$2)
      ),
      "Yes",
      "No"
   )
)</f>
        <v/>
      </c>
      <c r="E37" s="1"/>
      <c r="F37" s="2"/>
      <c r="G37" s="73" t="str">
        <f>IF(D37&lt;&gt;"Yes","",
   ROUND(
      (MIN(IF(C37="", 'County Names to hide (2)'!$D$2, C37),
           'County Names to hide (2)'!$D$2)
       - B37) / 365 * 12,
   1)
)</f>
        <v/>
      </c>
      <c r="H37" s="4"/>
      <c r="I37" s="1" t="str">
        <f t="shared" ref="I37:I68" si="1">IF(OR(G37&lt;6, B37=""), "",
   IF(AND(H37&gt;=B37, H37&lt;=EDATE(B37,6)),
      "Yes",
      "No"
   )
)</f>
        <v/>
      </c>
      <c r="J37" s="1"/>
      <c r="K37" s="1"/>
      <c r="L37" s="1"/>
    </row>
    <row r="38" spans="1:12" x14ac:dyDescent="0.35">
      <c r="A38" s="1"/>
      <c r="B38" s="4"/>
      <c r="C38" s="4"/>
      <c r="D38" s="73" t="str">
        <f>IF(OR(A38="", B38=""), "",
   IF(AND(
         B38 &lt;= 'County Names to hide (2)'!$D$2,
         OR(C38="", C38 &gt;= 'County Names to hide (2)'!$C$2)
      ),
      "Yes",
      "No"
   )
)</f>
        <v/>
      </c>
      <c r="E38" s="1"/>
      <c r="F38" s="2"/>
      <c r="G38" s="73" t="str">
        <f>IF(D38&lt;&gt;"Yes","",
   ROUND(
      (MIN(IF(C38="", 'County Names to hide (2)'!$D$2, C38),
           'County Names to hide (2)'!$D$2)
       - B38) / 365 * 12,
   1)
)</f>
        <v/>
      </c>
      <c r="H38" s="4"/>
      <c r="I38" s="1" t="str">
        <f t="shared" si="1"/>
        <v/>
      </c>
      <c r="J38" s="1"/>
      <c r="K38" s="1"/>
      <c r="L38" s="1"/>
    </row>
    <row r="39" spans="1:12" x14ac:dyDescent="0.35">
      <c r="A39" s="1"/>
      <c r="B39" s="4"/>
      <c r="C39" s="4"/>
      <c r="D39" s="73" t="str">
        <f>IF(OR(A39="", B39=""), "",
   IF(AND(
         B39 &lt;= 'County Names to hide (2)'!$D$2,
         OR(C39="", C39 &gt;= 'County Names to hide (2)'!$C$2)
      ),
      "Yes",
      "No"
   )
)</f>
        <v/>
      </c>
      <c r="E39" s="1"/>
      <c r="F39" s="2"/>
      <c r="G39" s="73" t="str">
        <f>IF(D39&lt;&gt;"Yes","",
   ROUND(
      (MIN(IF(C39="", 'County Names to hide (2)'!$D$2, C39),
           'County Names to hide (2)'!$D$2)
       - B39) / 365 * 12,
   1)
)</f>
        <v/>
      </c>
      <c r="H39" s="4"/>
      <c r="I39" s="1" t="str">
        <f t="shared" si="1"/>
        <v/>
      </c>
      <c r="J39" s="1"/>
      <c r="K39" s="1"/>
      <c r="L39" s="1"/>
    </row>
    <row r="40" spans="1:12" x14ac:dyDescent="0.35">
      <c r="A40" s="1"/>
      <c r="B40" s="4"/>
      <c r="C40" s="4"/>
      <c r="D40" s="73" t="str">
        <f>IF(OR(A40="", B40=""), "",
   IF(AND(
         B40 &lt;= 'County Names to hide (2)'!$D$2,
         OR(C40="", C40 &gt;= 'County Names to hide (2)'!$C$2)
      ),
      "Yes",
      "No"
   )
)</f>
        <v/>
      </c>
      <c r="E40" s="1"/>
      <c r="F40" s="2"/>
      <c r="G40" s="73" t="str">
        <f>IF(D40&lt;&gt;"Yes","",
   ROUND(
      (MIN(IF(C40="", 'County Names to hide (2)'!$D$2, C40),
           'County Names to hide (2)'!$D$2)
       - B40) / 365 * 12,
   1)
)</f>
        <v/>
      </c>
      <c r="H40" s="4"/>
      <c r="I40" s="1" t="str">
        <f t="shared" si="1"/>
        <v/>
      </c>
      <c r="J40" s="1"/>
      <c r="K40" s="1"/>
      <c r="L40" s="1"/>
    </row>
    <row r="41" spans="1:12" x14ac:dyDescent="0.35">
      <c r="A41" s="1"/>
      <c r="B41" s="4"/>
      <c r="C41" s="4"/>
      <c r="D41" s="73" t="str">
        <f>IF(OR(A41="", B41=""), "",
   IF(AND(
         B41 &lt;= 'County Names to hide (2)'!$D$2,
         OR(C41="", C41 &gt;= 'County Names to hide (2)'!$C$2)
      ),
      "Yes",
      "No"
   )
)</f>
        <v/>
      </c>
      <c r="E41" s="1"/>
      <c r="F41" s="2"/>
      <c r="G41" s="73" t="str">
        <f>IF(D41&lt;&gt;"Yes","",
   ROUND(
      (MIN(IF(C41="", 'County Names to hide (2)'!$D$2, C41),
           'County Names to hide (2)'!$D$2)
       - B41) / 365 * 12,
   1)
)</f>
        <v/>
      </c>
      <c r="H41" s="4"/>
      <c r="I41" s="1" t="str">
        <f t="shared" si="1"/>
        <v/>
      </c>
      <c r="J41" s="1"/>
      <c r="K41" s="1"/>
      <c r="L41" s="1"/>
    </row>
    <row r="42" spans="1:12" x14ac:dyDescent="0.35">
      <c r="A42" s="1"/>
      <c r="B42" s="4"/>
      <c r="C42" s="4"/>
      <c r="D42" s="73" t="str">
        <f>IF(OR(A42="", B42=""), "",
   IF(AND(
         B42 &lt;= 'County Names to hide (2)'!$D$2,
         OR(C42="", C42 &gt;= 'County Names to hide (2)'!$C$2)
      ),
      "Yes",
      "No"
   )
)</f>
        <v/>
      </c>
      <c r="E42" s="1"/>
      <c r="F42" s="2"/>
      <c r="G42" s="73" t="str">
        <f>IF(D42&lt;&gt;"Yes","",
   ROUND(
      (MIN(IF(C42="", 'County Names to hide (2)'!$D$2, C42),
           'County Names to hide (2)'!$D$2)
       - B42) / 365 * 12,
   1)
)</f>
        <v/>
      </c>
      <c r="H42" s="4"/>
      <c r="I42" s="1" t="str">
        <f t="shared" si="1"/>
        <v/>
      </c>
      <c r="J42" s="1"/>
      <c r="K42" s="1"/>
      <c r="L42" s="1"/>
    </row>
    <row r="43" spans="1:12" x14ac:dyDescent="0.35">
      <c r="A43" s="1"/>
      <c r="B43" s="4"/>
      <c r="C43" s="4"/>
      <c r="D43" s="73" t="str">
        <f>IF(OR(A43="", B43=""), "",
   IF(AND(
         B43 &lt;= 'County Names to hide (2)'!$D$2,
         OR(C43="", C43 &gt;= 'County Names to hide (2)'!$C$2)
      ),
      "Yes",
      "No"
   )
)</f>
        <v/>
      </c>
      <c r="E43" s="1"/>
      <c r="F43" s="2"/>
      <c r="G43" s="73" t="str">
        <f>IF(D43&lt;&gt;"Yes","",
   ROUND(
      (MIN(IF(C43="", 'County Names to hide (2)'!$D$2, C43),
           'County Names to hide (2)'!$D$2)
       - B43) / 365 * 12,
   1)
)</f>
        <v/>
      </c>
      <c r="H43" s="4"/>
      <c r="I43" s="1" t="str">
        <f t="shared" si="1"/>
        <v/>
      </c>
      <c r="J43" s="1"/>
      <c r="K43" s="1"/>
      <c r="L43" s="1"/>
    </row>
    <row r="44" spans="1:12" x14ac:dyDescent="0.35">
      <c r="A44" s="1"/>
      <c r="B44" s="4"/>
      <c r="C44" s="4"/>
      <c r="D44" s="73" t="str">
        <f>IF(OR(A44="", B44=""), "",
   IF(AND(
         B44 &lt;= 'County Names to hide (2)'!$D$2,
         OR(C44="", C44 &gt;= 'County Names to hide (2)'!$C$2)
      ),
      "Yes",
      "No"
   )
)</f>
        <v/>
      </c>
      <c r="E44" s="1"/>
      <c r="F44" s="2"/>
      <c r="G44" s="73" t="str">
        <f>IF(D44&lt;&gt;"Yes","",
   ROUND(
      (MIN(IF(C44="", 'County Names to hide (2)'!$D$2, C44),
           'County Names to hide (2)'!$D$2)
       - B44) / 365 * 12,
   1)
)</f>
        <v/>
      </c>
      <c r="H44" s="4"/>
      <c r="I44" s="1" t="str">
        <f t="shared" si="1"/>
        <v/>
      </c>
      <c r="J44" s="1"/>
      <c r="K44" s="1"/>
      <c r="L44" s="1"/>
    </row>
    <row r="45" spans="1:12" x14ac:dyDescent="0.35">
      <c r="A45" s="1"/>
      <c r="B45" s="4"/>
      <c r="C45" s="4"/>
      <c r="D45" s="73" t="str">
        <f>IF(OR(A45="", B45=""), "",
   IF(AND(
         B45 &lt;= 'County Names to hide (2)'!$D$2,
         OR(C45="", C45 &gt;= 'County Names to hide (2)'!$C$2)
      ),
      "Yes",
      "No"
   )
)</f>
        <v/>
      </c>
      <c r="E45" s="1"/>
      <c r="F45" s="2"/>
      <c r="G45" s="73" t="str">
        <f>IF(D45&lt;&gt;"Yes","",
   ROUND(
      (MIN(IF(C45="", 'County Names to hide (2)'!$D$2, C45),
           'County Names to hide (2)'!$D$2)
       - B45) / 365 * 12,
   1)
)</f>
        <v/>
      </c>
      <c r="H45" s="4"/>
      <c r="I45" s="1" t="str">
        <f t="shared" si="1"/>
        <v/>
      </c>
      <c r="J45" s="1"/>
      <c r="K45" s="1"/>
      <c r="L45" s="1"/>
    </row>
    <row r="46" spans="1:12" x14ac:dyDescent="0.35">
      <c r="A46" s="1"/>
      <c r="B46" s="4"/>
      <c r="C46" s="4"/>
      <c r="D46" s="73" t="str">
        <f>IF(OR(A46="", B46=""), "",
   IF(AND(
         B46 &lt;= 'County Names to hide (2)'!$D$2,
         OR(C46="", C46 &gt;= 'County Names to hide (2)'!$C$2)
      ),
      "Yes",
      "No"
   )
)</f>
        <v/>
      </c>
      <c r="E46" s="1"/>
      <c r="F46" s="2"/>
      <c r="G46" s="73" t="str">
        <f>IF(D46&lt;&gt;"Yes","",
   ROUND(
      (MIN(IF(C46="", 'County Names to hide (2)'!$D$2, C46),
           'County Names to hide (2)'!$D$2)
       - B46) / 365 * 12,
   1)
)</f>
        <v/>
      </c>
      <c r="H46" s="4"/>
      <c r="I46" s="1" t="str">
        <f t="shared" si="1"/>
        <v/>
      </c>
      <c r="J46" s="1"/>
      <c r="K46" s="1"/>
      <c r="L46" s="1"/>
    </row>
    <row r="47" spans="1:12" x14ac:dyDescent="0.35">
      <c r="A47" s="1"/>
      <c r="B47" s="4"/>
      <c r="C47" s="4"/>
      <c r="D47" s="73" t="str">
        <f>IF(OR(A47="", B47=""), "",
   IF(AND(
         B47 &lt;= 'County Names to hide (2)'!$D$2,
         OR(C47="", C47 &gt;= 'County Names to hide (2)'!$C$2)
      ),
      "Yes",
      "No"
   )
)</f>
        <v/>
      </c>
      <c r="E47" s="1"/>
      <c r="F47" s="2"/>
      <c r="G47" s="73" t="str">
        <f>IF(D47&lt;&gt;"Yes","",
   ROUND(
      (MIN(IF(C47="", 'County Names to hide (2)'!$D$2, C47),
           'County Names to hide (2)'!$D$2)
       - B47) / 365 * 12,
   1)
)</f>
        <v/>
      </c>
      <c r="H47" s="4"/>
      <c r="I47" s="1" t="str">
        <f t="shared" si="1"/>
        <v/>
      </c>
      <c r="J47" s="1"/>
      <c r="K47" s="1"/>
      <c r="L47" s="1"/>
    </row>
    <row r="48" spans="1:12" x14ac:dyDescent="0.35">
      <c r="A48" s="1"/>
      <c r="B48" s="4"/>
      <c r="C48" s="4"/>
      <c r="D48" s="73" t="str">
        <f>IF(OR(A48="", B48=""), "",
   IF(AND(
         B48 &lt;= 'County Names to hide (2)'!$D$2,
         OR(C48="", C48 &gt;= 'County Names to hide (2)'!$C$2)
      ),
      "Yes",
      "No"
   )
)</f>
        <v/>
      </c>
      <c r="E48" s="1"/>
      <c r="F48" s="2"/>
      <c r="G48" s="73" t="str">
        <f>IF(D48&lt;&gt;"Yes","",
   ROUND(
      (MIN(IF(C48="", 'County Names to hide (2)'!$D$2, C48),
           'County Names to hide (2)'!$D$2)
       - B48) / 365 * 12,
   1)
)</f>
        <v/>
      </c>
      <c r="H48" s="4"/>
      <c r="I48" s="1" t="str">
        <f t="shared" si="1"/>
        <v/>
      </c>
      <c r="J48" s="1"/>
      <c r="K48" s="1"/>
      <c r="L48" s="1"/>
    </row>
    <row r="49" spans="1:12" x14ac:dyDescent="0.35">
      <c r="A49" s="1"/>
      <c r="B49" s="4"/>
      <c r="C49" s="4"/>
      <c r="D49" s="73" t="str">
        <f>IF(OR(A49="", B49=""), "",
   IF(AND(
         B49 &lt;= 'County Names to hide (2)'!$D$2,
         OR(C49="", C49 &gt;= 'County Names to hide (2)'!$C$2)
      ),
      "Yes",
      "No"
   )
)</f>
        <v/>
      </c>
      <c r="E49" s="1"/>
      <c r="F49" s="2"/>
      <c r="G49" s="73" t="str">
        <f>IF(D49&lt;&gt;"Yes","",
   ROUND(
      (MIN(IF(C49="", 'County Names to hide (2)'!$D$2, C49),
           'County Names to hide (2)'!$D$2)
       - B49) / 365 * 12,
   1)
)</f>
        <v/>
      </c>
      <c r="H49" s="4"/>
      <c r="I49" s="1" t="str">
        <f t="shared" si="1"/>
        <v/>
      </c>
      <c r="J49" s="1"/>
      <c r="K49" s="1"/>
      <c r="L49" s="1"/>
    </row>
    <row r="50" spans="1:12" x14ac:dyDescent="0.35">
      <c r="A50" s="1"/>
      <c r="B50" s="4"/>
      <c r="C50" s="4"/>
      <c r="D50" s="73" t="str">
        <f>IF(OR(A50="", B50=""), "",
   IF(AND(
         B50 &lt;= 'County Names to hide (2)'!$D$2,
         OR(C50="", C50 &gt;= 'County Names to hide (2)'!$C$2)
      ),
      "Yes",
      "No"
   )
)</f>
        <v/>
      </c>
      <c r="E50" s="1"/>
      <c r="F50" s="2"/>
      <c r="G50" s="73" t="str">
        <f>IF(D50&lt;&gt;"Yes","",
   ROUND(
      (MIN(IF(C50="", 'County Names to hide (2)'!$D$2, C50),
           'County Names to hide (2)'!$D$2)
       - B50) / 365 * 12,
   1)
)</f>
        <v/>
      </c>
      <c r="H50" s="4"/>
      <c r="I50" s="1" t="str">
        <f t="shared" si="1"/>
        <v/>
      </c>
      <c r="J50" s="1"/>
      <c r="K50" s="1"/>
      <c r="L50" s="1"/>
    </row>
    <row r="51" spans="1:12" x14ac:dyDescent="0.35">
      <c r="A51" s="1"/>
      <c r="B51" s="4"/>
      <c r="C51" s="4"/>
      <c r="D51" s="73" t="str">
        <f>IF(OR(A51="", B51=""), "",
   IF(AND(
         B51 &lt;= 'County Names to hide (2)'!$D$2,
         OR(C51="", C51 &gt;= 'County Names to hide (2)'!$C$2)
      ),
      "Yes",
      "No"
   )
)</f>
        <v/>
      </c>
      <c r="E51" s="1"/>
      <c r="F51" s="2"/>
      <c r="G51" s="73" t="str">
        <f>IF(D51&lt;&gt;"Yes","",
   ROUND(
      (MIN(IF(C51="", 'County Names to hide (2)'!$D$2, C51),
           'County Names to hide (2)'!$D$2)
       - B51) / 365 * 12,
   1)
)</f>
        <v/>
      </c>
      <c r="H51" s="4"/>
      <c r="I51" s="1" t="str">
        <f t="shared" si="1"/>
        <v/>
      </c>
      <c r="J51" s="1"/>
      <c r="K51" s="1"/>
      <c r="L51" s="1"/>
    </row>
    <row r="52" spans="1:12" x14ac:dyDescent="0.35">
      <c r="A52" s="1"/>
      <c r="B52" s="4"/>
      <c r="C52" s="4"/>
      <c r="D52" s="73" t="str">
        <f>IF(OR(A52="", B52=""), "",
   IF(AND(
         B52 &lt;= 'County Names to hide (2)'!$D$2,
         OR(C52="", C52 &gt;= 'County Names to hide (2)'!$C$2)
      ),
      "Yes",
      "No"
   )
)</f>
        <v/>
      </c>
      <c r="E52" s="1"/>
      <c r="F52" s="2"/>
      <c r="G52" s="73" t="str">
        <f>IF(D52&lt;&gt;"Yes","",
   ROUND(
      (MIN(IF(C52="", 'County Names to hide (2)'!$D$2, C52),
           'County Names to hide (2)'!$D$2)
       - B52) / 365 * 12,
   1)
)</f>
        <v/>
      </c>
      <c r="H52" s="4"/>
      <c r="I52" s="1" t="str">
        <f t="shared" si="1"/>
        <v/>
      </c>
      <c r="J52" s="1"/>
      <c r="K52" s="1"/>
      <c r="L52" s="1"/>
    </row>
    <row r="53" spans="1:12" x14ac:dyDescent="0.35">
      <c r="A53" s="1"/>
      <c r="B53" s="4"/>
      <c r="C53" s="4"/>
      <c r="D53" s="73" t="str">
        <f>IF(OR(A53="", B53=""), "",
   IF(AND(
         B53 &lt;= 'County Names to hide (2)'!$D$2,
         OR(C53="", C53 &gt;= 'County Names to hide (2)'!$C$2)
      ),
      "Yes",
      "No"
   )
)</f>
        <v/>
      </c>
      <c r="E53" s="1"/>
      <c r="F53" s="2"/>
      <c r="G53" s="73" t="str">
        <f>IF(D53&lt;&gt;"Yes","",
   ROUND(
      (MIN(IF(C53="", 'County Names to hide (2)'!$D$2, C53),
           'County Names to hide (2)'!$D$2)
       - B53) / 365 * 12,
   1)
)</f>
        <v/>
      </c>
      <c r="H53" s="4"/>
      <c r="I53" s="1" t="str">
        <f t="shared" si="1"/>
        <v/>
      </c>
      <c r="J53" s="1"/>
      <c r="K53" s="1"/>
      <c r="L53" s="1"/>
    </row>
    <row r="54" spans="1:12" x14ac:dyDescent="0.35">
      <c r="A54" s="1"/>
      <c r="B54" s="4"/>
      <c r="C54" s="4"/>
      <c r="D54" s="73" t="str">
        <f>IF(OR(A54="", B54=""), "",
   IF(AND(
         B54 &lt;= 'County Names to hide (2)'!$D$2,
         OR(C54="", C54 &gt;= 'County Names to hide (2)'!$C$2)
      ),
      "Yes",
      "No"
   )
)</f>
        <v/>
      </c>
      <c r="E54" s="1"/>
      <c r="F54" s="2"/>
      <c r="G54" s="73" t="str">
        <f>IF(D54&lt;&gt;"Yes","",
   ROUND(
      (MIN(IF(C54="", 'County Names to hide (2)'!$D$2, C54),
           'County Names to hide (2)'!$D$2)
       - B54) / 365 * 12,
   1)
)</f>
        <v/>
      </c>
      <c r="H54" s="4"/>
      <c r="I54" s="1" t="str">
        <f t="shared" si="1"/>
        <v/>
      </c>
      <c r="J54" s="1"/>
      <c r="K54" s="1"/>
      <c r="L54" s="1"/>
    </row>
    <row r="55" spans="1:12" x14ac:dyDescent="0.35">
      <c r="A55" s="1"/>
      <c r="B55" s="4"/>
      <c r="C55" s="4"/>
      <c r="D55" s="73" t="str">
        <f>IF(OR(A55="", B55=""), "",
   IF(AND(
         B55 &lt;= 'County Names to hide (2)'!$D$2,
         OR(C55="", C55 &gt;= 'County Names to hide (2)'!$C$2)
      ),
      "Yes",
      "No"
   )
)</f>
        <v/>
      </c>
      <c r="E55" s="1"/>
      <c r="F55" s="2"/>
      <c r="G55" s="73" t="str">
        <f>IF(D55&lt;&gt;"Yes","",
   ROUND(
      (MIN(IF(C55="", 'County Names to hide (2)'!$D$2, C55),
           'County Names to hide (2)'!$D$2)
       - B55) / 365 * 12,
   1)
)</f>
        <v/>
      </c>
      <c r="H55" s="4"/>
      <c r="I55" s="1" t="str">
        <f t="shared" si="1"/>
        <v/>
      </c>
      <c r="J55" s="1"/>
      <c r="K55" s="1"/>
      <c r="L55" s="1"/>
    </row>
    <row r="56" spans="1:12" x14ac:dyDescent="0.35">
      <c r="A56" s="1"/>
      <c r="B56" s="4"/>
      <c r="C56" s="4"/>
      <c r="D56" s="73" t="str">
        <f>IF(OR(A56="", B56=""), "",
   IF(AND(
         B56 &lt;= 'County Names to hide (2)'!$D$2,
         OR(C56="", C56 &gt;= 'County Names to hide (2)'!$C$2)
      ),
      "Yes",
      "No"
   )
)</f>
        <v/>
      </c>
      <c r="E56" s="1"/>
      <c r="F56" s="2"/>
      <c r="G56" s="73" t="str">
        <f>IF(D56&lt;&gt;"Yes","",
   ROUND(
      (MIN(IF(C56="", 'County Names to hide (2)'!$D$2, C56),
           'County Names to hide (2)'!$D$2)
       - B56) / 365 * 12,
   1)
)</f>
        <v/>
      </c>
      <c r="H56" s="4"/>
      <c r="I56" s="1" t="str">
        <f t="shared" si="1"/>
        <v/>
      </c>
      <c r="J56" s="1"/>
      <c r="K56" s="1"/>
      <c r="L56" s="1"/>
    </row>
    <row r="57" spans="1:12" x14ac:dyDescent="0.35">
      <c r="A57" s="1"/>
      <c r="B57" s="4"/>
      <c r="C57" s="4"/>
      <c r="D57" s="73" t="str">
        <f>IF(OR(A57="", B57=""), "",
   IF(AND(
         B57 &lt;= 'County Names to hide (2)'!$D$2,
         OR(C57="", C57 &gt;= 'County Names to hide (2)'!$C$2)
      ),
      "Yes",
      "No"
   )
)</f>
        <v/>
      </c>
      <c r="E57" s="1"/>
      <c r="F57" s="2"/>
      <c r="G57" s="73" t="str">
        <f>IF(D57&lt;&gt;"Yes","",
   ROUND(
      (MIN(IF(C57="", 'County Names to hide (2)'!$D$2, C57),
           'County Names to hide (2)'!$D$2)
       - B57) / 365 * 12,
   1)
)</f>
        <v/>
      </c>
      <c r="H57" s="4"/>
      <c r="I57" s="1" t="str">
        <f t="shared" si="1"/>
        <v/>
      </c>
      <c r="J57" s="1"/>
      <c r="K57" s="1"/>
      <c r="L57" s="1"/>
    </row>
    <row r="58" spans="1:12" x14ac:dyDescent="0.35">
      <c r="A58" s="1"/>
      <c r="B58" s="4"/>
      <c r="C58" s="4"/>
      <c r="D58" s="73" t="str">
        <f>IF(OR(A58="", B58=""), "",
   IF(AND(
         B58 &lt;= 'County Names to hide (2)'!$D$2,
         OR(C58="", C58 &gt;= 'County Names to hide (2)'!$C$2)
      ),
      "Yes",
      "No"
   )
)</f>
        <v/>
      </c>
      <c r="E58" s="1"/>
      <c r="F58" s="2"/>
      <c r="G58" s="73" t="str">
        <f>IF(D58&lt;&gt;"Yes","",
   ROUND(
      (MIN(IF(C58="", 'County Names to hide (2)'!$D$2, C58),
           'County Names to hide (2)'!$D$2)
       - B58) / 365 * 12,
   1)
)</f>
        <v/>
      </c>
      <c r="H58" s="4"/>
      <c r="I58" s="1" t="str">
        <f t="shared" si="1"/>
        <v/>
      </c>
      <c r="J58" s="1"/>
      <c r="K58" s="1"/>
      <c r="L58" s="1"/>
    </row>
    <row r="59" spans="1:12" x14ac:dyDescent="0.35">
      <c r="A59" s="1"/>
      <c r="B59" s="4"/>
      <c r="C59" s="4"/>
      <c r="D59" s="73" t="str">
        <f>IF(OR(A59="", B59=""), "",
   IF(AND(
         B59 &lt;= 'County Names to hide (2)'!$D$2,
         OR(C59="", C59 &gt;= 'County Names to hide (2)'!$C$2)
      ),
      "Yes",
      "No"
   )
)</f>
        <v/>
      </c>
      <c r="E59" s="1"/>
      <c r="F59" s="2"/>
      <c r="G59" s="73" t="str">
        <f>IF(D59&lt;&gt;"Yes","",
   ROUND(
      (MIN(IF(C59="", 'County Names to hide (2)'!$D$2, C59),
           'County Names to hide (2)'!$D$2)
       - B59) / 365 * 12,
   1)
)</f>
        <v/>
      </c>
      <c r="H59" s="4"/>
      <c r="I59" s="1" t="str">
        <f t="shared" si="1"/>
        <v/>
      </c>
      <c r="J59" s="1"/>
      <c r="K59" s="1"/>
      <c r="L59" s="1"/>
    </row>
    <row r="60" spans="1:12" x14ac:dyDescent="0.35">
      <c r="A60" s="1"/>
      <c r="B60" s="4"/>
      <c r="C60" s="4"/>
      <c r="D60" s="73" t="str">
        <f>IF(OR(A60="", B60=""), "",
   IF(AND(
         B60 &lt;= 'County Names to hide (2)'!$D$2,
         OR(C60="", C60 &gt;= 'County Names to hide (2)'!$C$2)
      ),
      "Yes",
      "No"
   )
)</f>
        <v/>
      </c>
      <c r="E60" s="1"/>
      <c r="F60" s="2"/>
      <c r="G60" s="73" t="str">
        <f>IF(D60&lt;&gt;"Yes","",
   ROUND(
      (MIN(IF(C60="", 'County Names to hide (2)'!$D$2, C60),
           'County Names to hide (2)'!$D$2)
       - B60) / 365 * 12,
   1)
)</f>
        <v/>
      </c>
      <c r="H60" s="4"/>
      <c r="I60" s="1" t="str">
        <f t="shared" si="1"/>
        <v/>
      </c>
      <c r="J60" s="1"/>
      <c r="K60" s="1"/>
      <c r="L60" s="1"/>
    </row>
    <row r="61" spans="1:12" x14ac:dyDescent="0.35">
      <c r="A61" s="1"/>
      <c r="B61" s="4"/>
      <c r="C61" s="4"/>
      <c r="D61" s="73" t="str">
        <f>IF(OR(A61="", B61=""), "",
   IF(AND(
         B61 &lt;= 'County Names to hide (2)'!$D$2,
         OR(C61="", C61 &gt;= 'County Names to hide (2)'!$C$2)
      ),
      "Yes",
      "No"
   )
)</f>
        <v/>
      </c>
      <c r="E61" s="1"/>
      <c r="F61" s="2"/>
      <c r="G61" s="73" t="str">
        <f>IF(D61&lt;&gt;"Yes","",
   ROUND(
      (MIN(IF(C61="", 'County Names to hide (2)'!$D$2, C61),
           'County Names to hide (2)'!$D$2)
       - B61) / 365 * 12,
   1)
)</f>
        <v/>
      </c>
      <c r="H61" s="4"/>
      <c r="I61" s="1" t="str">
        <f t="shared" si="1"/>
        <v/>
      </c>
      <c r="J61" s="1"/>
      <c r="K61" s="1"/>
      <c r="L61" s="1"/>
    </row>
    <row r="62" spans="1:12" x14ac:dyDescent="0.35">
      <c r="A62" s="1"/>
      <c r="B62" s="4"/>
      <c r="C62" s="4"/>
      <c r="D62" s="73" t="str">
        <f>IF(OR(A62="", B62=""), "",
   IF(AND(
         B62 &lt;= 'County Names to hide (2)'!$D$2,
         OR(C62="", C62 &gt;= 'County Names to hide (2)'!$C$2)
      ),
      "Yes",
      "No"
   )
)</f>
        <v/>
      </c>
      <c r="E62" s="1"/>
      <c r="F62" s="2"/>
      <c r="G62" s="73" t="str">
        <f>IF(D62&lt;&gt;"Yes","",
   ROUND(
      (MIN(IF(C62="", 'County Names to hide (2)'!$D$2, C62),
           'County Names to hide (2)'!$D$2)
       - B62) / 365 * 12,
   1)
)</f>
        <v/>
      </c>
      <c r="H62" s="4"/>
      <c r="I62" s="1" t="str">
        <f t="shared" si="1"/>
        <v/>
      </c>
      <c r="J62" s="1"/>
      <c r="K62" s="1"/>
      <c r="L62" s="1"/>
    </row>
    <row r="63" spans="1:12" x14ac:dyDescent="0.35">
      <c r="A63" s="1"/>
      <c r="B63" s="4"/>
      <c r="C63" s="4"/>
      <c r="D63" s="73" t="str">
        <f>IF(OR(A63="", B63=""), "",
   IF(AND(
         B63 &lt;= 'County Names to hide (2)'!$D$2,
         OR(C63="", C63 &gt;= 'County Names to hide (2)'!$C$2)
      ),
      "Yes",
      "No"
   )
)</f>
        <v/>
      </c>
      <c r="E63" s="1"/>
      <c r="F63" s="2"/>
      <c r="G63" s="73" t="str">
        <f>IF(D63&lt;&gt;"Yes","",
   ROUND(
      (MIN(IF(C63="", 'County Names to hide (2)'!$D$2, C63),
           'County Names to hide (2)'!$D$2)
       - B63) / 365 * 12,
   1)
)</f>
        <v/>
      </c>
      <c r="H63" s="4"/>
      <c r="I63" s="1" t="str">
        <f t="shared" si="1"/>
        <v/>
      </c>
      <c r="J63" s="1"/>
      <c r="K63" s="1"/>
      <c r="L63" s="1"/>
    </row>
    <row r="64" spans="1:12" x14ac:dyDescent="0.35">
      <c r="A64" s="1"/>
      <c r="B64" s="4"/>
      <c r="C64" s="4"/>
      <c r="D64" s="73" t="str">
        <f>IF(OR(A64="", B64=""), "",
   IF(AND(
         B64 &lt;= 'County Names to hide (2)'!$D$2,
         OR(C64="", C64 &gt;= 'County Names to hide (2)'!$C$2)
      ),
      "Yes",
      "No"
   )
)</f>
        <v/>
      </c>
      <c r="E64" s="1"/>
      <c r="F64" s="2"/>
      <c r="G64" s="73" t="str">
        <f>IF(D64&lt;&gt;"Yes","",
   ROUND(
      (MIN(IF(C64="", 'County Names to hide (2)'!$D$2, C64),
           'County Names to hide (2)'!$D$2)
       - B64) / 365 * 12,
   1)
)</f>
        <v/>
      </c>
      <c r="H64" s="4"/>
      <c r="I64" s="1" t="str">
        <f t="shared" si="1"/>
        <v/>
      </c>
      <c r="J64" s="1"/>
      <c r="K64" s="1"/>
      <c r="L64" s="1"/>
    </row>
    <row r="65" spans="1:12" x14ac:dyDescent="0.35">
      <c r="A65" s="1"/>
      <c r="B65" s="4"/>
      <c r="C65" s="4"/>
      <c r="D65" s="73" t="str">
        <f>IF(OR(A65="", B65=""), "",
   IF(AND(
         B65 &lt;= 'County Names to hide (2)'!$D$2,
         OR(C65="", C65 &gt;= 'County Names to hide (2)'!$C$2)
      ),
      "Yes",
      "No"
   )
)</f>
        <v/>
      </c>
      <c r="E65" s="1"/>
      <c r="F65" s="2"/>
      <c r="G65" s="73" t="str">
        <f>IF(D65&lt;&gt;"Yes","",
   ROUND(
      (MIN(IF(C65="", 'County Names to hide (2)'!$D$2, C65),
           'County Names to hide (2)'!$D$2)
       - B65) / 365 * 12,
   1)
)</f>
        <v/>
      </c>
      <c r="H65" s="4"/>
      <c r="I65" s="1" t="str">
        <f t="shared" si="1"/>
        <v/>
      </c>
      <c r="J65" s="1"/>
      <c r="K65" s="1"/>
      <c r="L65" s="1"/>
    </row>
    <row r="66" spans="1:12" x14ac:dyDescent="0.35">
      <c r="A66" s="1"/>
      <c r="B66" s="4"/>
      <c r="C66" s="4"/>
      <c r="D66" s="73" t="str">
        <f>IF(OR(A66="", B66=""), "",
   IF(AND(
         B66 &lt;= 'County Names to hide (2)'!$D$2,
         OR(C66="", C66 &gt;= 'County Names to hide (2)'!$C$2)
      ),
      "Yes",
      "No"
   )
)</f>
        <v/>
      </c>
      <c r="E66" s="1"/>
      <c r="F66" s="2"/>
      <c r="G66" s="73" t="str">
        <f>IF(D66&lt;&gt;"Yes","",
   ROUND(
      (MIN(IF(C66="", 'County Names to hide (2)'!$D$2, C66),
           'County Names to hide (2)'!$D$2)
       - B66) / 365 * 12,
   1)
)</f>
        <v/>
      </c>
      <c r="H66" s="4"/>
      <c r="I66" s="1" t="str">
        <f t="shared" si="1"/>
        <v/>
      </c>
      <c r="J66" s="1"/>
      <c r="K66" s="1"/>
      <c r="L66" s="1"/>
    </row>
    <row r="67" spans="1:12" x14ac:dyDescent="0.35">
      <c r="A67" s="1"/>
      <c r="B67" s="4"/>
      <c r="C67" s="4"/>
      <c r="D67" s="73" t="str">
        <f>IF(OR(A67="", B67=""), "",
   IF(AND(
         B67 &lt;= 'County Names to hide (2)'!$D$2,
         OR(C67="", C67 &gt;= 'County Names to hide (2)'!$C$2)
      ),
      "Yes",
      "No"
   )
)</f>
        <v/>
      </c>
      <c r="E67" s="1"/>
      <c r="F67" s="2"/>
      <c r="G67" s="73" t="str">
        <f>IF(D67&lt;&gt;"Yes","",
   ROUND(
      (MIN(IF(C67="", 'County Names to hide (2)'!$D$2, C67),
           'County Names to hide (2)'!$D$2)
       - B67) / 365 * 12,
   1)
)</f>
        <v/>
      </c>
      <c r="H67" s="4"/>
      <c r="I67" s="1" t="str">
        <f t="shared" si="1"/>
        <v/>
      </c>
      <c r="J67" s="1"/>
      <c r="K67" s="1"/>
      <c r="L67" s="1"/>
    </row>
    <row r="68" spans="1:12" x14ac:dyDescent="0.35">
      <c r="A68" s="1"/>
      <c r="B68" s="4"/>
      <c r="C68" s="4"/>
      <c r="D68" s="73" t="str">
        <f>IF(OR(A68="", B68=""), "",
   IF(AND(
         B68 &lt;= 'County Names to hide (2)'!$D$2,
         OR(C68="", C68 &gt;= 'County Names to hide (2)'!$C$2)
      ),
      "Yes",
      "No"
   )
)</f>
        <v/>
      </c>
      <c r="E68" s="1"/>
      <c r="F68" s="2"/>
      <c r="G68" s="73" t="str">
        <f>IF(D68&lt;&gt;"Yes","",
   ROUND(
      (MIN(IF(C68="", 'County Names to hide (2)'!$D$2, C68),
           'County Names to hide (2)'!$D$2)
       - B68) / 365 * 12,
   1)
)</f>
        <v/>
      </c>
      <c r="H68" s="4"/>
      <c r="I68" s="1" t="str">
        <f t="shared" si="1"/>
        <v/>
      </c>
      <c r="J68" s="1"/>
      <c r="K68" s="1"/>
      <c r="L68" s="1"/>
    </row>
    <row r="69" spans="1:12" x14ac:dyDescent="0.35">
      <c r="A69" s="1"/>
      <c r="B69" s="4"/>
      <c r="C69" s="4"/>
      <c r="D69" s="73" t="str">
        <f>IF(OR(A69="", B69=""), "",
   IF(AND(
         B69 &lt;= 'County Names to hide (2)'!$D$2,
         OR(C69="", C69 &gt;= 'County Names to hide (2)'!$C$2)
      ),
      "Yes",
      "No"
   )
)</f>
        <v/>
      </c>
      <c r="E69" s="1"/>
      <c r="F69" s="2"/>
      <c r="G69" s="73" t="str">
        <f>IF(D69&lt;&gt;"Yes","",
   ROUND(
      (MIN(IF(C69="", 'County Names to hide (2)'!$D$2, C69),
           'County Names to hide (2)'!$D$2)
       - B69) / 365 * 12,
   1)
)</f>
        <v/>
      </c>
      <c r="H69" s="4"/>
      <c r="I69" s="1" t="str">
        <f t="shared" ref="I69:I100" si="2">IF(OR(G69&lt;6, B69=""), "",
   IF(AND(H69&gt;=B69, H69&lt;=EDATE(B69,6)),
      "Yes",
      "No"
   )
)</f>
        <v/>
      </c>
      <c r="J69" s="1"/>
      <c r="K69" s="1"/>
      <c r="L69" s="1"/>
    </row>
    <row r="70" spans="1:12" x14ac:dyDescent="0.35">
      <c r="A70" s="1"/>
      <c r="B70" s="4"/>
      <c r="C70" s="4"/>
      <c r="D70" s="73" t="str">
        <f>IF(OR(A70="", B70=""), "",
   IF(AND(
         B70 &lt;= 'County Names to hide (2)'!$D$2,
         OR(C70="", C70 &gt;= 'County Names to hide (2)'!$C$2)
      ),
      "Yes",
      "No"
   )
)</f>
        <v/>
      </c>
      <c r="E70" s="1"/>
      <c r="F70" s="2"/>
      <c r="G70" s="73" t="str">
        <f>IF(D70&lt;&gt;"Yes","",
   ROUND(
      (MIN(IF(C70="", 'County Names to hide (2)'!$D$2, C70),
           'County Names to hide (2)'!$D$2)
       - B70) / 365 * 12,
   1)
)</f>
        <v/>
      </c>
      <c r="H70" s="4"/>
      <c r="I70" s="1" t="str">
        <f t="shared" si="2"/>
        <v/>
      </c>
      <c r="J70" s="1"/>
      <c r="K70" s="1"/>
      <c r="L70" s="1"/>
    </row>
    <row r="71" spans="1:12" x14ac:dyDescent="0.35">
      <c r="A71" s="1"/>
      <c r="B71" s="4"/>
      <c r="C71" s="4"/>
      <c r="D71" s="73" t="str">
        <f>IF(OR(A71="", B71=""), "",
   IF(AND(
         B71 &lt;= 'County Names to hide (2)'!$D$2,
         OR(C71="", C71 &gt;= 'County Names to hide (2)'!$C$2)
      ),
      "Yes",
      "No"
   )
)</f>
        <v/>
      </c>
      <c r="E71" s="1"/>
      <c r="F71" s="2"/>
      <c r="G71" s="73" t="str">
        <f>IF(D71&lt;&gt;"Yes","",
   ROUND(
      (MIN(IF(C71="", 'County Names to hide (2)'!$D$2, C71),
           'County Names to hide (2)'!$D$2)
       - B71) / 365 * 12,
   1)
)</f>
        <v/>
      </c>
      <c r="H71" s="4"/>
      <c r="I71" s="1" t="str">
        <f t="shared" si="2"/>
        <v/>
      </c>
      <c r="J71" s="1"/>
      <c r="K71" s="1"/>
      <c r="L71" s="1"/>
    </row>
    <row r="72" spans="1:12" x14ac:dyDescent="0.35">
      <c r="A72" s="1"/>
      <c r="B72" s="4"/>
      <c r="C72" s="4"/>
      <c r="D72" s="73" t="str">
        <f>IF(OR(A72="", B72=""), "",
   IF(AND(
         B72 &lt;= 'County Names to hide (2)'!$D$2,
         OR(C72="", C72 &gt;= 'County Names to hide (2)'!$C$2)
      ),
      "Yes",
      "No"
   )
)</f>
        <v/>
      </c>
      <c r="E72" s="1"/>
      <c r="F72" s="2"/>
      <c r="G72" s="73" t="str">
        <f>IF(D72&lt;&gt;"Yes","",
   ROUND(
      (MIN(IF(C72="", 'County Names to hide (2)'!$D$2, C72),
           'County Names to hide (2)'!$D$2)
       - B72) / 365 * 12,
   1)
)</f>
        <v/>
      </c>
      <c r="H72" s="4"/>
      <c r="I72" s="1" t="str">
        <f t="shared" si="2"/>
        <v/>
      </c>
      <c r="J72" s="1"/>
      <c r="K72" s="1"/>
      <c r="L72" s="1"/>
    </row>
    <row r="73" spans="1:12" x14ac:dyDescent="0.35">
      <c r="A73" s="1"/>
      <c r="B73" s="4"/>
      <c r="C73" s="4"/>
      <c r="D73" s="73" t="str">
        <f>IF(OR(A73="", B73=""), "",
   IF(AND(
         B73 &lt;= 'County Names to hide (2)'!$D$2,
         OR(C73="", C73 &gt;= 'County Names to hide (2)'!$C$2)
      ),
      "Yes",
      "No"
   )
)</f>
        <v/>
      </c>
      <c r="E73" s="1"/>
      <c r="F73" s="2"/>
      <c r="G73" s="73" t="str">
        <f>IF(D73&lt;&gt;"Yes","",
   ROUND(
      (MIN(IF(C73="", 'County Names to hide (2)'!$D$2, C73),
           'County Names to hide (2)'!$D$2)
       - B73) / 365 * 12,
   1)
)</f>
        <v/>
      </c>
      <c r="H73" s="4"/>
      <c r="I73" s="1" t="str">
        <f t="shared" si="2"/>
        <v/>
      </c>
      <c r="J73" s="1"/>
      <c r="K73" s="1"/>
      <c r="L73" s="1"/>
    </row>
    <row r="74" spans="1:12" x14ac:dyDescent="0.35">
      <c r="A74" s="1"/>
      <c r="B74" s="4"/>
      <c r="C74" s="4"/>
      <c r="D74" s="73" t="str">
        <f>IF(OR(A74="", B74=""), "",
   IF(AND(
         B74 &lt;= 'County Names to hide (2)'!$D$2,
         OR(C74="", C74 &gt;= 'County Names to hide (2)'!$C$2)
      ),
      "Yes",
      "No"
   )
)</f>
        <v/>
      </c>
      <c r="E74" s="1"/>
      <c r="F74" s="2"/>
      <c r="G74" s="73" t="str">
        <f>IF(D74&lt;&gt;"Yes","",
   ROUND(
      (MIN(IF(C74="", 'County Names to hide (2)'!$D$2, C74),
           'County Names to hide (2)'!$D$2)
       - B74) / 365 * 12,
   1)
)</f>
        <v/>
      </c>
      <c r="H74" s="4"/>
      <c r="I74" s="1" t="str">
        <f t="shared" si="2"/>
        <v/>
      </c>
      <c r="J74" s="1"/>
      <c r="K74" s="1"/>
      <c r="L74" s="1"/>
    </row>
    <row r="75" spans="1:12" x14ac:dyDescent="0.35">
      <c r="A75" s="1"/>
      <c r="B75" s="4"/>
      <c r="C75" s="4"/>
      <c r="D75" s="73" t="str">
        <f>IF(OR(A75="", B75=""), "",
   IF(AND(
         B75 &lt;= 'County Names to hide (2)'!$D$2,
         OR(C75="", C75 &gt;= 'County Names to hide (2)'!$C$2)
      ),
      "Yes",
      "No"
   )
)</f>
        <v/>
      </c>
      <c r="E75" s="1"/>
      <c r="F75" s="2"/>
      <c r="G75" s="73" t="str">
        <f>IF(D75&lt;&gt;"Yes","",
   ROUND(
      (MIN(IF(C75="", 'County Names to hide (2)'!$D$2, C75),
           'County Names to hide (2)'!$D$2)
       - B75) / 365 * 12,
   1)
)</f>
        <v/>
      </c>
      <c r="H75" s="4"/>
      <c r="I75" s="1" t="str">
        <f t="shared" si="2"/>
        <v/>
      </c>
      <c r="J75" s="1"/>
      <c r="K75" s="1"/>
      <c r="L75" s="1"/>
    </row>
    <row r="76" spans="1:12" x14ac:dyDescent="0.35">
      <c r="A76" s="1"/>
      <c r="B76" s="4"/>
      <c r="C76" s="4"/>
      <c r="D76" s="73" t="str">
        <f>IF(OR(A76="", B76=""), "",
   IF(AND(
         B76 &lt;= 'County Names to hide (2)'!$D$2,
         OR(C76="", C76 &gt;= 'County Names to hide (2)'!$C$2)
      ),
      "Yes",
      "No"
   )
)</f>
        <v/>
      </c>
      <c r="E76" s="1"/>
      <c r="F76" s="2"/>
      <c r="G76" s="73" t="str">
        <f>IF(D76&lt;&gt;"Yes","",
   ROUND(
      (MIN(IF(C76="", 'County Names to hide (2)'!$D$2, C76),
           'County Names to hide (2)'!$D$2)
       - B76) / 365 * 12,
   1)
)</f>
        <v/>
      </c>
      <c r="H76" s="4"/>
      <c r="I76" s="1" t="str">
        <f t="shared" si="2"/>
        <v/>
      </c>
      <c r="J76" s="1"/>
      <c r="K76" s="1"/>
      <c r="L76" s="1"/>
    </row>
    <row r="77" spans="1:12" x14ac:dyDescent="0.35">
      <c r="A77" s="1"/>
      <c r="B77" s="4"/>
      <c r="C77" s="4"/>
      <c r="D77" s="73" t="str">
        <f>IF(OR(A77="", B77=""), "",
   IF(AND(
         B77 &lt;= 'County Names to hide (2)'!$D$2,
         OR(C77="", C77 &gt;= 'County Names to hide (2)'!$C$2)
      ),
      "Yes",
      "No"
   )
)</f>
        <v/>
      </c>
      <c r="E77" s="1"/>
      <c r="F77" s="2"/>
      <c r="G77" s="73" t="str">
        <f>IF(D77&lt;&gt;"Yes","",
   ROUND(
      (MIN(IF(C77="", 'County Names to hide (2)'!$D$2, C77),
           'County Names to hide (2)'!$D$2)
       - B77) / 365 * 12,
   1)
)</f>
        <v/>
      </c>
      <c r="H77" s="4"/>
      <c r="I77" s="1" t="str">
        <f t="shared" si="2"/>
        <v/>
      </c>
      <c r="J77" s="1"/>
      <c r="K77" s="1"/>
      <c r="L77" s="1"/>
    </row>
    <row r="78" spans="1:12" x14ac:dyDescent="0.35">
      <c r="A78" s="1"/>
      <c r="B78" s="4"/>
      <c r="C78" s="4"/>
      <c r="D78" s="73" t="str">
        <f>IF(OR(A78="", B78=""), "",
   IF(AND(
         B78 &lt;= 'County Names to hide (2)'!$D$2,
         OR(C78="", C78 &gt;= 'County Names to hide (2)'!$C$2)
      ),
      "Yes",
      "No"
   )
)</f>
        <v/>
      </c>
      <c r="E78" s="1"/>
      <c r="F78" s="2"/>
      <c r="G78" s="73" t="str">
        <f>IF(D78&lt;&gt;"Yes","",
   ROUND(
      (MIN(IF(C78="", 'County Names to hide (2)'!$D$2, C78),
           'County Names to hide (2)'!$D$2)
       - B78) / 365 * 12,
   1)
)</f>
        <v/>
      </c>
      <c r="H78" s="4"/>
      <c r="I78" s="1" t="str">
        <f t="shared" si="2"/>
        <v/>
      </c>
      <c r="J78" s="1"/>
      <c r="K78" s="1"/>
      <c r="L78" s="1"/>
    </row>
    <row r="79" spans="1:12" x14ac:dyDescent="0.35">
      <c r="A79" s="1"/>
      <c r="B79" s="4"/>
      <c r="C79" s="4"/>
      <c r="D79" s="73" t="str">
        <f>IF(OR(A79="", B79=""), "",
   IF(AND(
         B79 &lt;= 'County Names to hide (2)'!$D$2,
         OR(C79="", C79 &gt;= 'County Names to hide (2)'!$C$2)
      ),
      "Yes",
      "No"
   )
)</f>
        <v/>
      </c>
      <c r="E79" s="1"/>
      <c r="F79" s="2"/>
      <c r="G79" s="73" t="str">
        <f>IF(D79&lt;&gt;"Yes","",
   ROUND(
      (MIN(IF(C79="", 'County Names to hide (2)'!$D$2, C79),
           'County Names to hide (2)'!$D$2)
       - B79) / 365 * 12,
   1)
)</f>
        <v/>
      </c>
      <c r="H79" s="4"/>
      <c r="I79" s="1" t="str">
        <f t="shared" si="2"/>
        <v/>
      </c>
      <c r="J79" s="1"/>
      <c r="K79" s="1"/>
      <c r="L79" s="1"/>
    </row>
    <row r="80" spans="1:12" x14ac:dyDescent="0.35">
      <c r="A80" s="1"/>
      <c r="B80" s="4"/>
      <c r="C80" s="4"/>
      <c r="D80" s="73" t="str">
        <f>IF(OR(A80="", B80=""), "",
   IF(AND(
         B80 &lt;= 'County Names to hide (2)'!$D$2,
         OR(C80="", C80 &gt;= 'County Names to hide (2)'!$C$2)
      ),
      "Yes",
      "No"
   )
)</f>
        <v/>
      </c>
      <c r="E80" s="1"/>
      <c r="F80" s="2"/>
      <c r="G80" s="73" t="str">
        <f>IF(D80&lt;&gt;"Yes","",
   ROUND(
      (MIN(IF(C80="", 'County Names to hide (2)'!$D$2, C80),
           'County Names to hide (2)'!$D$2)
       - B80) / 365 * 12,
   1)
)</f>
        <v/>
      </c>
      <c r="H80" s="4"/>
      <c r="I80" s="1" t="str">
        <f t="shared" si="2"/>
        <v/>
      </c>
      <c r="J80" s="1"/>
      <c r="K80" s="1"/>
      <c r="L80" s="1"/>
    </row>
    <row r="81" spans="1:12" x14ac:dyDescent="0.35">
      <c r="A81" s="1"/>
      <c r="B81" s="4"/>
      <c r="C81" s="4"/>
      <c r="D81" s="73" t="str">
        <f>IF(OR(A81="", B81=""), "",
   IF(AND(
         B81 &lt;= 'County Names to hide (2)'!$D$2,
         OR(C81="", C81 &gt;= 'County Names to hide (2)'!$C$2)
      ),
      "Yes",
      "No"
   )
)</f>
        <v/>
      </c>
      <c r="E81" s="1"/>
      <c r="F81" s="2"/>
      <c r="G81" s="73" t="str">
        <f>IF(D81&lt;&gt;"Yes","",
   ROUND(
      (MIN(IF(C81="", 'County Names to hide (2)'!$D$2, C81),
           'County Names to hide (2)'!$D$2)
       - B81) / 365 * 12,
   1)
)</f>
        <v/>
      </c>
      <c r="H81" s="4"/>
      <c r="I81" s="1" t="str">
        <f t="shared" si="2"/>
        <v/>
      </c>
      <c r="J81" s="1"/>
      <c r="K81" s="1"/>
      <c r="L81" s="1"/>
    </row>
    <row r="82" spans="1:12" x14ac:dyDescent="0.35">
      <c r="A82" s="1"/>
      <c r="B82" s="4"/>
      <c r="C82" s="4"/>
      <c r="D82" s="73" t="str">
        <f>IF(OR(A82="", B82=""), "",
   IF(AND(
         B82 &lt;= 'County Names to hide (2)'!$D$2,
         OR(C82="", C82 &gt;= 'County Names to hide (2)'!$C$2)
      ),
      "Yes",
      "No"
   )
)</f>
        <v/>
      </c>
      <c r="E82" s="1"/>
      <c r="F82" s="2"/>
      <c r="G82" s="73" t="str">
        <f>IF(D82&lt;&gt;"Yes","",
   ROUND(
      (MIN(IF(C82="", 'County Names to hide (2)'!$D$2, C82),
           'County Names to hide (2)'!$D$2)
       - B82) / 365 * 12,
   1)
)</f>
        <v/>
      </c>
      <c r="H82" s="4"/>
      <c r="I82" s="1" t="str">
        <f t="shared" si="2"/>
        <v/>
      </c>
      <c r="J82" s="1"/>
      <c r="K82" s="1"/>
      <c r="L82" s="1"/>
    </row>
    <row r="83" spans="1:12" x14ac:dyDescent="0.35">
      <c r="A83" s="1"/>
      <c r="B83" s="4"/>
      <c r="C83" s="4"/>
      <c r="D83" s="73" t="str">
        <f>IF(OR(A83="", B83=""), "",
   IF(AND(
         B83 &lt;= 'County Names to hide (2)'!$D$2,
         OR(C83="", C83 &gt;= 'County Names to hide (2)'!$C$2)
      ),
      "Yes",
      "No"
   )
)</f>
        <v/>
      </c>
      <c r="E83" s="1"/>
      <c r="F83" s="2"/>
      <c r="G83" s="73" t="str">
        <f>IF(D83&lt;&gt;"Yes","",
   ROUND(
      (MIN(IF(C83="", 'County Names to hide (2)'!$D$2, C83),
           'County Names to hide (2)'!$D$2)
       - B83) / 365 * 12,
   1)
)</f>
        <v/>
      </c>
      <c r="H83" s="4"/>
      <c r="I83" s="1" t="str">
        <f t="shared" si="2"/>
        <v/>
      </c>
      <c r="J83" s="1"/>
      <c r="K83" s="1"/>
      <c r="L83" s="1"/>
    </row>
    <row r="84" spans="1:12" x14ac:dyDescent="0.35">
      <c r="A84" s="1"/>
      <c r="B84" s="4"/>
      <c r="C84" s="4"/>
      <c r="D84" s="73" t="str">
        <f>IF(OR(A84="", B84=""), "",
   IF(AND(
         B84 &lt;= 'County Names to hide (2)'!$D$2,
         OR(C84="", C84 &gt;= 'County Names to hide (2)'!$C$2)
      ),
      "Yes",
      "No"
   )
)</f>
        <v/>
      </c>
      <c r="E84" s="1"/>
      <c r="F84" s="2"/>
      <c r="G84" s="73" t="str">
        <f>IF(D84&lt;&gt;"Yes","",
   ROUND(
      (MIN(IF(C84="", 'County Names to hide (2)'!$D$2, C84),
           'County Names to hide (2)'!$D$2)
       - B84) / 365 * 12,
   1)
)</f>
        <v/>
      </c>
      <c r="H84" s="4"/>
      <c r="I84" s="1" t="str">
        <f t="shared" si="2"/>
        <v/>
      </c>
      <c r="J84" s="1"/>
      <c r="K84" s="1"/>
      <c r="L84" s="1"/>
    </row>
    <row r="85" spans="1:12" x14ac:dyDescent="0.35">
      <c r="A85" s="1"/>
      <c r="B85" s="4"/>
      <c r="C85" s="4"/>
      <c r="D85" s="73" t="str">
        <f>IF(OR(A85="", B85=""), "",
   IF(AND(
         B85 &lt;= 'County Names to hide (2)'!$D$2,
         OR(C85="", C85 &gt;= 'County Names to hide (2)'!$C$2)
      ),
      "Yes",
      "No"
   )
)</f>
        <v/>
      </c>
      <c r="E85" s="1"/>
      <c r="F85" s="2"/>
      <c r="G85" s="73" t="str">
        <f>IF(D85&lt;&gt;"Yes","",
   ROUND(
      (MIN(IF(C85="", 'County Names to hide (2)'!$D$2, C85),
           'County Names to hide (2)'!$D$2)
       - B85) / 365 * 12,
   1)
)</f>
        <v/>
      </c>
      <c r="H85" s="4"/>
      <c r="I85" s="1" t="str">
        <f t="shared" si="2"/>
        <v/>
      </c>
      <c r="J85" s="1"/>
      <c r="K85" s="1"/>
      <c r="L85" s="1"/>
    </row>
    <row r="86" spans="1:12" x14ac:dyDescent="0.35">
      <c r="A86" s="1"/>
      <c r="B86" s="4"/>
      <c r="C86" s="4"/>
      <c r="D86" s="73" t="str">
        <f>IF(OR(A86="", B86=""), "",
   IF(AND(
         B86 &lt;= 'County Names to hide (2)'!$D$2,
         OR(C86="", C86 &gt;= 'County Names to hide (2)'!$C$2)
      ),
      "Yes",
      "No"
   )
)</f>
        <v/>
      </c>
      <c r="E86" s="1"/>
      <c r="F86" s="2"/>
      <c r="G86" s="73" t="str">
        <f>IF(D86&lt;&gt;"Yes","",
   ROUND(
      (MIN(IF(C86="", 'County Names to hide (2)'!$D$2, C86),
           'County Names to hide (2)'!$D$2)
       - B86) / 365 * 12,
   1)
)</f>
        <v/>
      </c>
      <c r="H86" s="4"/>
      <c r="I86" s="1" t="str">
        <f t="shared" si="2"/>
        <v/>
      </c>
      <c r="J86" s="1"/>
      <c r="K86" s="1"/>
      <c r="L86" s="1"/>
    </row>
    <row r="87" spans="1:12" x14ac:dyDescent="0.35">
      <c r="A87" s="1"/>
      <c r="B87" s="4"/>
      <c r="C87" s="4"/>
      <c r="D87" s="73" t="str">
        <f>IF(OR(A87="", B87=""), "",
   IF(AND(
         B87 &lt;= 'County Names to hide (2)'!$D$2,
         OR(C87="", C87 &gt;= 'County Names to hide (2)'!$C$2)
      ),
      "Yes",
      "No"
   )
)</f>
        <v/>
      </c>
      <c r="E87" s="1"/>
      <c r="F87" s="2"/>
      <c r="G87" s="73" t="str">
        <f>IF(D87&lt;&gt;"Yes","",
   ROUND(
      (MIN(IF(C87="", 'County Names to hide (2)'!$D$2, C87),
           'County Names to hide (2)'!$D$2)
       - B87) / 365 * 12,
   1)
)</f>
        <v/>
      </c>
      <c r="H87" s="4"/>
      <c r="I87" s="1" t="str">
        <f t="shared" si="2"/>
        <v/>
      </c>
      <c r="J87" s="1"/>
      <c r="K87" s="1"/>
      <c r="L87" s="1"/>
    </row>
    <row r="88" spans="1:12" x14ac:dyDescent="0.35">
      <c r="A88" s="1"/>
      <c r="B88" s="4"/>
      <c r="C88" s="4"/>
      <c r="D88" s="73" t="str">
        <f>IF(OR(A88="", B88=""), "",
   IF(AND(
         B88 &lt;= 'County Names to hide (2)'!$D$2,
         OR(C88="", C88 &gt;= 'County Names to hide (2)'!$C$2)
      ),
      "Yes",
      "No"
   )
)</f>
        <v/>
      </c>
      <c r="E88" s="1"/>
      <c r="F88" s="2"/>
      <c r="G88" s="73" t="str">
        <f>IF(D88&lt;&gt;"Yes","",
   ROUND(
      (MIN(IF(C88="", 'County Names to hide (2)'!$D$2, C88),
           'County Names to hide (2)'!$D$2)
       - B88) / 365 * 12,
   1)
)</f>
        <v/>
      </c>
      <c r="H88" s="4"/>
      <c r="I88" s="1" t="str">
        <f t="shared" si="2"/>
        <v/>
      </c>
      <c r="J88" s="1"/>
      <c r="K88" s="1"/>
      <c r="L88" s="1"/>
    </row>
    <row r="89" spans="1:12" x14ac:dyDescent="0.35">
      <c r="A89" s="1"/>
      <c r="B89" s="4"/>
      <c r="C89" s="4"/>
      <c r="D89" s="73" t="str">
        <f>IF(OR(A89="", B89=""), "",
   IF(AND(
         B89 &lt;= 'County Names to hide (2)'!$D$2,
         OR(C89="", C89 &gt;= 'County Names to hide (2)'!$C$2)
      ),
      "Yes",
      "No"
   )
)</f>
        <v/>
      </c>
      <c r="E89" s="1"/>
      <c r="F89" s="2"/>
      <c r="G89" s="73" t="str">
        <f>IF(D89&lt;&gt;"Yes","",
   ROUND(
      (MIN(IF(C89="", 'County Names to hide (2)'!$D$2, C89),
           'County Names to hide (2)'!$D$2)
       - B89) / 365 * 12,
   1)
)</f>
        <v/>
      </c>
      <c r="H89" s="4"/>
      <c r="I89" s="1" t="str">
        <f t="shared" si="2"/>
        <v/>
      </c>
      <c r="J89" s="1"/>
      <c r="K89" s="1"/>
      <c r="L89" s="1"/>
    </row>
    <row r="90" spans="1:12" x14ac:dyDescent="0.35">
      <c r="A90" s="1"/>
      <c r="B90" s="4"/>
      <c r="C90" s="4"/>
      <c r="D90" s="73" t="str">
        <f>IF(OR(A90="", B90=""), "",
   IF(AND(
         B90 &lt;= 'County Names to hide (2)'!$D$2,
         OR(C90="", C90 &gt;= 'County Names to hide (2)'!$C$2)
      ),
      "Yes",
      "No"
   )
)</f>
        <v/>
      </c>
      <c r="E90" s="1"/>
      <c r="F90" s="2"/>
      <c r="G90" s="73" t="str">
        <f>IF(D90&lt;&gt;"Yes","",
   ROUND(
      (MIN(IF(C90="", 'County Names to hide (2)'!$D$2, C90),
           'County Names to hide (2)'!$D$2)
       - B90) / 365 * 12,
   1)
)</f>
        <v/>
      </c>
      <c r="H90" s="4"/>
      <c r="I90" s="1" t="str">
        <f t="shared" si="2"/>
        <v/>
      </c>
      <c r="J90" s="1"/>
      <c r="K90" s="1"/>
      <c r="L90" s="1"/>
    </row>
    <row r="91" spans="1:12" x14ac:dyDescent="0.35">
      <c r="A91" s="1"/>
      <c r="B91" s="4"/>
      <c r="C91" s="4"/>
      <c r="D91" s="73" t="str">
        <f>IF(OR(A91="", B91=""), "",
   IF(AND(
         B91 &lt;= 'County Names to hide (2)'!$D$2,
         OR(C91="", C91 &gt;= 'County Names to hide (2)'!$C$2)
      ),
      "Yes",
      "No"
   )
)</f>
        <v/>
      </c>
      <c r="E91" s="1"/>
      <c r="F91" s="2"/>
      <c r="G91" s="73" t="str">
        <f>IF(D91&lt;&gt;"Yes","",
   ROUND(
      (MIN(IF(C91="", 'County Names to hide (2)'!$D$2, C91),
           'County Names to hide (2)'!$D$2)
       - B91) / 365 * 12,
   1)
)</f>
        <v/>
      </c>
      <c r="H91" s="4"/>
      <c r="I91" s="1" t="str">
        <f t="shared" si="2"/>
        <v/>
      </c>
      <c r="J91" s="1"/>
      <c r="K91" s="1"/>
      <c r="L91" s="1"/>
    </row>
    <row r="92" spans="1:12" x14ac:dyDescent="0.35">
      <c r="A92" s="1"/>
      <c r="B92" s="4"/>
      <c r="C92" s="4"/>
      <c r="D92" s="73" t="str">
        <f>IF(OR(A92="", B92=""), "",
   IF(AND(
         B92 &lt;= 'County Names to hide (2)'!$D$2,
         OR(C92="", C92 &gt;= 'County Names to hide (2)'!$C$2)
      ),
      "Yes",
      "No"
   )
)</f>
        <v/>
      </c>
      <c r="E92" s="1"/>
      <c r="F92" s="2"/>
      <c r="G92" s="73" t="str">
        <f>IF(D92&lt;&gt;"Yes","",
   ROUND(
      (MIN(IF(C92="", 'County Names to hide (2)'!$D$2, C92),
           'County Names to hide (2)'!$D$2)
       - B92) / 365 * 12,
   1)
)</f>
        <v/>
      </c>
      <c r="H92" s="4"/>
      <c r="I92" s="1" t="str">
        <f t="shared" si="2"/>
        <v/>
      </c>
      <c r="J92" s="1"/>
      <c r="K92" s="1"/>
      <c r="L92" s="1"/>
    </row>
    <row r="93" spans="1:12" x14ac:dyDescent="0.35">
      <c r="A93" s="1"/>
      <c r="B93" s="4"/>
      <c r="C93" s="4"/>
      <c r="D93" s="73" t="str">
        <f>IF(OR(A93="", B93=""), "",
   IF(AND(
         B93 &lt;= 'County Names to hide (2)'!$D$2,
         OR(C93="", C93 &gt;= 'County Names to hide (2)'!$C$2)
      ),
      "Yes",
      "No"
   )
)</f>
        <v/>
      </c>
      <c r="E93" s="1"/>
      <c r="F93" s="2"/>
      <c r="G93" s="73" t="str">
        <f>IF(D93&lt;&gt;"Yes","",
   ROUND(
      (MIN(IF(C93="", 'County Names to hide (2)'!$D$2, C93),
           'County Names to hide (2)'!$D$2)
       - B93) / 365 * 12,
   1)
)</f>
        <v/>
      </c>
      <c r="H93" s="4"/>
      <c r="I93" s="1" t="str">
        <f t="shared" si="2"/>
        <v/>
      </c>
      <c r="J93" s="1"/>
      <c r="K93" s="1"/>
      <c r="L93" s="1"/>
    </row>
    <row r="94" spans="1:12" x14ac:dyDescent="0.35">
      <c r="A94" s="1"/>
      <c r="B94" s="4"/>
      <c r="C94" s="4"/>
      <c r="D94" s="73" t="str">
        <f>IF(OR(A94="", B94=""), "",
   IF(AND(
         B94 &lt;= 'County Names to hide (2)'!$D$2,
         OR(C94="", C94 &gt;= 'County Names to hide (2)'!$C$2)
      ),
      "Yes",
      "No"
   )
)</f>
        <v/>
      </c>
      <c r="E94" s="1"/>
      <c r="F94" s="2"/>
      <c r="G94" s="73" t="str">
        <f>IF(D94&lt;&gt;"Yes","",
   ROUND(
      (MIN(IF(C94="", 'County Names to hide (2)'!$D$2, C94),
           'County Names to hide (2)'!$D$2)
       - B94) / 365 * 12,
   1)
)</f>
        <v/>
      </c>
      <c r="H94" s="4"/>
      <c r="I94" s="1" t="str">
        <f t="shared" si="2"/>
        <v/>
      </c>
      <c r="J94" s="1"/>
      <c r="K94" s="1"/>
      <c r="L94" s="1"/>
    </row>
    <row r="95" spans="1:12" x14ac:dyDescent="0.35">
      <c r="A95" s="1"/>
      <c r="B95" s="4"/>
      <c r="C95" s="4"/>
      <c r="D95" s="73" t="str">
        <f>IF(OR(A95="", B95=""), "",
   IF(AND(
         B95 &lt;= 'County Names to hide (2)'!$D$2,
         OR(C95="", C95 &gt;= 'County Names to hide (2)'!$C$2)
      ),
      "Yes",
      "No"
   )
)</f>
        <v/>
      </c>
      <c r="E95" s="1"/>
      <c r="F95" s="2"/>
      <c r="G95" s="73" t="str">
        <f>IF(D95&lt;&gt;"Yes","",
   ROUND(
      (MIN(IF(C95="", 'County Names to hide (2)'!$D$2, C95),
           'County Names to hide (2)'!$D$2)
       - B95) / 365 * 12,
   1)
)</f>
        <v/>
      </c>
      <c r="H95" s="4"/>
      <c r="I95" s="1" t="str">
        <f t="shared" si="2"/>
        <v/>
      </c>
      <c r="J95" s="1"/>
      <c r="K95" s="1"/>
      <c r="L95" s="1"/>
    </row>
    <row r="96" spans="1:12" x14ac:dyDescent="0.35">
      <c r="A96" s="1"/>
      <c r="B96" s="4"/>
      <c r="C96" s="4"/>
      <c r="D96" s="73" t="str">
        <f>IF(OR(A96="", B96=""), "",
   IF(AND(
         B96 &lt;= 'County Names to hide (2)'!$D$2,
         OR(C96="", C96 &gt;= 'County Names to hide (2)'!$C$2)
      ),
      "Yes",
      "No"
   )
)</f>
        <v/>
      </c>
      <c r="E96" s="1"/>
      <c r="F96" s="2"/>
      <c r="G96" s="73" t="str">
        <f>IF(D96&lt;&gt;"Yes","",
   ROUND(
      (MIN(IF(C96="", 'County Names to hide (2)'!$D$2, C96),
           'County Names to hide (2)'!$D$2)
       - B96) / 365 * 12,
   1)
)</f>
        <v/>
      </c>
      <c r="H96" s="4"/>
      <c r="I96" s="1" t="str">
        <f t="shared" si="2"/>
        <v/>
      </c>
      <c r="J96" s="1"/>
      <c r="K96" s="1"/>
      <c r="L96" s="1"/>
    </row>
    <row r="97" spans="1:12" x14ac:dyDescent="0.35">
      <c r="A97" s="1"/>
      <c r="B97" s="4"/>
      <c r="C97" s="4"/>
      <c r="D97" s="73" t="str">
        <f>IF(OR(A97="", B97=""), "",
   IF(AND(
         B97 &lt;= 'County Names to hide (2)'!$D$2,
         OR(C97="", C97 &gt;= 'County Names to hide (2)'!$C$2)
      ),
      "Yes",
      "No"
   )
)</f>
        <v/>
      </c>
      <c r="E97" s="1"/>
      <c r="F97" s="2"/>
      <c r="G97" s="73" t="str">
        <f>IF(D97&lt;&gt;"Yes","",
   ROUND(
      (MIN(IF(C97="", 'County Names to hide (2)'!$D$2, C97),
           'County Names to hide (2)'!$D$2)
       - B97) / 365 * 12,
   1)
)</f>
        <v/>
      </c>
      <c r="H97" s="4"/>
      <c r="I97" s="1" t="str">
        <f t="shared" si="2"/>
        <v/>
      </c>
      <c r="J97" s="1"/>
      <c r="K97" s="1"/>
      <c r="L97" s="1"/>
    </row>
    <row r="98" spans="1:12" x14ac:dyDescent="0.35">
      <c r="A98" s="1"/>
      <c r="B98" s="4"/>
      <c r="C98" s="4"/>
      <c r="D98" s="73" t="str">
        <f>IF(OR(A98="", B98=""), "",
   IF(AND(
         B98 &lt;= 'County Names to hide (2)'!$D$2,
         OR(C98="", C98 &gt;= 'County Names to hide (2)'!$C$2)
      ),
      "Yes",
      "No"
   )
)</f>
        <v/>
      </c>
      <c r="E98" s="1"/>
      <c r="F98" s="2"/>
      <c r="G98" s="73" t="str">
        <f>IF(D98&lt;&gt;"Yes","",
   ROUND(
      (MIN(IF(C98="", 'County Names to hide (2)'!$D$2, C98),
           'County Names to hide (2)'!$D$2)
       - B98) / 365 * 12,
   1)
)</f>
        <v/>
      </c>
      <c r="H98" s="4"/>
      <c r="I98" s="1" t="str">
        <f t="shared" si="2"/>
        <v/>
      </c>
      <c r="J98" s="1"/>
      <c r="K98" s="1"/>
      <c r="L98" s="1"/>
    </row>
    <row r="99" spans="1:12" x14ac:dyDescent="0.35">
      <c r="A99" s="1"/>
      <c r="B99" s="4"/>
      <c r="C99" s="4"/>
      <c r="D99" s="73" t="str">
        <f>IF(OR(A99="", B99=""), "",
   IF(AND(
         B99 &lt;= 'County Names to hide (2)'!$D$2,
         OR(C99="", C99 &gt;= 'County Names to hide (2)'!$C$2)
      ),
      "Yes",
      "No"
   )
)</f>
        <v/>
      </c>
      <c r="E99" s="1"/>
      <c r="F99" s="2"/>
      <c r="G99" s="73" t="str">
        <f>IF(D99&lt;&gt;"Yes","",
   ROUND(
      (MIN(IF(C99="", 'County Names to hide (2)'!$D$2, C99),
           'County Names to hide (2)'!$D$2)
       - B99) / 365 * 12,
   1)
)</f>
        <v/>
      </c>
      <c r="H99" s="4"/>
      <c r="I99" s="1" t="str">
        <f t="shared" si="2"/>
        <v/>
      </c>
      <c r="J99" s="1"/>
      <c r="K99" s="1"/>
      <c r="L99" s="1"/>
    </row>
    <row r="100" spans="1:12" x14ac:dyDescent="0.35">
      <c r="A100" s="1"/>
      <c r="B100" s="4"/>
      <c r="C100" s="4"/>
      <c r="D100" s="73" t="str">
        <f>IF(OR(A100="", B100=""), "",
   IF(AND(
         B100 &lt;= 'County Names to hide (2)'!$D$2,
         OR(C100="", C100 &gt;= 'County Names to hide (2)'!$C$2)
      ),
      "Yes",
      "No"
   )
)</f>
        <v/>
      </c>
      <c r="E100" s="1"/>
      <c r="F100" s="2"/>
      <c r="G100" s="73" t="str">
        <f>IF(D100&lt;&gt;"Yes","",
   ROUND(
      (MIN(IF(C100="", 'County Names to hide (2)'!$D$2, C100),
           'County Names to hide (2)'!$D$2)
       - B100) / 365 * 12,
   1)
)</f>
        <v/>
      </c>
      <c r="H100" s="4"/>
      <c r="I100" s="1" t="str">
        <f t="shared" si="2"/>
        <v/>
      </c>
      <c r="J100" s="1"/>
      <c r="K100" s="1"/>
      <c r="L100" s="1"/>
    </row>
  </sheetData>
  <sheetProtection algorithmName="SHA-512" hashValue="9liLha+yP0m1IGRgYi09o+8ksGgHMvVn2DpxqaXyhayE/6T/MJ6QL4zT/rpldeBz1W3DYyO4Z7cx+38FsNWWnA==" saltValue="IOwdV5gnCbEgp5Bc9gKSlg==" spinCount="100000" sheet="1" objects="1" scenarios="1" selectLockedCells="1" sort="0"/>
  <mergeCells count="4">
    <mergeCell ref="A1:G1"/>
    <mergeCell ref="A2:B2"/>
    <mergeCell ref="A3:G3"/>
    <mergeCell ref="I3:K3"/>
  </mergeCells>
  <dataValidations count="4">
    <dataValidation type="list" allowBlank="1" showInputMessage="1" showErrorMessage="1" sqref="E5:E1048576 E1" xr:uid="{57E757B6-0BDC-4142-942C-A4191B543861}">
      <formula1>"Direct Service Staff, Supervisor, Program Manager"</formula1>
    </dataValidation>
    <dataValidation type="list" allowBlank="1" showInputMessage="1" showErrorMessage="1" sqref="G101:H1048576 G1:H1" xr:uid="{08A6D48F-EAC9-47E3-ABFC-55A36501F578}">
      <formula1>"Full-Time, Part-Time"</formula1>
    </dataValidation>
    <dataValidation type="list" allowBlank="1" showInputMessage="1" showErrorMessage="1" sqref="N101:N1048576 J101:L1048576 J5:L100" xr:uid="{8B7C8057-9835-4F9D-A8EE-AC1E69157059}">
      <formula1>"Yes, No"</formula1>
    </dataValidation>
    <dataValidation type="list" allowBlank="1" showInputMessage="1" showErrorMessage="1" sqref="M101:M1048576" xr:uid="{C69EF43B-92C3-450F-9BD7-EA871E8895FE}">
      <formula1>"Yes, No, N/A"</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0EB21-80A7-4DED-94E7-66BF3C1C87F6}">
  <sheetPr codeName="Sheet3">
    <tabColor rgb="FFFFFF00"/>
  </sheetPr>
  <dimension ref="A1:AM500"/>
  <sheetViews>
    <sheetView topLeftCell="I2" zoomScale="80" zoomScaleNormal="80" workbookViewId="0">
      <selection activeCell="W6" sqref="W6"/>
    </sheetView>
  </sheetViews>
  <sheetFormatPr defaultColWidth="10.54296875" defaultRowHeight="15" customHeight="1" zeroHeight="1" x14ac:dyDescent="0.35"/>
  <cols>
    <col min="5" max="5" width="15.54296875" customWidth="1"/>
    <col min="13" max="13" width="15.26953125" style="5" customWidth="1"/>
    <col min="14" max="14" width="18.453125" style="5" customWidth="1"/>
    <col min="15" max="15" width="26.26953125" customWidth="1"/>
    <col min="16" max="19" width="10.54296875" style="5"/>
    <col min="20" max="20" width="18.81640625" customWidth="1"/>
    <col min="21" max="21" width="23.1796875" customWidth="1"/>
    <col min="22" max="22" width="29.453125" customWidth="1"/>
    <col min="23" max="23" width="31.54296875" customWidth="1"/>
    <col min="24" max="24" width="28.1796875" customWidth="1"/>
    <col min="25" max="25" width="30.7265625" customWidth="1"/>
    <col min="26" max="26" width="23.26953125" customWidth="1"/>
    <col min="27" max="27" width="22" customWidth="1"/>
    <col min="28" max="28" width="23.453125" customWidth="1"/>
    <col min="29" max="29" width="27.26953125" customWidth="1"/>
    <col min="30" max="30" width="19.26953125" customWidth="1"/>
    <col min="31" max="31" width="28.453125" customWidth="1"/>
    <col min="32" max="32" width="27.26953125" customWidth="1"/>
    <col min="33" max="33" width="33.54296875" customWidth="1"/>
    <col min="34" max="34" width="21.81640625" customWidth="1"/>
    <col min="35" max="35" width="26.453125" customWidth="1"/>
    <col min="36" max="36" width="27.1796875" customWidth="1"/>
    <col min="37" max="37" width="21.453125" customWidth="1"/>
    <col min="38" max="38" width="25.1796875" customWidth="1"/>
    <col min="39" max="39" width="18.453125" customWidth="1"/>
  </cols>
  <sheetData>
    <row r="1" spans="1:39" ht="21" x14ac:dyDescent="0.5">
      <c r="A1" s="95" t="s">
        <v>97</v>
      </c>
      <c r="B1" s="95"/>
      <c r="C1" s="95"/>
      <c r="D1" s="95"/>
      <c r="E1" s="95"/>
      <c r="F1" s="95"/>
      <c r="G1" s="95"/>
      <c r="H1" s="95"/>
      <c r="I1" s="95"/>
      <c r="J1" s="95"/>
      <c r="K1" s="95"/>
      <c r="L1" s="95"/>
      <c r="M1" s="95"/>
      <c r="N1" s="95"/>
      <c r="O1" s="10"/>
      <c r="P1" s="15"/>
      <c r="Q1" s="15"/>
      <c r="R1" s="15"/>
      <c r="S1" s="15"/>
      <c r="T1" s="10"/>
      <c r="U1" s="10"/>
      <c r="V1" s="10"/>
    </row>
    <row r="2" spans="1:39" ht="96.65" customHeight="1" x14ac:dyDescent="0.35">
      <c r="A2" s="95"/>
      <c r="B2" s="95"/>
      <c r="C2" s="95"/>
      <c r="D2" s="95"/>
      <c r="E2" s="95"/>
      <c r="F2" s="95"/>
      <c r="G2" s="95"/>
      <c r="H2" s="95"/>
      <c r="I2" s="95"/>
      <c r="J2" s="95"/>
      <c r="K2" s="95"/>
      <c r="L2" s="95"/>
      <c r="M2" s="95"/>
      <c r="N2" s="95"/>
      <c r="O2" s="6"/>
      <c r="P2" s="16"/>
      <c r="Q2" s="16"/>
      <c r="R2" s="16"/>
      <c r="S2" s="16"/>
      <c r="T2" s="6"/>
      <c r="U2" s="6"/>
      <c r="V2" s="6"/>
    </row>
    <row r="3" spans="1:39" ht="19" thickBot="1" x14ac:dyDescent="0.5">
      <c r="A3" s="92" t="s">
        <v>80</v>
      </c>
      <c r="B3" s="92"/>
      <c r="C3" s="11"/>
      <c r="D3" s="11"/>
      <c r="E3" s="71" t="s">
        <v>81</v>
      </c>
      <c r="F3" s="12"/>
      <c r="G3" s="1"/>
      <c r="H3" s="1"/>
      <c r="I3" s="1"/>
      <c r="J3" s="1"/>
      <c r="K3" s="1"/>
      <c r="L3" s="1"/>
      <c r="M3" s="4"/>
      <c r="N3" s="4"/>
      <c r="O3" s="1"/>
      <c r="P3" s="4"/>
      <c r="Q3" s="4"/>
      <c r="R3" s="4"/>
      <c r="S3" s="4"/>
      <c r="T3" s="1"/>
      <c r="U3" s="1"/>
      <c r="V3" s="1"/>
    </row>
    <row r="4" spans="1:39" ht="29" x14ac:dyDescent="0.35">
      <c r="A4" s="7" t="s">
        <v>98</v>
      </c>
      <c r="B4" s="8"/>
      <c r="C4" s="7"/>
      <c r="D4" s="9"/>
      <c r="E4" s="9"/>
      <c r="F4" s="9"/>
      <c r="G4" s="69"/>
      <c r="H4" s="69"/>
      <c r="I4" s="69"/>
      <c r="J4" s="69"/>
      <c r="K4" s="69"/>
      <c r="L4" s="69"/>
      <c r="M4" s="99" t="s">
        <v>99</v>
      </c>
      <c r="N4" s="99"/>
      <c r="O4" s="99"/>
      <c r="P4" s="99"/>
      <c r="Q4" s="99"/>
      <c r="R4" s="99"/>
      <c r="S4" s="99"/>
      <c r="T4" s="13"/>
      <c r="U4" s="13"/>
      <c r="V4" s="13"/>
      <c r="W4" s="14"/>
      <c r="X4" s="14"/>
      <c r="Y4" s="14"/>
      <c r="Z4" s="86" t="s">
        <v>100</v>
      </c>
      <c r="AA4" s="100" t="s">
        <v>101</v>
      </c>
      <c r="AB4" s="100"/>
      <c r="AC4" s="97" t="s">
        <v>102</v>
      </c>
      <c r="AD4" s="97"/>
      <c r="AE4" s="97"/>
      <c r="AF4" s="98" t="s">
        <v>103</v>
      </c>
      <c r="AG4" s="98"/>
      <c r="AH4" s="98"/>
      <c r="AI4" s="98"/>
      <c r="AJ4" s="96" t="s">
        <v>104</v>
      </c>
      <c r="AK4" s="96"/>
      <c r="AL4" s="96"/>
      <c r="AM4" s="96"/>
    </row>
    <row r="5" spans="1:39" s="85" customFormat="1" ht="97.5" customHeight="1" x14ac:dyDescent="0.35">
      <c r="A5" s="80" t="s">
        <v>105</v>
      </c>
      <c r="B5" s="81" t="s">
        <v>106</v>
      </c>
      <c r="C5" s="82" t="s">
        <v>107</v>
      </c>
      <c r="D5" s="80" t="s">
        <v>108</v>
      </c>
      <c r="E5" s="82" t="s">
        <v>109</v>
      </c>
      <c r="F5" s="82" t="s">
        <v>110</v>
      </c>
      <c r="G5" s="83" t="s">
        <v>111</v>
      </c>
      <c r="H5" s="83" t="s">
        <v>112</v>
      </c>
      <c r="I5" s="83" t="s">
        <v>113</v>
      </c>
      <c r="J5" s="83" t="s">
        <v>114</v>
      </c>
      <c r="K5" s="83" t="s">
        <v>115</v>
      </c>
      <c r="L5" s="83" t="s">
        <v>116</v>
      </c>
      <c r="M5" s="84" t="s">
        <v>117</v>
      </c>
      <c r="N5" s="84" t="s">
        <v>118</v>
      </c>
      <c r="O5" s="83" t="s">
        <v>119</v>
      </c>
      <c r="P5" s="84" t="s">
        <v>120</v>
      </c>
      <c r="Q5" s="84" t="s">
        <v>121</v>
      </c>
      <c r="R5" s="84" t="s">
        <v>122</v>
      </c>
      <c r="S5" s="84" t="s">
        <v>123</v>
      </c>
      <c r="T5" s="83" t="s">
        <v>124</v>
      </c>
      <c r="U5" s="83" t="s">
        <v>125</v>
      </c>
      <c r="V5" s="83" t="s">
        <v>126</v>
      </c>
      <c r="W5" s="83" t="s">
        <v>127</v>
      </c>
      <c r="X5" s="83" t="s">
        <v>128</v>
      </c>
      <c r="Y5" s="83" t="s">
        <v>129</v>
      </c>
      <c r="Z5" s="83" t="s">
        <v>130</v>
      </c>
      <c r="AA5" s="83" t="s">
        <v>131</v>
      </c>
      <c r="AB5" s="83" t="s">
        <v>132</v>
      </c>
      <c r="AC5" s="83" t="s">
        <v>133</v>
      </c>
      <c r="AD5" s="83" t="s">
        <v>134</v>
      </c>
      <c r="AE5" s="83" t="s">
        <v>135</v>
      </c>
      <c r="AF5" s="83" t="s">
        <v>136</v>
      </c>
      <c r="AG5" s="83" t="s">
        <v>137</v>
      </c>
      <c r="AH5" s="83" t="s">
        <v>138</v>
      </c>
      <c r="AI5" s="83" t="s">
        <v>139</v>
      </c>
      <c r="AJ5" s="83" t="s">
        <v>140</v>
      </c>
      <c r="AK5" s="83" t="s">
        <v>141</v>
      </c>
      <c r="AL5" s="83" t="s">
        <v>142</v>
      </c>
      <c r="AM5" s="83" t="s">
        <v>143</v>
      </c>
    </row>
    <row r="6" spans="1:39" s="1" customFormat="1" ht="14.5" x14ac:dyDescent="0.35">
      <c r="C6" s="4"/>
      <c r="L6" s="73" t="str">
        <f>IF(COUNTIF(F6:K6, "Yes")&gt;0, "No", "Yes")</f>
        <v>Yes</v>
      </c>
      <c r="M6" s="4"/>
      <c r="N6" s="4"/>
      <c r="O6" s="73" t="str">
        <f>IF(OR(A6="", M6=""), "",
   IF(AND(
         M6 &lt;= 'County Names to hide (2)'!$D$2,
         OR(N6="", N6 &gt;= 'County Names to hide (2)'!$C$2)
      ),
      "Yes",
      "No"
   )
)</f>
        <v/>
      </c>
      <c r="P6" s="4"/>
      <c r="Q6" s="4"/>
      <c r="R6" s="4"/>
      <c r="S6" s="4"/>
      <c r="U6" s="73" t="str">
        <f>IF(M6="","",
   ROUND(
      (MIN(IF(N6="", 'County Names to hide (2)'!$D$2, N6),
           'County Names to hide (2)'!$D$2)
       - M6) / 365 * 12,
   1)
)</f>
        <v/>
      </c>
      <c r="V6" s="73" t="str">
        <f>IF(C6="","",
   ROUND(('County Names to hide (2)'!$D$2 - C6) / 365 * 12, 1)
)</f>
        <v/>
      </c>
      <c r="AF6" s="73" t="str">
        <f t="shared" ref="AF6:AF69" si="0">IF(LEN(U6)=0,"",IF(U6&gt;=3,"Yes","No"))</f>
        <v/>
      </c>
    </row>
    <row r="7" spans="1:39" s="1" customFormat="1" ht="14.5" x14ac:dyDescent="0.35">
      <c r="C7" s="4"/>
      <c r="L7" s="73" t="str">
        <f t="shared" ref="L7:L70" si="1">IF(COUNTIF(F7:K7, "Yes")&gt;0, "No", "Yes")</f>
        <v>Yes</v>
      </c>
      <c r="M7" s="4"/>
      <c r="N7" s="4"/>
      <c r="O7" s="73" t="str">
        <f>IF(OR(A7="", M7=""), "",
   IF(AND(
         M7 &lt;= 'County Names to hide (2)'!$D$2,
         OR(N7="", N7 &gt;= 'County Names to hide (2)'!$C$2)
      ),
      "Yes",
      "No"
   )
)</f>
        <v/>
      </c>
      <c r="P7" s="4"/>
      <c r="Q7" s="4"/>
      <c r="R7" s="4"/>
      <c r="S7" s="4"/>
      <c r="U7" s="73" t="str">
        <f>IF(M7="","",
   ROUND(
      (MIN(IF(N7="", 'County Names to hide (2)'!$D$2, N7),
           'County Names to hide (2)'!$D$2)
       - M7) / 365 * 12,
   1)
)</f>
        <v/>
      </c>
      <c r="V7" s="73" t="str">
        <f>IF(C7="","",
   ROUND(('County Names to hide (2)'!$D$2 - C7) / 365 * 12, 1)
)</f>
        <v/>
      </c>
      <c r="AF7" s="73" t="str">
        <f t="shared" si="0"/>
        <v/>
      </c>
    </row>
    <row r="8" spans="1:39" s="1" customFormat="1" ht="14.5" x14ac:dyDescent="0.35">
      <c r="L8" s="73" t="str">
        <f t="shared" si="1"/>
        <v>Yes</v>
      </c>
      <c r="M8" s="4"/>
      <c r="N8" s="4"/>
      <c r="O8" s="73" t="str">
        <f>IF(OR(A8="", M8=""), "",
   IF(AND(
         M8 &lt;= 'County Names to hide (2)'!$D$2,
         OR(N8="", N8 &gt;= 'County Names to hide (2)'!$C$2)
      ),
      "Yes",
      "No"
   )
)</f>
        <v/>
      </c>
      <c r="P8" s="4"/>
      <c r="Q8" s="4"/>
      <c r="R8" s="4"/>
      <c r="S8" s="4"/>
      <c r="U8" s="73" t="str">
        <f>IF(M8="","",
   ROUND(
      (MIN(IF(N8="", 'County Names to hide (2)'!$D$2, N8),
           'County Names to hide (2)'!$D$2)
       - M8) / 365 * 12,
   1)
)</f>
        <v/>
      </c>
      <c r="V8" s="73" t="str">
        <f>IF(C8="","",
   ROUND(('County Names to hide (2)'!$D$2 - C8) / 365 * 12, 1)
)</f>
        <v/>
      </c>
      <c r="AF8" s="73" t="str">
        <f t="shared" si="0"/>
        <v/>
      </c>
    </row>
    <row r="9" spans="1:39" s="1" customFormat="1" ht="14.5" x14ac:dyDescent="0.35">
      <c r="L9" s="73" t="str">
        <f t="shared" si="1"/>
        <v>Yes</v>
      </c>
      <c r="M9" s="4"/>
      <c r="N9" s="4"/>
      <c r="O9" s="73" t="str">
        <f>IF(OR(A9="", M9=""), "",
   IF(AND(
         M9 &lt;= 'County Names to hide (2)'!$D$2,
         OR(N9="", N9 &gt;= 'County Names to hide (2)'!$C$2)
      ),
      "Yes",
      "No"
   )
)</f>
        <v/>
      </c>
      <c r="P9" s="4"/>
      <c r="Q9" s="4"/>
      <c r="R9" s="4"/>
      <c r="S9" s="4"/>
      <c r="U9" s="73" t="str">
        <f>IF(M9="","",
   ROUND(
      (MIN(IF(N9="", 'County Names to hide (2)'!$D$2, N9),
           'County Names to hide (2)'!$D$2)
       - M9) / 365 * 12,
   1)
)</f>
        <v/>
      </c>
      <c r="V9" s="73" t="str">
        <f>IF(C9="","",
   ROUND(('County Names to hide (2)'!$D$2 - C9) / 365 * 12, 1)
)</f>
        <v/>
      </c>
      <c r="AF9" s="73" t="str">
        <f t="shared" si="0"/>
        <v/>
      </c>
    </row>
    <row r="10" spans="1:39" s="1" customFormat="1" ht="14.5" x14ac:dyDescent="0.35">
      <c r="L10" s="73" t="str">
        <f t="shared" si="1"/>
        <v>Yes</v>
      </c>
      <c r="M10" s="4"/>
      <c r="N10" s="4"/>
      <c r="O10" s="73" t="str">
        <f>IF(OR(A10="", M10=""), "",
   IF(AND(
         M10 &lt;= 'County Names to hide (2)'!$D$2,
         OR(N10="", N10 &gt;= 'County Names to hide (2)'!$C$2)
      ),
      "Yes",
      "No"
   )
)</f>
        <v/>
      </c>
      <c r="P10" s="4"/>
      <c r="Q10" s="4"/>
      <c r="R10" s="4"/>
      <c r="S10" s="4"/>
      <c r="U10" s="73" t="str">
        <f>IF(M10="","",
   ROUND(
      (MIN(IF(N10="", 'County Names to hide (2)'!$D$2, N10),
           'County Names to hide (2)'!$D$2)
       - M10) / 365 * 12,
   1)
)</f>
        <v/>
      </c>
      <c r="V10" s="73" t="str">
        <f>IF(C10="","",
   ROUND(('County Names to hide (2)'!$D$2 - C10) / 365 * 12, 1)
)</f>
        <v/>
      </c>
      <c r="AF10" s="73" t="str">
        <f t="shared" si="0"/>
        <v/>
      </c>
    </row>
    <row r="11" spans="1:39" s="1" customFormat="1" ht="14.5" x14ac:dyDescent="0.35">
      <c r="L11" s="73" t="str">
        <f t="shared" si="1"/>
        <v>Yes</v>
      </c>
      <c r="M11" s="4"/>
      <c r="N11" s="4"/>
      <c r="O11" s="73" t="str">
        <f>IF(OR(A11="", M11=""), "",
   IF(AND(
         M11 &lt;= 'County Names to hide (2)'!$D$2,
         OR(N11="", N11 &gt;= 'County Names to hide (2)'!$C$2)
      ),
      "Yes",
      "No"
   )
)</f>
        <v/>
      </c>
      <c r="P11" s="4"/>
      <c r="Q11" s="4"/>
      <c r="R11" s="4"/>
      <c r="S11" s="4"/>
      <c r="U11" s="73" t="str">
        <f>IF(M11="","",
   ROUND(
      (MIN(IF(N11="", 'County Names to hide (2)'!$D$2, N11),
           'County Names to hide (2)'!$D$2)
       - M11) / 365 * 12,
   1)
)</f>
        <v/>
      </c>
      <c r="V11" s="73" t="str">
        <f>IF(C11="","",
   ROUND(('County Names to hide (2)'!$D$2 - C11) / 365 * 12, 1)
)</f>
        <v/>
      </c>
      <c r="AF11" s="73" t="str">
        <f t="shared" si="0"/>
        <v/>
      </c>
    </row>
    <row r="12" spans="1:39" s="1" customFormat="1" ht="14.5" x14ac:dyDescent="0.35">
      <c r="L12" s="73" t="str">
        <f t="shared" si="1"/>
        <v>Yes</v>
      </c>
      <c r="M12" s="4"/>
      <c r="N12" s="4"/>
      <c r="O12" s="73" t="str">
        <f>IF(OR(A12="", M12=""), "",
   IF(AND(
         M12 &lt;= 'County Names to hide (2)'!$D$2,
         OR(N12="", N12 &gt;= 'County Names to hide (2)'!$C$2)
      ),
      "Yes",
      "No"
   )
)</f>
        <v/>
      </c>
      <c r="P12" s="4"/>
      <c r="Q12" s="4"/>
      <c r="R12" s="4"/>
      <c r="S12" s="4"/>
      <c r="U12" s="73" t="str">
        <f>IF(M12="","",
   ROUND(
      (MIN(IF(N12="", 'County Names to hide (2)'!$D$2, N12),
           'County Names to hide (2)'!$D$2)
       - M12) / 365 * 12,
   1)
)</f>
        <v/>
      </c>
      <c r="V12" s="73" t="str">
        <f>IF(C12="","",
   ROUND(('County Names to hide (2)'!$D$2 - C12) / 365 * 12, 1)
)</f>
        <v/>
      </c>
      <c r="AF12" s="73" t="str">
        <f t="shared" si="0"/>
        <v/>
      </c>
    </row>
    <row r="13" spans="1:39" s="1" customFormat="1" ht="14.5" x14ac:dyDescent="0.35">
      <c r="L13" s="73" t="str">
        <f t="shared" si="1"/>
        <v>Yes</v>
      </c>
      <c r="M13" s="4"/>
      <c r="N13" s="4"/>
      <c r="O13" s="73" t="str">
        <f>IF(OR(A13="", M13=""), "",
   IF(AND(
         M13 &lt;= 'County Names to hide (2)'!$D$2,
         OR(N13="", N13 &gt;= 'County Names to hide (2)'!$C$2)
      ),
      "Yes",
      "No"
   )
)</f>
        <v/>
      </c>
      <c r="P13" s="4"/>
      <c r="Q13" s="4"/>
      <c r="R13" s="4"/>
      <c r="S13" s="4"/>
      <c r="U13" s="73" t="str">
        <f>IF(M13="","",
   ROUND(
      (MIN(IF(N13="", 'County Names to hide (2)'!$D$2, N13),
           'County Names to hide (2)'!$D$2)
       - M13) / 365 * 12,
   1)
)</f>
        <v/>
      </c>
      <c r="V13" s="73" t="str">
        <f>IF(C13="","",
   ROUND(('County Names to hide (2)'!$D$2 - C13) / 365 * 12, 1)
)</f>
        <v/>
      </c>
      <c r="AF13" s="73" t="str">
        <f t="shared" si="0"/>
        <v/>
      </c>
    </row>
    <row r="14" spans="1:39" s="1" customFormat="1" ht="14.5" x14ac:dyDescent="0.35">
      <c r="L14" s="73" t="str">
        <f t="shared" si="1"/>
        <v>Yes</v>
      </c>
      <c r="M14" s="4"/>
      <c r="N14" s="4"/>
      <c r="O14" s="73" t="str">
        <f>IF(OR(A14="", M14=""), "",
   IF(AND(
         M14 &lt;= 'County Names to hide (2)'!$D$2,
         OR(N14="", N14 &gt;= 'County Names to hide (2)'!$C$2)
      ),
      "Yes",
      "No"
   )
)</f>
        <v/>
      </c>
      <c r="P14" s="4"/>
      <c r="Q14" s="4"/>
      <c r="R14" s="4"/>
      <c r="S14" s="4"/>
      <c r="U14" s="73" t="str">
        <f>IF(M14="","",
   ROUND(
      (MIN(IF(N14="", 'County Names to hide (2)'!$D$2, N14),
           'County Names to hide (2)'!$D$2)
       - M14) / 365 * 12,
   1)
)</f>
        <v/>
      </c>
      <c r="V14" s="73" t="str">
        <f>IF(C14="","",
   ROUND(('County Names to hide (2)'!$D$2 - C14) / 365 * 12, 1)
)</f>
        <v/>
      </c>
      <c r="AF14" s="73" t="str">
        <f t="shared" si="0"/>
        <v/>
      </c>
    </row>
    <row r="15" spans="1:39" s="1" customFormat="1" ht="14.5" x14ac:dyDescent="0.35">
      <c r="L15" s="73" t="str">
        <f t="shared" si="1"/>
        <v>Yes</v>
      </c>
      <c r="M15" s="4"/>
      <c r="N15" s="4"/>
      <c r="O15" s="73" t="str">
        <f>IF(OR(A15="", M15=""), "",
   IF(AND(
         M15 &lt;= 'County Names to hide (2)'!$D$2,
         OR(N15="", N15 &gt;= 'County Names to hide (2)'!$C$2)
      ),
      "Yes",
      "No"
   )
)</f>
        <v/>
      </c>
      <c r="P15" s="4"/>
      <c r="Q15" s="4"/>
      <c r="R15" s="4"/>
      <c r="S15" s="4"/>
      <c r="U15" s="73" t="str">
        <f>IF(M15="","",
   ROUND(
      (MIN(IF(N15="", 'County Names to hide (2)'!$D$2, N15),
           'County Names to hide (2)'!$D$2)
       - M15) / 365 * 12,
   1)
)</f>
        <v/>
      </c>
      <c r="V15" s="73" t="str">
        <f>IF(C15="","",
   ROUND(('County Names to hide (2)'!$D$2 - C15) / 365 * 12, 1)
)</f>
        <v/>
      </c>
      <c r="AF15" s="73" t="str">
        <f t="shared" si="0"/>
        <v/>
      </c>
    </row>
    <row r="16" spans="1:39" s="1" customFormat="1" ht="14.5" x14ac:dyDescent="0.35">
      <c r="L16" s="73" t="str">
        <f t="shared" si="1"/>
        <v>Yes</v>
      </c>
      <c r="M16" s="4"/>
      <c r="N16" s="4"/>
      <c r="O16" s="73" t="str">
        <f>IF(OR(A16="", M16=""), "",
   IF(AND(
         M16 &lt;= 'County Names to hide (2)'!$D$2,
         OR(N16="", N16 &gt;= 'County Names to hide (2)'!$C$2)
      ),
      "Yes",
      "No"
   )
)</f>
        <v/>
      </c>
      <c r="P16" s="4"/>
      <c r="Q16" s="4"/>
      <c r="R16" s="4"/>
      <c r="S16" s="4"/>
      <c r="U16" s="73" t="str">
        <f>IF(M16="","",
   ROUND(
      (MIN(IF(N16="", 'County Names to hide (2)'!$D$2, N16),
           'County Names to hide (2)'!$D$2)
       - M16) / 365 * 12,
   1)
)</f>
        <v/>
      </c>
      <c r="V16" s="73" t="str">
        <f>IF(C16="","",
   ROUND(('County Names to hide (2)'!$D$2 - C16) / 365 * 12, 1)
)</f>
        <v/>
      </c>
      <c r="AF16" s="73" t="str">
        <f t="shared" si="0"/>
        <v/>
      </c>
    </row>
    <row r="17" spans="12:32" s="1" customFormat="1" ht="14.5" x14ac:dyDescent="0.35">
      <c r="L17" s="73" t="str">
        <f t="shared" si="1"/>
        <v>Yes</v>
      </c>
      <c r="M17" s="4"/>
      <c r="N17" s="4"/>
      <c r="O17" s="73" t="str">
        <f>IF(OR(A17="", M17=""), "",
   IF(AND(
         M17 &lt;= 'County Names to hide (2)'!$D$2,
         OR(N17="", N17 &gt;= 'County Names to hide (2)'!$C$2)
      ),
      "Yes",
      "No"
   )
)</f>
        <v/>
      </c>
      <c r="P17" s="4"/>
      <c r="Q17" s="4"/>
      <c r="R17" s="4"/>
      <c r="S17" s="4"/>
      <c r="U17" s="73" t="str">
        <f>IF(M17="","",
   ROUND(
      (MIN(IF(N17="", 'County Names to hide (2)'!$D$2, N17),
           'County Names to hide (2)'!$D$2)
       - M17) / 365 * 12,
   1)
)</f>
        <v/>
      </c>
      <c r="V17" s="73" t="str">
        <f>IF(C17="","",
   ROUND(('County Names to hide (2)'!$D$2 - C17) / 365 * 12, 1)
)</f>
        <v/>
      </c>
      <c r="AF17" s="73" t="str">
        <f t="shared" si="0"/>
        <v/>
      </c>
    </row>
    <row r="18" spans="12:32" s="1" customFormat="1" ht="14.5" x14ac:dyDescent="0.35">
      <c r="L18" s="73" t="str">
        <f t="shared" si="1"/>
        <v>Yes</v>
      </c>
      <c r="M18" s="4"/>
      <c r="N18" s="4"/>
      <c r="O18" s="73" t="str">
        <f>IF(OR(A18="", M18=""), "",
   IF(AND(
         M18 &lt;= 'County Names to hide (2)'!$D$2,
         OR(N18="", N18 &gt;= 'County Names to hide (2)'!$C$2)
      ),
      "Yes",
      "No"
   )
)</f>
        <v/>
      </c>
      <c r="P18" s="4"/>
      <c r="Q18" s="4"/>
      <c r="R18" s="4"/>
      <c r="S18" s="4"/>
      <c r="U18" s="73" t="str">
        <f>IF(M18="","",
   ROUND(
      (MIN(IF(N18="", 'County Names to hide (2)'!$D$2, N18),
           'County Names to hide (2)'!$D$2)
       - M18) / 365 * 12,
   1)
)</f>
        <v/>
      </c>
      <c r="V18" s="73" t="str">
        <f>IF(C18="","",
   ROUND(('County Names to hide (2)'!$D$2 - C18) / 365 * 12, 1)
)</f>
        <v/>
      </c>
      <c r="AF18" s="73" t="str">
        <f t="shared" si="0"/>
        <v/>
      </c>
    </row>
    <row r="19" spans="12:32" s="1" customFormat="1" ht="14.5" x14ac:dyDescent="0.35">
      <c r="L19" s="73" t="str">
        <f t="shared" si="1"/>
        <v>Yes</v>
      </c>
      <c r="M19" s="4"/>
      <c r="N19" s="4"/>
      <c r="O19" s="73" t="str">
        <f>IF(OR(A19="", M19=""), "",
   IF(AND(
         M19 &lt;= 'County Names to hide (2)'!$D$2,
         OR(N19="", N19 &gt;= 'County Names to hide (2)'!$C$2)
      ),
      "Yes",
      "No"
   )
)</f>
        <v/>
      </c>
      <c r="P19" s="4"/>
      <c r="Q19" s="4"/>
      <c r="R19" s="4"/>
      <c r="S19" s="4"/>
      <c r="U19" s="73" t="str">
        <f>IF(M19="","",
   ROUND(
      (MIN(IF(N19="", 'County Names to hide (2)'!$D$2, N19),
           'County Names to hide (2)'!$D$2)
       - M19) / 365 * 12,
   1)
)</f>
        <v/>
      </c>
      <c r="V19" s="73" t="str">
        <f>IF(C19="","",
   ROUND(('County Names to hide (2)'!$D$2 - C19) / 365 * 12, 1)
)</f>
        <v/>
      </c>
      <c r="AF19" s="73" t="str">
        <f t="shared" si="0"/>
        <v/>
      </c>
    </row>
    <row r="20" spans="12:32" s="1" customFormat="1" ht="14.5" x14ac:dyDescent="0.35">
      <c r="L20" s="73" t="str">
        <f t="shared" si="1"/>
        <v>Yes</v>
      </c>
      <c r="M20" s="4"/>
      <c r="N20" s="4"/>
      <c r="O20" s="73" t="str">
        <f>IF(OR(A20="", M20=""), "",
   IF(AND(
         M20 &lt;= 'County Names to hide (2)'!$D$2,
         OR(N20="", N20 &gt;= 'County Names to hide (2)'!$C$2)
      ),
      "Yes",
      "No"
   )
)</f>
        <v/>
      </c>
      <c r="P20" s="4"/>
      <c r="Q20" s="4"/>
      <c r="R20" s="4"/>
      <c r="S20" s="4"/>
      <c r="U20" s="73" t="str">
        <f>IF(M20="","",
   ROUND(
      (MIN(IF(N20="", 'County Names to hide (2)'!$D$2, N20),
           'County Names to hide (2)'!$D$2)
       - M20) / 365 * 12,
   1)
)</f>
        <v/>
      </c>
      <c r="V20" s="73" t="str">
        <f>IF(C20="","",
   ROUND(('County Names to hide (2)'!$D$2 - C20) / 365 * 12, 1)
)</f>
        <v/>
      </c>
      <c r="AF20" s="73" t="str">
        <f t="shared" si="0"/>
        <v/>
      </c>
    </row>
    <row r="21" spans="12:32" s="1" customFormat="1" ht="14.5" x14ac:dyDescent="0.35">
      <c r="L21" s="73" t="str">
        <f t="shared" si="1"/>
        <v>Yes</v>
      </c>
      <c r="M21" s="4"/>
      <c r="N21" s="4"/>
      <c r="O21" s="73" t="str">
        <f>IF(OR(A21="", M21=""), "",
   IF(AND(
         M21 &lt;= 'County Names to hide (2)'!$D$2,
         OR(N21="", N21 &gt;= 'County Names to hide (2)'!$C$2)
      ),
      "Yes",
      "No"
   )
)</f>
        <v/>
      </c>
      <c r="P21" s="4"/>
      <c r="Q21" s="4"/>
      <c r="R21" s="4"/>
      <c r="S21" s="4"/>
      <c r="U21" s="73" t="str">
        <f>IF(M21="","",
   ROUND(
      (MIN(IF(N21="", 'County Names to hide (2)'!$D$2, N21),
           'County Names to hide (2)'!$D$2)
       - M21) / 365 * 12,
   1)
)</f>
        <v/>
      </c>
      <c r="V21" s="73" t="str">
        <f>IF(C21="","",
   ROUND(('County Names to hide (2)'!$D$2 - C21) / 365 * 12, 1)
)</f>
        <v/>
      </c>
      <c r="AF21" s="73" t="str">
        <f t="shared" si="0"/>
        <v/>
      </c>
    </row>
    <row r="22" spans="12:32" s="1" customFormat="1" ht="14.5" x14ac:dyDescent="0.35">
      <c r="L22" s="73" t="str">
        <f t="shared" si="1"/>
        <v>Yes</v>
      </c>
      <c r="M22" s="4"/>
      <c r="N22" s="4"/>
      <c r="O22" s="73" t="str">
        <f>IF(OR(A22="", M22=""), "",
   IF(AND(
         M22 &lt;= 'County Names to hide (2)'!$D$2,
         OR(N22="", N22 &gt;= 'County Names to hide (2)'!$C$2)
      ),
      "Yes",
      "No"
   )
)</f>
        <v/>
      </c>
      <c r="P22" s="4"/>
      <c r="Q22" s="4"/>
      <c r="R22" s="4"/>
      <c r="S22" s="4"/>
      <c r="U22" s="73" t="str">
        <f>IF(M22="","",
   ROUND(
      (MIN(IF(N22="", 'County Names to hide (2)'!$D$2, N22),
           'County Names to hide (2)'!$D$2)
       - M22) / 365 * 12,
   1)
)</f>
        <v/>
      </c>
      <c r="V22" s="73" t="str">
        <f>IF(C22="","",
   ROUND(('County Names to hide (2)'!$D$2 - C22) / 365 * 12, 1)
)</f>
        <v/>
      </c>
      <c r="AF22" s="73" t="str">
        <f t="shared" si="0"/>
        <v/>
      </c>
    </row>
    <row r="23" spans="12:32" s="1" customFormat="1" ht="14.5" x14ac:dyDescent="0.35">
      <c r="L23" s="73" t="str">
        <f t="shared" si="1"/>
        <v>Yes</v>
      </c>
      <c r="M23" s="4"/>
      <c r="N23" s="4"/>
      <c r="O23" s="73" t="str">
        <f>IF(OR(A23="", M23=""), "",
   IF(AND(
         M23 &lt;= 'County Names to hide (2)'!$D$2,
         OR(N23="", N23 &gt;= 'County Names to hide (2)'!$C$2)
      ),
      "Yes",
      "No"
   )
)</f>
        <v/>
      </c>
      <c r="P23" s="4"/>
      <c r="Q23" s="4"/>
      <c r="R23" s="4"/>
      <c r="S23" s="4"/>
      <c r="U23" s="73" t="str">
        <f>IF(M23="","",
   ROUND(
      (MIN(IF(N23="", 'County Names to hide (2)'!$D$2, N23),
           'County Names to hide (2)'!$D$2)
       - M23) / 365 * 12,
   1)
)</f>
        <v/>
      </c>
      <c r="V23" s="73" t="str">
        <f>IF(C23="","",
   ROUND(('County Names to hide (2)'!$D$2 - C23) / 365 * 12, 1)
)</f>
        <v/>
      </c>
      <c r="AF23" s="73" t="str">
        <f t="shared" si="0"/>
        <v/>
      </c>
    </row>
    <row r="24" spans="12:32" s="1" customFormat="1" ht="14.5" x14ac:dyDescent="0.35">
      <c r="L24" s="73" t="str">
        <f t="shared" si="1"/>
        <v>Yes</v>
      </c>
      <c r="M24" s="4"/>
      <c r="N24" s="4"/>
      <c r="O24" s="73" t="str">
        <f>IF(OR(A24="", M24=""), "",
   IF(AND(
         M24 &lt;= 'County Names to hide (2)'!$D$2,
         OR(N24="", N24 &gt;= 'County Names to hide (2)'!$C$2)
      ),
      "Yes",
      "No"
   )
)</f>
        <v/>
      </c>
      <c r="P24" s="4"/>
      <c r="Q24" s="4"/>
      <c r="R24" s="4"/>
      <c r="S24" s="4"/>
      <c r="U24" s="73" t="str">
        <f>IF(M24="","",
   ROUND(
      (MIN(IF(N24="", 'County Names to hide (2)'!$D$2, N24),
           'County Names to hide (2)'!$D$2)
       - M24) / 365 * 12,
   1)
)</f>
        <v/>
      </c>
      <c r="V24" s="73" t="str">
        <f>IF(C24="","",
   ROUND(('County Names to hide (2)'!$D$2 - C24) / 365 * 12, 1)
)</f>
        <v/>
      </c>
      <c r="AF24" s="73" t="str">
        <f t="shared" si="0"/>
        <v/>
      </c>
    </row>
    <row r="25" spans="12:32" s="1" customFormat="1" ht="14.5" x14ac:dyDescent="0.35">
      <c r="L25" s="73" t="str">
        <f t="shared" si="1"/>
        <v>Yes</v>
      </c>
      <c r="M25" s="4"/>
      <c r="N25" s="4"/>
      <c r="O25" s="73" t="str">
        <f>IF(OR(A25="", M25=""), "",
   IF(AND(
         M25 &lt;= 'County Names to hide (2)'!$D$2,
         OR(N25="", N25 &gt;= 'County Names to hide (2)'!$C$2)
      ),
      "Yes",
      "No"
   )
)</f>
        <v/>
      </c>
      <c r="P25" s="4"/>
      <c r="Q25" s="4"/>
      <c r="R25" s="4"/>
      <c r="S25" s="4"/>
      <c r="U25" s="73" t="str">
        <f>IF(M25="","",
   ROUND(
      (MIN(IF(N25="", 'County Names to hide (2)'!$D$2, N25),
           'County Names to hide (2)'!$D$2)
       - M25) / 365 * 12,
   1)
)</f>
        <v/>
      </c>
      <c r="V25" s="73" t="str">
        <f>IF(C25="","",
   ROUND(('County Names to hide (2)'!$D$2 - C25) / 365 * 12, 1)
)</f>
        <v/>
      </c>
      <c r="AF25" s="73" t="str">
        <f t="shared" si="0"/>
        <v/>
      </c>
    </row>
    <row r="26" spans="12:32" s="1" customFormat="1" ht="14.5" x14ac:dyDescent="0.35">
      <c r="L26" s="73" t="str">
        <f t="shared" si="1"/>
        <v>Yes</v>
      </c>
      <c r="M26" s="4"/>
      <c r="N26" s="4"/>
      <c r="O26" s="73" t="str">
        <f>IF(OR(A26="", M26=""), "",
   IF(AND(
         M26 &lt;= 'County Names to hide (2)'!$D$2,
         OR(N26="", N26 &gt;= 'County Names to hide (2)'!$C$2)
      ),
      "Yes",
      "No"
   )
)</f>
        <v/>
      </c>
      <c r="P26" s="4"/>
      <c r="Q26" s="4"/>
      <c r="R26" s="4"/>
      <c r="S26" s="4"/>
      <c r="U26" s="73" t="str">
        <f>IF(M26="","",
   ROUND(
      (MIN(IF(N26="", 'County Names to hide (2)'!$D$2, N26),
           'County Names to hide (2)'!$D$2)
       - M26) / 365 * 12,
   1)
)</f>
        <v/>
      </c>
      <c r="V26" s="73" t="str">
        <f>IF(C26="","",
   ROUND(('County Names to hide (2)'!$D$2 - C26) / 365 * 12, 1)
)</f>
        <v/>
      </c>
      <c r="AF26" s="73" t="str">
        <f t="shared" si="0"/>
        <v/>
      </c>
    </row>
    <row r="27" spans="12:32" s="1" customFormat="1" ht="14.5" x14ac:dyDescent="0.35">
      <c r="L27" s="73" t="str">
        <f t="shared" si="1"/>
        <v>Yes</v>
      </c>
      <c r="M27" s="4"/>
      <c r="N27" s="4"/>
      <c r="O27" s="73" t="str">
        <f>IF(OR(A27="", M27=""), "",
   IF(AND(
         M27 &lt;= 'County Names to hide (2)'!$D$2,
         OR(N27="", N27 &gt;= 'County Names to hide (2)'!$C$2)
      ),
      "Yes",
      "No"
   )
)</f>
        <v/>
      </c>
      <c r="P27" s="4"/>
      <c r="Q27" s="4"/>
      <c r="R27" s="4"/>
      <c r="S27" s="4"/>
      <c r="U27" s="73" t="str">
        <f>IF(M27="","",
   ROUND(
      (MIN(IF(N27="", 'County Names to hide (2)'!$D$2, N27),
           'County Names to hide (2)'!$D$2)
       - M27) / 365 * 12,
   1)
)</f>
        <v/>
      </c>
      <c r="V27" s="73" t="str">
        <f>IF(C27="","",
   ROUND(('County Names to hide (2)'!$D$2 - C27) / 365 * 12, 1)
)</f>
        <v/>
      </c>
      <c r="AF27" s="73" t="str">
        <f t="shared" si="0"/>
        <v/>
      </c>
    </row>
    <row r="28" spans="12:32" s="1" customFormat="1" ht="14.5" x14ac:dyDescent="0.35">
      <c r="L28" s="73" t="str">
        <f t="shared" si="1"/>
        <v>Yes</v>
      </c>
      <c r="M28" s="4"/>
      <c r="N28" s="4"/>
      <c r="O28" s="73" t="str">
        <f>IF(OR(A28="", M28=""), "",
   IF(AND(
         M28 &lt;= 'County Names to hide (2)'!$D$2,
         OR(N28="", N28 &gt;= 'County Names to hide (2)'!$C$2)
      ),
      "Yes",
      "No"
   )
)</f>
        <v/>
      </c>
      <c r="P28" s="4"/>
      <c r="Q28" s="4"/>
      <c r="R28" s="4"/>
      <c r="S28" s="4"/>
      <c r="U28" s="73" t="str">
        <f>IF(M28="","",
   ROUND(
      (MIN(IF(N28="", 'County Names to hide (2)'!$D$2, N28),
           'County Names to hide (2)'!$D$2)
       - M28) / 365 * 12,
   1)
)</f>
        <v/>
      </c>
      <c r="V28" s="73" t="str">
        <f>IF(C28="","",
   ROUND(('County Names to hide (2)'!$D$2 - C28) / 365 * 12, 1)
)</f>
        <v/>
      </c>
      <c r="AF28" s="73" t="str">
        <f t="shared" si="0"/>
        <v/>
      </c>
    </row>
    <row r="29" spans="12:32" s="1" customFormat="1" ht="14.5" x14ac:dyDescent="0.35">
      <c r="L29" s="73" t="str">
        <f t="shared" si="1"/>
        <v>Yes</v>
      </c>
      <c r="M29" s="4"/>
      <c r="N29" s="4"/>
      <c r="O29" s="73" t="str">
        <f>IF(OR(A29="", M29=""), "",
   IF(AND(
         M29 &lt;= 'County Names to hide (2)'!$D$2,
         OR(N29="", N29 &gt;= 'County Names to hide (2)'!$C$2)
      ),
      "Yes",
      "No"
   )
)</f>
        <v/>
      </c>
      <c r="P29" s="4"/>
      <c r="Q29" s="4"/>
      <c r="R29" s="4"/>
      <c r="S29" s="4"/>
      <c r="U29" s="73" t="str">
        <f>IF(M29="","",
   ROUND(
      (MIN(IF(N29="", 'County Names to hide (2)'!$D$2, N29),
           'County Names to hide (2)'!$D$2)
       - M29) / 365 * 12,
   1)
)</f>
        <v/>
      </c>
      <c r="V29" s="73" t="str">
        <f>IF(C29="","",
   ROUND(('County Names to hide (2)'!$D$2 - C29) / 365 * 12, 1)
)</f>
        <v/>
      </c>
      <c r="AF29" s="73" t="str">
        <f t="shared" si="0"/>
        <v/>
      </c>
    </row>
    <row r="30" spans="12:32" s="1" customFormat="1" ht="14.5" x14ac:dyDescent="0.35">
      <c r="L30" s="73" t="str">
        <f t="shared" si="1"/>
        <v>Yes</v>
      </c>
      <c r="M30" s="4"/>
      <c r="N30" s="4"/>
      <c r="O30" s="73" t="str">
        <f>IF(OR(A30="", M30=""), "",
   IF(AND(
         M30 &lt;= 'County Names to hide (2)'!$D$2,
         OR(N30="", N30 &gt;= 'County Names to hide (2)'!$C$2)
      ),
      "Yes",
      "No"
   )
)</f>
        <v/>
      </c>
      <c r="P30" s="4"/>
      <c r="Q30" s="4"/>
      <c r="R30" s="4"/>
      <c r="S30" s="4"/>
      <c r="U30" s="73" t="str">
        <f>IF(M30="","",
   ROUND(
      (MIN(IF(N30="", 'County Names to hide (2)'!$D$2, N30),
           'County Names to hide (2)'!$D$2)
       - M30) / 365 * 12,
   1)
)</f>
        <v/>
      </c>
      <c r="V30" s="73" t="str">
        <f>IF(C30="","",
   ROUND(('County Names to hide (2)'!$D$2 - C30) / 365 * 12, 1)
)</f>
        <v/>
      </c>
      <c r="AF30" s="73" t="str">
        <f t="shared" si="0"/>
        <v/>
      </c>
    </row>
    <row r="31" spans="12:32" s="1" customFormat="1" ht="14.5" x14ac:dyDescent="0.35">
      <c r="L31" s="73" t="str">
        <f t="shared" si="1"/>
        <v>Yes</v>
      </c>
      <c r="M31" s="4"/>
      <c r="N31" s="4"/>
      <c r="O31" s="73" t="str">
        <f>IF(OR(A31="", M31=""), "",
   IF(AND(
         M31 &lt;= 'County Names to hide (2)'!$D$2,
         OR(N31="", N31 &gt;= 'County Names to hide (2)'!$C$2)
      ),
      "Yes",
      "No"
   )
)</f>
        <v/>
      </c>
      <c r="P31" s="4"/>
      <c r="Q31" s="4"/>
      <c r="R31" s="4"/>
      <c r="S31" s="4"/>
      <c r="U31" s="73" t="str">
        <f>IF(M31="","",
   ROUND(
      (MIN(IF(N31="", 'County Names to hide (2)'!$D$2, N31),
           'County Names to hide (2)'!$D$2)
       - M31) / 365 * 12,
   1)
)</f>
        <v/>
      </c>
      <c r="V31" s="73" t="str">
        <f>IF(C31="","",
   ROUND(('County Names to hide (2)'!$D$2 - C31) / 365 * 12, 1)
)</f>
        <v/>
      </c>
      <c r="AF31" s="73" t="str">
        <f t="shared" si="0"/>
        <v/>
      </c>
    </row>
    <row r="32" spans="12:32" s="1" customFormat="1" ht="14.5" x14ac:dyDescent="0.35">
      <c r="L32" s="73" t="str">
        <f t="shared" si="1"/>
        <v>Yes</v>
      </c>
      <c r="M32" s="4"/>
      <c r="N32" s="4"/>
      <c r="O32" s="73" t="str">
        <f>IF(OR(A32="", M32=""), "",
   IF(AND(
         M32 &lt;= 'County Names to hide (2)'!$D$2,
         OR(N32="", N32 &gt;= 'County Names to hide (2)'!$C$2)
      ),
      "Yes",
      "No"
   )
)</f>
        <v/>
      </c>
      <c r="P32" s="4"/>
      <c r="Q32" s="4"/>
      <c r="R32" s="4"/>
      <c r="S32" s="4"/>
      <c r="U32" s="73" t="str">
        <f>IF(M32="","",
   ROUND(
      (MIN(IF(N32="", 'County Names to hide (2)'!$D$2, N32),
           'County Names to hide (2)'!$D$2)
       - M32) / 365 * 12,
   1)
)</f>
        <v/>
      </c>
      <c r="V32" s="73" t="str">
        <f>IF(C32="","",
   ROUND(('County Names to hide (2)'!$D$2 - C32) / 365 * 12, 1)
)</f>
        <v/>
      </c>
      <c r="AF32" s="73" t="str">
        <f t="shared" si="0"/>
        <v/>
      </c>
    </row>
    <row r="33" spans="12:32" s="1" customFormat="1" ht="14.5" x14ac:dyDescent="0.35">
      <c r="L33" s="73" t="str">
        <f t="shared" si="1"/>
        <v>Yes</v>
      </c>
      <c r="M33" s="4"/>
      <c r="N33" s="4"/>
      <c r="O33" s="73" t="str">
        <f>IF(OR(A33="", M33=""), "",
   IF(AND(
         M33 &lt;= 'County Names to hide (2)'!$D$2,
         OR(N33="", N33 &gt;= 'County Names to hide (2)'!$C$2)
      ),
      "Yes",
      "No"
   )
)</f>
        <v/>
      </c>
      <c r="P33" s="4"/>
      <c r="Q33" s="4"/>
      <c r="R33" s="4"/>
      <c r="S33" s="4"/>
      <c r="U33" s="73" t="str">
        <f>IF(M33="","",
   ROUND(
      (MIN(IF(N33="", 'County Names to hide (2)'!$D$2, N33),
           'County Names to hide (2)'!$D$2)
       - M33) / 365 * 12,
   1)
)</f>
        <v/>
      </c>
      <c r="V33" s="73" t="str">
        <f>IF(C33="","",
   ROUND(('County Names to hide (2)'!$D$2 - C33) / 365 * 12, 1)
)</f>
        <v/>
      </c>
      <c r="AF33" s="73" t="str">
        <f t="shared" si="0"/>
        <v/>
      </c>
    </row>
    <row r="34" spans="12:32" s="1" customFormat="1" ht="14.5" x14ac:dyDescent="0.35">
      <c r="L34" s="73" t="str">
        <f t="shared" si="1"/>
        <v>Yes</v>
      </c>
      <c r="M34" s="4"/>
      <c r="N34" s="4"/>
      <c r="O34" s="73" t="str">
        <f>IF(OR(A34="", M34=""), "",
   IF(AND(
         M34 &lt;= 'County Names to hide (2)'!$D$2,
         OR(N34="", N34 &gt;= 'County Names to hide (2)'!$C$2)
      ),
      "Yes",
      "No"
   )
)</f>
        <v/>
      </c>
      <c r="P34" s="4"/>
      <c r="Q34" s="4"/>
      <c r="R34" s="4"/>
      <c r="S34" s="4"/>
      <c r="U34" s="73" t="str">
        <f>IF(M34="","",
   ROUND(
      (MIN(IF(N34="", 'County Names to hide (2)'!$D$2, N34),
           'County Names to hide (2)'!$D$2)
       - M34) / 365 * 12,
   1)
)</f>
        <v/>
      </c>
      <c r="V34" s="73" t="str">
        <f>IF(C34="","",
   ROUND(('County Names to hide (2)'!$D$2 - C34) / 365 * 12, 1)
)</f>
        <v/>
      </c>
      <c r="AF34" s="73" t="str">
        <f t="shared" si="0"/>
        <v/>
      </c>
    </row>
    <row r="35" spans="12:32" s="1" customFormat="1" ht="14.5" x14ac:dyDescent="0.35">
      <c r="L35" s="73" t="str">
        <f t="shared" si="1"/>
        <v>Yes</v>
      </c>
      <c r="M35" s="4"/>
      <c r="N35" s="4"/>
      <c r="O35" s="73" t="str">
        <f>IF(OR(A35="", M35=""), "",
   IF(AND(
         M35 &lt;= 'County Names to hide (2)'!$D$2,
         OR(N35="", N35 &gt;= 'County Names to hide (2)'!$C$2)
      ),
      "Yes",
      "No"
   )
)</f>
        <v/>
      </c>
      <c r="P35" s="4"/>
      <c r="Q35" s="4"/>
      <c r="R35" s="4"/>
      <c r="S35" s="4"/>
      <c r="U35" s="73" t="str">
        <f>IF(M35="","",
   ROUND(
      (MIN(IF(N35="", 'County Names to hide (2)'!$D$2, N35),
           'County Names to hide (2)'!$D$2)
       - M35) / 365 * 12,
   1)
)</f>
        <v/>
      </c>
      <c r="V35" s="73" t="str">
        <f>IF(C35="","",
   ROUND(('County Names to hide (2)'!$D$2 - C35) / 365 * 12, 1)
)</f>
        <v/>
      </c>
      <c r="AF35" s="73" t="str">
        <f t="shared" si="0"/>
        <v/>
      </c>
    </row>
    <row r="36" spans="12:32" s="1" customFormat="1" ht="14.5" x14ac:dyDescent="0.35">
      <c r="L36" s="73" t="str">
        <f t="shared" si="1"/>
        <v>Yes</v>
      </c>
      <c r="M36" s="4"/>
      <c r="N36" s="4"/>
      <c r="O36" s="73" t="str">
        <f>IF(OR(A36="", M36=""), "",
   IF(AND(
         M36 &lt;= 'County Names to hide (2)'!$D$2,
         OR(N36="", N36 &gt;= 'County Names to hide (2)'!$C$2)
      ),
      "Yes",
      "No"
   )
)</f>
        <v/>
      </c>
      <c r="P36" s="4"/>
      <c r="Q36" s="4"/>
      <c r="R36" s="4"/>
      <c r="S36" s="4"/>
      <c r="U36" s="73" t="str">
        <f>IF(M36="","",
   ROUND(
      (MIN(IF(N36="", 'County Names to hide (2)'!$D$2, N36),
           'County Names to hide (2)'!$D$2)
       - M36) / 365 * 12,
   1)
)</f>
        <v/>
      </c>
      <c r="V36" s="73" t="str">
        <f>IF(C36="","",
   ROUND(('County Names to hide (2)'!$D$2 - C36) / 365 * 12, 1)
)</f>
        <v/>
      </c>
      <c r="AF36" s="73" t="str">
        <f t="shared" si="0"/>
        <v/>
      </c>
    </row>
    <row r="37" spans="12:32" s="1" customFormat="1" ht="14.5" x14ac:dyDescent="0.35">
      <c r="L37" s="73" t="str">
        <f t="shared" si="1"/>
        <v>Yes</v>
      </c>
      <c r="M37" s="4"/>
      <c r="N37" s="4"/>
      <c r="O37" s="73" t="str">
        <f>IF(OR(A37="", M37=""), "",
   IF(AND(
         M37 &lt;= 'County Names to hide (2)'!$D$2,
         OR(N37="", N37 &gt;= 'County Names to hide (2)'!$C$2)
      ),
      "Yes",
      "No"
   )
)</f>
        <v/>
      </c>
      <c r="P37" s="4"/>
      <c r="Q37" s="4"/>
      <c r="R37" s="4"/>
      <c r="S37" s="4"/>
      <c r="U37" s="73" t="str">
        <f>IF(M37="","",
   ROUND(
      (MIN(IF(N37="", 'County Names to hide (2)'!$D$2, N37),
           'County Names to hide (2)'!$D$2)
       - M37) / 365 * 12,
   1)
)</f>
        <v/>
      </c>
      <c r="V37" s="73" t="str">
        <f>IF(C37="","",
   ROUND(('County Names to hide (2)'!$D$2 - C37) / 365 * 12, 1)
)</f>
        <v/>
      </c>
      <c r="AF37" s="73" t="str">
        <f t="shared" si="0"/>
        <v/>
      </c>
    </row>
    <row r="38" spans="12:32" s="1" customFormat="1" ht="14.5" x14ac:dyDescent="0.35">
      <c r="L38" s="73" t="str">
        <f t="shared" si="1"/>
        <v>Yes</v>
      </c>
      <c r="M38" s="4"/>
      <c r="N38" s="4"/>
      <c r="O38" s="73" t="str">
        <f>IF(OR(A38="", M38=""), "",
   IF(AND(
         M38 &lt;= 'County Names to hide (2)'!$D$2,
         OR(N38="", N38 &gt;= 'County Names to hide (2)'!$C$2)
      ),
      "Yes",
      "No"
   )
)</f>
        <v/>
      </c>
      <c r="P38" s="4"/>
      <c r="Q38" s="4"/>
      <c r="R38" s="4"/>
      <c r="S38" s="4"/>
      <c r="U38" s="73" t="str">
        <f>IF(M38="","",
   ROUND(
      (MIN(IF(N38="", 'County Names to hide (2)'!$D$2, N38),
           'County Names to hide (2)'!$D$2)
       - M38) / 365 * 12,
   1)
)</f>
        <v/>
      </c>
      <c r="V38" s="73" t="str">
        <f>IF(C38="","",
   ROUND(('County Names to hide (2)'!$D$2 - C38) / 365 * 12, 1)
)</f>
        <v/>
      </c>
      <c r="AF38" s="73" t="str">
        <f t="shared" si="0"/>
        <v/>
      </c>
    </row>
    <row r="39" spans="12:32" s="1" customFormat="1" ht="14.5" x14ac:dyDescent="0.35">
      <c r="L39" s="73" t="str">
        <f t="shared" si="1"/>
        <v>Yes</v>
      </c>
      <c r="M39" s="4"/>
      <c r="N39" s="4"/>
      <c r="O39" s="73" t="str">
        <f>IF(OR(A39="", M39=""), "",
   IF(AND(
         M39 &lt;= 'County Names to hide (2)'!$D$2,
         OR(N39="", N39 &gt;= 'County Names to hide (2)'!$C$2)
      ),
      "Yes",
      "No"
   )
)</f>
        <v/>
      </c>
      <c r="P39" s="4"/>
      <c r="Q39" s="4"/>
      <c r="R39" s="4"/>
      <c r="S39" s="4"/>
      <c r="U39" s="73" t="str">
        <f>IF(M39="","",
   ROUND(
      (MIN(IF(N39="", 'County Names to hide (2)'!$D$2, N39),
           'County Names to hide (2)'!$D$2)
       - M39) / 365 * 12,
   1)
)</f>
        <v/>
      </c>
      <c r="V39" s="73" t="str">
        <f>IF(C39="","",
   ROUND(('County Names to hide (2)'!$D$2 - C39) / 365 * 12, 1)
)</f>
        <v/>
      </c>
      <c r="AF39" s="73" t="str">
        <f t="shared" si="0"/>
        <v/>
      </c>
    </row>
    <row r="40" spans="12:32" s="1" customFormat="1" ht="14.5" x14ac:dyDescent="0.35">
      <c r="L40" s="73" t="str">
        <f t="shared" si="1"/>
        <v>Yes</v>
      </c>
      <c r="M40" s="4"/>
      <c r="N40" s="4"/>
      <c r="O40" s="73" t="str">
        <f>IF(OR(A40="", M40=""), "",
   IF(AND(
         M40 &lt;= 'County Names to hide (2)'!$D$2,
         OR(N40="", N40 &gt;= 'County Names to hide (2)'!$C$2)
      ),
      "Yes",
      "No"
   )
)</f>
        <v/>
      </c>
      <c r="P40" s="4"/>
      <c r="Q40" s="4"/>
      <c r="R40" s="4"/>
      <c r="S40" s="4"/>
      <c r="U40" s="73" t="str">
        <f>IF(M40="","",
   ROUND(
      (MIN(IF(N40="", 'County Names to hide (2)'!$D$2, N40),
           'County Names to hide (2)'!$D$2)
       - M40) / 365 * 12,
   1)
)</f>
        <v/>
      </c>
      <c r="V40" s="73" t="str">
        <f>IF(C40="","",
   ROUND(('County Names to hide (2)'!$D$2 - C40) / 365 * 12, 1)
)</f>
        <v/>
      </c>
      <c r="AF40" s="73" t="str">
        <f t="shared" si="0"/>
        <v/>
      </c>
    </row>
    <row r="41" spans="12:32" s="1" customFormat="1" ht="14.5" x14ac:dyDescent="0.35">
      <c r="L41" s="73" t="str">
        <f t="shared" si="1"/>
        <v>Yes</v>
      </c>
      <c r="M41" s="4"/>
      <c r="N41" s="4"/>
      <c r="O41" s="73" t="str">
        <f>IF(OR(A41="", M41=""), "",
   IF(AND(
         M41 &lt;= 'County Names to hide (2)'!$D$2,
         OR(N41="", N41 &gt;= 'County Names to hide (2)'!$C$2)
      ),
      "Yes",
      "No"
   )
)</f>
        <v/>
      </c>
      <c r="P41" s="4"/>
      <c r="Q41" s="4"/>
      <c r="R41" s="4"/>
      <c r="S41" s="4"/>
      <c r="U41" s="73" t="str">
        <f>IF(M41="","",
   ROUND(
      (MIN(IF(N41="", 'County Names to hide (2)'!$D$2, N41),
           'County Names to hide (2)'!$D$2)
       - M41) / 365 * 12,
   1)
)</f>
        <v/>
      </c>
      <c r="V41" s="73" t="str">
        <f>IF(C41="","",
   ROUND(('County Names to hide (2)'!$D$2 - C41) / 365 * 12, 1)
)</f>
        <v/>
      </c>
      <c r="AF41" s="73" t="str">
        <f t="shared" si="0"/>
        <v/>
      </c>
    </row>
    <row r="42" spans="12:32" s="1" customFormat="1" ht="14.5" x14ac:dyDescent="0.35">
      <c r="L42" s="73" t="str">
        <f t="shared" si="1"/>
        <v>Yes</v>
      </c>
      <c r="M42" s="4"/>
      <c r="N42" s="4"/>
      <c r="O42" s="73" t="str">
        <f>IF(OR(A42="", M42=""), "",
   IF(AND(
         M42 &lt;= 'County Names to hide (2)'!$D$2,
         OR(N42="", N42 &gt;= 'County Names to hide (2)'!$C$2)
      ),
      "Yes",
      "No"
   )
)</f>
        <v/>
      </c>
      <c r="P42" s="4"/>
      <c r="Q42" s="4"/>
      <c r="R42" s="4"/>
      <c r="S42" s="4"/>
      <c r="U42" s="73" t="str">
        <f>IF(M42="","",
   ROUND(
      (MIN(IF(N42="", 'County Names to hide (2)'!$D$2, N42),
           'County Names to hide (2)'!$D$2)
       - M42) / 365 * 12,
   1)
)</f>
        <v/>
      </c>
      <c r="V42" s="73" t="str">
        <f>IF(C42="","",
   ROUND(('County Names to hide (2)'!$D$2 - C42) / 365 * 12, 1)
)</f>
        <v/>
      </c>
      <c r="AF42" s="73" t="str">
        <f t="shared" si="0"/>
        <v/>
      </c>
    </row>
    <row r="43" spans="12:32" s="1" customFormat="1" ht="14.5" x14ac:dyDescent="0.35">
      <c r="L43" s="73" t="str">
        <f t="shared" si="1"/>
        <v>Yes</v>
      </c>
      <c r="M43" s="4"/>
      <c r="N43" s="4"/>
      <c r="O43" s="73" t="str">
        <f>IF(OR(A43="", M43=""), "",
   IF(AND(
         M43 &lt;= 'County Names to hide (2)'!$D$2,
         OR(N43="", N43 &gt;= 'County Names to hide (2)'!$C$2)
      ),
      "Yes",
      "No"
   )
)</f>
        <v/>
      </c>
      <c r="P43" s="4"/>
      <c r="Q43" s="4"/>
      <c r="R43" s="4"/>
      <c r="S43" s="4"/>
      <c r="U43" s="73" t="str">
        <f>IF(M43="","",
   ROUND(
      (MIN(IF(N43="", 'County Names to hide (2)'!$D$2, N43),
           'County Names to hide (2)'!$D$2)
       - M43) / 365 * 12,
   1)
)</f>
        <v/>
      </c>
      <c r="V43" s="73" t="str">
        <f>IF(C43="","",
   ROUND(('County Names to hide (2)'!$D$2 - C43) / 365 * 12, 1)
)</f>
        <v/>
      </c>
      <c r="AF43" s="73" t="str">
        <f t="shared" si="0"/>
        <v/>
      </c>
    </row>
    <row r="44" spans="12:32" s="1" customFormat="1" ht="14.5" x14ac:dyDescent="0.35">
      <c r="L44" s="73" t="str">
        <f t="shared" si="1"/>
        <v>Yes</v>
      </c>
      <c r="M44" s="4"/>
      <c r="N44" s="4"/>
      <c r="O44" s="73" t="str">
        <f>IF(OR(A44="", M44=""), "",
   IF(AND(
         M44 &lt;= 'County Names to hide (2)'!$D$2,
         OR(N44="", N44 &gt;= 'County Names to hide (2)'!$C$2)
      ),
      "Yes",
      "No"
   )
)</f>
        <v/>
      </c>
      <c r="P44" s="4"/>
      <c r="Q44" s="4"/>
      <c r="R44" s="4"/>
      <c r="S44" s="4"/>
      <c r="U44" s="73" t="str">
        <f>IF(M44="","",
   ROUND(
      (MIN(IF(N44="", 'County Names to hide (2)'!$D$2, N44),
           'County Names to hide (2)'!$D$2)
       - M44) / 365 * 12,
   1)
)</f>
        <v/>
      </c>
      <c r="V44" s="73" t="str">
        <f>IF(C44="","",
   ROUND(('County Names to hide (2)'!$D$2 - C44) / 365 * 12, 1)
)</f>
        <v/>
      </c>
      <c r="AF44" s="73" t="str">
        <f t="shared" si="0"/>
        <v/>
      </c>
    </row>
    <row r="45" spans="12:32" s="1" customFormat="1" ht="14.5" x14ac:dyDescent="0.35">
      <c r="L45" s="73" t="str">
        <f t="shared" si="1"/>
        <v>Yes</v>
      </c>
      <c r="M45" s="4"/>
      <c r="N45" s="4"/>
      <c r="O45" s="73" t="str">
        <f>IF(OR(A45="", M45=""), "",
   IF(AND(
         M45 &lt;= 'County Names to hide (2)'!$D$2,
         OR(N45="", N45 &gt;= 'County Names to hide (2)'!$C$2)
      ),
      "Yes",
      "No"
   )
)</f>
        <v/>
      </c>
      <c r="P45" s="4"/>
      <c r="Q45" s="4"/>
      <c r="R45" s="4"/>
      <c r="S45" s="4"/>
      <c r="U45" s="73" t="str">
        <f>IF(M45="","",
   ROUND(
      (MIN(IF(N45="", 'County Names to hide (2)'!$D$2, N45),
           'County Names to hide (2)'!$D$2)
       - M45) / 365 * 12,
   1)
)</f>
        <v/>
      </c>
      <c r="V45" s="73" t="str">
        <f>IF(C45="","",
   ROUND(('County Names to hide (2)'!$D$2 - C45) / 365 * 12, 1)
)</f>
        <v/>
      </c>
      <c r="AF45" s="73" t="str">
        <f t="shared" si="0"/>
        <v/>
      </c>
    </row>
    <row r="46" spans="12:32" s="1" customFormat="1" ht="14.5" x14ac:dyDescent="0.35">
      <c r="L46" s="73" t="str">
        <f t="shared" si="1"/>
        <v>Yes</v>
      </c>
      <c r="M46" s="4"/>
      <c r="N46" s="4"/>
      <c r="O46" s="73" t="str">
        <f>IF(OR(A46="", M46=""), "",
   IF(AND(
         M46 &lt;= 'County Names to hide (2)'!$D$2,
         OR(N46="", N46 &gt;= 'County Names to hide (2)'!$C$2)
      ),
      "Yes",
      "No"
   )
)</f>
        <v/>
      </c>
      <c r="P46" s="4"/>
      <c r="Q46" s="4"/>
      <c r="R46" s="4"/>
      <c r="S46" s="4"/>
      <c r="U46" s="73" t="str">
        <f>IF(M46="","",
   ROUND(
      (MIN(IF(N46="", 'County Names to hide (2)'!$D$2, N46),
           'County Names to hide (2)'!$D$2)
       - M46) / 365 * 12,
   1)
)</f>
        <v/>
      </c>
      <c r="V46" s="73" t="str">
        <f>IF(C46="","",
   ROUND(('County Names to hide (2)'!$D$2 - C46) / 365 * 12, 1)
)</f>
        <v/>
      </c>
      <c r="AF46" s="73" t="str">
        <f t="shared" si="0"/>
        <v/>
      </c>
    </row>
    <row r="47" spans="12:32" s="1" customFormat="1" ht="14.5" x14ac:dyDescent="0.35">
      <c r="L47" s="73" t="str">
        <f t="shared" si="1"/>
        <v>Yes</v>
      </c>
      <c r="M47" s="4"/>
      <c r="N47" s="4"/>
      <c r="O47" s="73" t="str">
        <f>IF(OR(A47="", M47=""), "",
   IF(AND(
         M47 &lt;= 'County Names to hide (2)'!$D$2,
         OR(N47="", N47 &gt;= 'County Names to hide (2)'!$C$2)
      ),
      "Yes",
      "No"
   )
)</f>
        <v/>
      </c>
      <c r="P47" s="4"/>
      <c r="Q47" s="4"/>
      <c r="R47" s="4"/>
      <c r="S47" s="4"/>
      <c r="U47" s="73" t="str">
        <f>IF(M47="","",
   ROUND(
      (MIN(IF(N47="", 'County Names to hide (2)'!$D$2, N47),
           'County Names to hide (2)'!$D$2)
       - M47) / 365 * 12,
   1)
)</f>
        <v/>
      </c>
      <c r="V47" s="73" t="str">
        <f>IF(C47="","",
   ROUND(('County Names to hide (2)'!$D$2 - C47) / 365 * 12, 1)
)</f>
        <v/>
      </c>
      <c r="AF47" s="73" t="str">
        <f t="shared" si="0"/>
        <v/>
      </c>
    </row>
    <row r="48" spans="12:32" s="1" customFormat="1" ht="14.5" x14ac:dyDescent="0.35">
      <c r="L48" s="73" t="str">
        <f t="shared" si="1"/>
        <v>Yes</v>
      </c>
      <c r="M48" s="4"/>
      <c r="N48" s="4"/>
      <c r="O48" s="73" t="str">
        <f>IF(OR(A48="", M48=""), "",
   IF(AND(
         M48 &lt;= 'County Names to hide (2)'!$D$2,
         OR(N48="", N48 &gt;= 'County Names to hide (2)'!$C$2)
      ),
      "Yes",
      "No"
   )
)</f>
        <v/>
      </c>
      <c r="P48" s="4"/>
      <c r="Q48" s="4"/>
      <c r="R48" s="4"/>
      <c r="S48" s="4"/>
      <c r="U48" s="73" t="str">
        <f>IF(M48="","",
   ROUND(
      (MIN(IF(N48="", 'County Names to hide (2)'!$D$2, N48),
           'County Names to hide (2)'!$D$2)
       - M48) / 365 * 12,
   1)
)</f>
        <v/>
      </c>
      <c r="V48" s="73" t="str">
        <f>IF(C48="","",
   ROUND(('County Names to hide (2)'!$D$2 - C48) / 365 * 12, 1)
)</f>
        <v/>
      </c>
      <c r="AF48" s="73" t="str">
        <f t="shared" si="0"/>
        <v/>
      </c>
    </row>
    <row r="49" spans="12:32" s="1" customFormat="1" ht="14.5" x14ac:dyDescent="0.35">
      <c r="L49" s="73" t="str">
        <f t="shared" si="1"/>
        <v>Yes</v>
      </c>
      <c r="M49" s="4"/>
      <c r="N49" s="4"/>
      <c r="O49" s="73" t="str">
        <f>IF(OR(A49="", M49=""), "",
   IF(AND(
         M49 &lt;= 'County Names to hide (2)'!$D$2,
         OR(N49="", N49 &gt;= 'County Names to hide (2)'!$C$2)
      ),
      "Yes",
      "No"
   )
)</f>
        <v/>
      </c>
      <c r="P49" s="4"/>
      <c r="Q49" s="4"/>
      <c r="R49" s="4"/>
      <c r="S49" s="4"/>
      <c r="U49" s="73" t="str">
        <f>IF(M49="","",
   ROUND(
      (MIN(IF(N49="", 'County Names to hide (2)'!$D$2, N49),
           'County Names to hide (2)'!$D$2)
       - M49) / 365 * 12,
   1)
)</f>
        <v/>
      </c>
      <c r="V49" s="73" t="str">
        <f>IF(C49="","",
   ROUND(('County Names to hide (2)'!$D$2 - C49) / 365 * 12, 1)
)</f>
        <v/>
      </c>
      <c r="AF49" s="73" t="str">
        <f t="shared" si="0"/>
        <v/>
      </c>
    </row>
    <row r="50" spans="12:32" s="1" customFormat="1" ht="14.5" x14ac:dyDescent="0.35">
      <c r="L50" s="73" t="str">
        <f t="shared" si="1"/>
        <v>Yes</v>
      </c>
      <c r="M50" s="4"/>
      <c r="N50" s="4"/>
      <c r="O50" s="73" t="str">
        <f>IF(OR(A50="", M50=""), "",
   IF(AND(
         M50 &lt;= 'County Names to hide (2)'!$D$2,
         OR(N50="", N50 &gt;= 'County Names to hide (2)'!$C$2)
      ),
      "Yes",
      "No"
   )
)</f>
        <v/>
      </c>
      <c r="P50" s="4"/>
      <c r="Q50" s="4"/>
      <c r="R50" s="4"/>
      <c r="S50" s="4"/>
      <c r="U50" s="73" t="str">
        <f>IF(M50="","",
   ROUND(
      (MIN(IF(N50="", 'County Names to hide (2)'!$D$2, N50),
           'County Names to hide (2)'!$D$2)
       - M50) / 365 * 12,
   1)
)</f>
        <v/>
      </c>
      <c r="V50" s="73" t="str">
        <f>IF(C50="","",
   ROUND(('County Names to hide (2)'!$D$2 - C50) / 365 * 12, 1)
)</f>
        <v/>
      </c>
      <c r="AF50" s="73" t="str">
        <f t="shared" si="0"/>
        <v/>
      </c>
    </row>
    <row r="51" spans="12:32" s="1" customFormat="1" ht="14.5" x14ac:dyDescent="0.35">
      <c r="L51" s="73" t="str">
        <f t="shared" si="1"/>
        <v>Yes</v>
      </c>
      <c r="M51" s="4"/>
      <c r="N51" s="4"/>
      <c r="O51" s="73" t="str">
        <f>IF(OR(A51="", M51=""), "",
   IF(AND(
         M51 &lt;= 'County Names to hide (2)'!$D$2,
         OR(N51="", N51 &gt;= 'County Names to hide (2)'!$C$2)
      ),
      "Yes",
      "No"
   )
)</f>
        <v/>
      </c>
      <c r="P51" s="4"/>
      <c r="Q51" s="4"/>
      <c r="R51" s="4"/>
      <c r="S51" s="4"/>
      <c r="U51" s="73" t="str">
        <f>IF(M51="","",
   ROUND(
      (MIN(IF(N51="", 'County Names to hide (2)'!$D$2, N51),
           'County Names to hide (2)'!$D$2)
       - M51) / 365 * 12,
   1)
)</f>
        <v/>
      </c>
      <c r="V51" s="73" t="str">
        <f>IF(C51="","",
   ROUND(('County Names to hide (2)'!$D$2 - C51) / 365 * 12, 1)
)</f>
        <v/>
      </c>
      <c r="AF51" s="73" t="str">
        <f t="shared" si="0"/>
        <v/>
      </c>
    </row>
    <row r="52" spans="12:32" s="1" customFormat="1" ht="14.5" x14ac:dyDescent="0.35">
      <c r="L52" s="73" t="str">
        <f t="shared" si="1"/>
        <v>Yes</v>
      </c>
      <c r="M52" s="4"/>
      <c r="N52" s="4"/>
      <c r="O52" s="73" t="str">
        <f>IF(OR(A52="", M52=""), "",
   IF(AND(
         M52 &lt;= 'County Names to hide (2)'!$D$2,
         OR(N52="", N52 &gt;= 'County Names to hide (2)'!$C$2)
      ),
      "Yes",
      "No"
   )
)</f>
        <v/>
      </c>
      <c r="P52" s="4"/>
      <c r="Q52" s="4"/>
      <c r="R52" s="4"/>
      <c r="S52" s="4"/>
      <c r="U52" s="73" t="str">
        <f>IF(M52="","",
   ROUND(
      (MIN(IF(N52="", 'County Names to hide (2)'!$D$2, N52),
           'County Names to hide (2)'!$D$2)
       - M52) / 365 * 12,
   1)
)</f>
        <v/>
      </c>
      <c r="V52" s="73" t="str">
        <f>IF(C52="","",
   ROUND(('County Names to hide (2)'!$D$2 - C52) / 365 * 12, 1)
)</f>
        <v/>
      </c>
      <c r="AF52" s="73" t="str">
        <f t="shared" si="0"/>
        <v/>
      </c>
    </row>
    <row r="53" spans="12:32" s="1" customFormat="1" ht="14.5" x14ac:dyDescent="0.35">
      <c r="L53" s="73" t="str">
        <f t="shared" si="1"/>
        <v>Yes</v>
      </c>
      <c r="M53" s="4"/>
      <c r="N53" s="4"/>
      <c r="O53" s="73" t="str">
        <f>IF(OR(A53="", M53=""), "",
   IF(AND(
         M53 &lt;= 'County Names to hide (2)'!$D$2,
         OR(N53="", N53 &gt;= 'County Names to hide (2)'!$C$2)
      ),
      "Yes",
      "No"
   )
)</f>
        <v/>
      </c>
      <c r="P53" s="4"/>
      <c r="Q53" s="4"/>
      <c r="R53" s="4"/>
      <c r="S53" s="4"/>
      <c r="U53" s="73" t="str">
        <f>IF(M53="","",
   ROUND(
      (MIN(IF(N53="", 'County Names to hide (2)'!$D$2, N53),
           'County Names to hide (2)'!$D$2)
       - M53) / 365 * 12,
   1)
)</f>
        <v/>
      </c>
      <c r="V53" s="73" t="str">
        <f>IF(C53="","",
   ROUND(('County Names to hide (2)'!$D$2 - C53) / 365 * 12, 1)
)</f>
        <v/>
      </c>
      <c r="AF53" s="73" t="str">
        <f t="shared" si="0"/>
        <v/>
      </c>
    </row>
    <row r="54" spans="12:32" s="1" customFormat="1" ht="14.5" x14ac:dyDescent="0.35">
      <c r="L54" s="73" t="str">
        <f t="shared" si="1"/>
        <v>Yes</v>
      </c>
      <c r="M54" s="4"/>
      <c r="N54" s="4"/>
      <c r="O54" s="73" t="str">
        <f>IF(OR(A54="", M54=""), "",
   IF(AND(
         M54 &lt;= 'County Names to hide (2)'!$D$2,
         OR(N54="", N54 &gt;= 'County Names to hide (2)'!$C$2)
      ),
      "Yes",
      "No"
   )
)</f>
        <v/>
      </c>
      <c r="P54" s="4"/>
      <c r="Q54" s="4"/>
      <c r="R54" s="4"/>
      <c r="S54" s="4"/>
      <c r="U54" s="73" t="str">
        <f>IF(M54="","",
   ROUND(
      (MIN(IF(N54="", 'County Names to hide (2)'!$D$2, N54),
           'County Names to hide (2)'!$D$2)
       - M54) / 365 * 12,
   1)
)</f>
        <v/>
      </c>
      <c r="V54" s="73" t="str">
        <f>IF(C54="","",
   ROUND(('County Names to hide (2)'!$D$2 - C54) / 365 * 12, 1)
)</f>
        <v/>
      </c>
      <c r="AF54" s="73" t="str">
        <f t="shared" si="0"/>
        <v/>
      </c>
    </row>
    <row r="55" spans="12:32" s="1" customFormat="1" ht="14.5" x14ac:dyDescent="0.35">
      <c r="L55" s="73" t="str">
        <f t="shared" si="1"/>
        <v>Yes</v>
      </c>
      <c r="M55" s="4"/>
      <c r="N55" s="4"/>
      <c r="O55" s="73" t="str">
        <f>IF(OR(A55="", M55=""), "",
   IF(AND(
         M55 &lt;= 'County Names to hide (2)'!$D$2,
         OR(N55="", N55 &gt;= 'County Names to hide (2)'!$C$2)
      ),
      "Yes",
      "No"
   )
)</f>
        <v/>
      </c>
      <c r="P55" s="4"/>
      <c r="Q55" s="4"/>
      <c r="R55" s="4"/>
      <c r="S55" s="4"/>
      <c r="U55" s="73" t="str">
        <f>IF(M55="","",
   ROUND(
      (MIN(IF(N55="", 'County Names to hide (2)'!$D$2, N55),
           'County Names to hide (2)'!$D$2)
       - M55) / 365 * 12,
   1)
)</f>
        <v/>
      </c>
      <c r="V55" s="73" t="str">
        <f>IF(C55="","",
   ROUND(('County Names to hide (2)'!$D$2 - C55) / 365 * 12, 1)
)</f>
        <v/>
      </c>
      <c r="AF55" s="73" t="str">
        <f t="shared" si="0"/>
        <v/>
      </c>
    </row>
    <row r="56" spans="12:32" s="1" customFormat="1" ht="14.5" x14ac:dyDescent="0.35">
      <c r="L56" s="73" t="str">
        <f t="shared" si="1"/>
        <v>Yes</v>
      </c>
      <c r="M56" s="4"/>
      <c r="N56" s="4"/>
      <c r="O56" s="73" t="str">
        <f>IF(OR(A56="", M56=""), "",
   IF(AND(
         M56 &lt;= 'County Names to hide (2)'!$D$2,
         OR(N56="", N56 &gt;= 'County Names to hide (2)'!$C$2)
      ),
      "Yes",
      "No"
   )
)</f>
        <v/>
      </c>
      <c r="P56" s="4"/>
      <c r="Q56" s="4"/>
      <c r="R56" s="4"/>
      <c r="S56" s="4"/>
      <c r="U56" s="73" t="str">
        <f>IF(M56="","",
   ROUND(
      (MIN(IF(N56="", 'County Names to hide (2)'!$D$2, N56),
           'County Names to hide (2)'!$D$2)
       - M56) / 365 * 12,
   1)
)</f>
        <v/>
      </c>
      <c r="V56" s="73" t="str">
        <f>IF(C56="","",
   ROUND(('County Names to hide (2)'!$D$2 - C56) / 365 * 12, 1)
)</f>
        <v/>
      </c>
      <c r="AF56" s="73" t="str">
        <f t="shared" si="0"/>
        <v/>
      </c>
    </row>
    <row r="57" spans="12:32" s="1" customFormat="1" ht="14.5" x14ac:dyDescent="0.35">
      <c r="L57" s="73" t="str">
        <f t="shared" si="1"/>
        <v>Yes</v>
      </c>
      <c r="M57" s="4"/>
      <c r="N57" s="4"/>
      <c r="O57" s="73" t="str">
        <f>IF(OR(A57="", M57=""), "",
   IF(AND(
         M57 &lt;= 'County Names to hide (2)'!$D$2,
         OR(N57="", N57 &gt;= 'County Names to hide (2)'!$C$2)
      ),
      "Yes",
      "No"
   )
)</f>
        <v/>
      </c>
      <c r="P57" s="4"/>
      <c r="Q57" s="4"/>
      <c r="R57" s="4"/>
      <c r="S57" s="4"/>
      <c r="U57" s="73" t="str">
        <f>IF(M57="","",
   ROUND(
      (MIN(IF(N57="", 'County Names to hide (2)'!$D$2, N57),
           'County Names to hide (2)'!$D$2)
       - M57) / 365 * 12,
   1)
)</f>
        <v/>
      </c>
      <c r="V57" s="73" t="str">
        <f>IF(C57="","",
   ROUND(('County Names to hide (2)'!$D$2 - C57) / 365 * 12, 1)
)</f>
        <v/>
      </c>
      <c r="AF57" s="73" t="str">
        <f t="shared" si="0"/>
        <v/>
      </c>
    </row>
    <row r="58" spans="12:32" s="1" customFormat="1" ht="14.5" x14ac:dyDescent="0.35">
      <c r="L58" s="73" t="str">
        <f t="shared" si="1"/>
        <v>Yes</v>
      </c>
      <c r="M58" s="4"/>
      <c r="N58" s="4"/>
      <c r="O58" s="73" t="str">
        <f>IF(OR(A58="", M58=""), "",
   IF(AND(
         M58 &lt;= 'County Names to hide (2)'!$D$2,
         OR(N58="", N58 &gt;= 'County Names to hide (2)'!$C$2)
      ),
      "Yes",
      "No"
   )
)</f>
        <v/>
      </c>
      <c r="P58" s="4"/>
      <c r="Q58" s="4"/>
      <c r="R58" s="4"/>
      <c r="S58" s="4"/>
      <c r="U58" s="73" t="str">
        <f>IF(M58="","",
   ROUND(
      (MIN(IF(N58="", 'County Names to hide (2)'!$D$2, N58),
           'County Names to hide (2)'!$D$2)
       - M58) / 365 * 12,
   1)
)</f>
        <v/>
      </c>
      <c r="V58" s="73" t="str">
        <f>IF(C58="","",
   ROUND(('County Names to hide (2)'!$D$2 - C58) / 365 * 12, 1)
)</f>
        <v/>
      </c>
      <c r="AF58" s="73" t="str">
        <f t="shared" si="0"/>
        <v/>
      </c>
    </row>
    <row r="59" spans="12:32" s="1" customFormat="1" ht="14.5" x14ac:dyDescent="0.35">
      <c r="L59" s="73" t="str">
        <f t="shared" si="1"/>
        <v>Yes</v>
      </c>
      <c r="M59" s="4"/>
      <c r="N59" s="4"/>
      <c r="O59" s="73" t="str">
        <f>IF(OR(A59="", M59=""), "",
   IF(AND(
         M59 &lt;= 'County Names to hide (2)'!$D$2,
         OR(N59="", N59 &gt;= 'County Names to hide (2)'!$C$2)
      ),
      "Yes",
      "No"
   )
)</f>
        <v/>
      </c>
      <c r="P59" s="4"/>
      <c r="Q59" s="4"/>
      <c r="R59" s="4"/>
      <c r="S59" s="4"/>
      <c r="U59" s="73" t="str">
        <f>IF(M59="","",
   ROUND(
      (MIN(IF(N59="", 'County Names to hide (2)'!$D$2, N59),
           'County Names to hide (2)'!$D$2)
       - M59) / 365 * 12,
   1)
)</f>
        <v/>
      </c>
      <c r="V59" s="73" t="str">
        <f>IF(C59="","",
   ROUND(('County Names to hide (2)'!$D$2 - C59) / 365 * 12, 1)
)</f>
        <v/>
      </c>
      <c r="AF59" s="73" t="str">
        <f t="shared" si="0"/>
        <v/>
      </c>
    </row>
    <row r="60" spans="12:32" s="1" customFormat="1" ht="14.5" x14ac:dyDescent="0.35">
      <c r="L60" s="73" t="str">
        <f t="shared" si="1"/>
        <v>Yes</v>
      </c>
      <c r="M60" s="4"/>
      <c r="N60" s="4"/>
      <c r="O60" s="73" t="str">
        <f>IF(OR(A60="", M60=""), "",
   IF(AND(
         M60 &lt;= 'County Names to hide (2)'!$D$2,
         OR(N60="", N60 &gt;= 'County Names to hide (2)'!$C$2)
      ),
      "Yes",
      "No"
   )
)</f>
        <v/>
      </c>
      <c r="P60" s="4"/>
      <c r="Q60" s="4"/>
      <c r="R60" s="4"/>
      <c r="S60" s="4"/>
      <c r="U60" s="73" t="str">
        <f>IF(M60="","",
   ROUND(
      (MIN(IF(N60="", 'County Names to hide (2)'!$D$2, N60),
           'County Names to hide (2)'!$D$2)
       - M60) / 365 * 12,
   1)
)</f>
        <v/>
      </c>
      <c r="V60" s="73" t="str">
        <f>IF(C60="","",
   ROUND(('County Names to hide (2)'!$D$2 - C60) / 365 * 12, 1)
)</f>
        <v/>
      </c>
      <c r="AF60" s="73" t="str">
        <f t="shared" si="0"/>
        <v/>
      </c>
    </row>
    <row r="61" spans="12:32" s="1" customFormat="1" ht="14.5" x14ac:dyDescent="0.35">
      <c r="L61" s="73" t="str">
        <f t="shared" si="1"/>
        <v>Yes</v>
      </c>
      <c r="M61" s="4"/>
      <c r="N61" s="4"/>
      <c r="O61" s="73" t="str">
        <f>IF(OR(A61="", M61=""), "",
   IF(AND(
         M61 &lt;= 'County Names to hide (2)'!$D$2,
         OR(N61="", N61 &gt;= 'County Names to hide (2)'!$C$2)
      ),
      "Yes",
      "No"
   )
)</f>
        <v/>
      </c>
      <c r="P61" s="4"/>
      <c r="Q61" s="4"/>
      <c r="R61" s="4"/>
      <c r="S61" s="4"/>
      <c r="U61" s="73" t="str">
        <f>IF(M61="","",
   ROUND(
      (MIN(IF(N61="", 'County Names to hide (2)'!$D$2, N61),
           'County Names to hide (2)'!$D$2)
       - M61) / 365 * 12,
   1)
)</f>
        <v/>
      </c>
      <c r="V61" s="73" t="str">
        <f>IF(C61="","",
   ROUND(('County Names to hide (2)'!$D$2 - C61) / 365 * 12, 1)
)</f>
        <v/>
      </c>
      <c r="AF61" s="73" t="str">
        <f t="shared" si="0"/>
        <v/>
      </c>
    </row>
    <row r="62" spans="12:32" s="1" customFormat="1" ht="14.5" x14ac:dyDescent="0.35">
      <c r="L62" s="73" t="str">
        <f t="shared" si="1"/>
        <v>Yes</v>
      </c>
      <c r="M62" s="4"/>
      <c r="N62" s="4"/>
      <c r="O62" s="73" t="str">
        <f>IF(OR(A62="", M62=""), "",
   IF(AND(
         M62 &lt;= 'County Names to hide (2)'!$D$2,
         OR(N62="", N62 &gt;= 'County Names to hide (2)'!$C$2)
      ),
      "Yes",
      "No"
   )
)</f>
        <v/>
      </c>
      <c r="P62" s="4"/>
      <c r="Q62" s="4"/>
      <c r="R62" s="4"/>
      <c r="S62" s="4"/>
      <c r="U62" s="73" t="str">
        <f>IF(M62="","",
   ROUND(
      (MIN(IF(N62="", 'County Names to hide (2)'!$D$2, N62),
           'County Names to hide (2)'!$D$2)
       - M62) / 365 * 12,
   1)
)</f>
        <v/>
      </c>
      <c r="V62" s="73" t="str">
        <f>IF(C62="","",
   ROUND(('County Names to hide (2)'!$D$2 - C62) / 365 * 12, 1)
)</f>
        <v/>
      </c>
      <c r="AF62" s="73" t="str">
        <f t="shared" si="0"/>
        <v/>
      </c>
    </row>
    <row r="63" spans="12:32" s="1" customFormat="1" ht="14.5" x14ac:dyDescent="0.35">
      <c r="L63" s="73" t="str">
        <f t="shared" si="1"/>
        <v>Yes</v>
      </c>
      <c r="M63" s="4"/>
      <c r="N63" s="4"/>
      <c r="O63" s="73" t="str">
        <f>IF(OR(A63="", M63=""), "",
   IF(AND(
         M63 &lt;= 'County Names to hide (2)'!$D$2,
         OR(N63="", N63 &gt;= 'County Names to hide (2)'!$C$2)
      ),
      "Yes",
      "No"
   )
)</f>
        <v/>
      </c>
      <c r="P63" s="4"/>
      <c r="Q63" s="4"/>
      <c r="R63" s="4"/>
      <c r="S63" s="4"/>
      <c r="U63" s="73" t="str">
        <f>IF(M63="","",
   ROUND(
      (MIN(IF(N63="", 'County Names to hide (2)'!$D$2, N63),
           'County Names to hide (2)'!$D$2)
       - M63) / 365 * 12,
   1)
)</f>
        <v/>
      </c>
      <c r="V63" s="73" t="str">
        <f>IF(C63="","",
   ROUND(('County Names to hide (2)'!$D$2 - C63) / 365 * 12, 1)
)</f>
        <v/>
      </c>
      <c r="AF63" s="73" t="str">
        <f t="shared" si="0"/>
        <v/>
      </c>
    </row>
    <row r="64" spans="12:32" s="1" customFormat="1" ht="14.5" x14ac:dyDescent="0.35">
      <c r="L64" s="73" t="str">
        <f t="shared" si="1"/>
        <v>Yes</v>
      </c>
      <c r="M64" s="4"/>
      <c r="N64" s="4"/>
      <c r="O64" s="73" t="str">
        <f>IF(OR(A64="", M64=""), "",
   IF(AND(
         M64 &lt;= 'County Names to hide (2)'!$D$2,
         OR(N64="", N64 &gt;= 'County Names to hide (2)'!$C$2)
      ),
      "Yes",
      "No"
   )
)</f>
        <v/>
      </c>
      <c r="P64" s="4"/>
      <c r="Q64" s="4"/>
      <c r="R64" s="4"/>
      <c r="S64" s="4"/>
      <c r="U64" s="73" t="str">
        <f>IF(M64="","",
   ROUND(
      (MIN(IF(N64="", 'County Names to hide (2)'!$D$2, N64),
           'County Names to hide (2)'!$D$2)
       - M64) / 365 * 12,
   1)
)</f>
        <v/>
      </c>
      <c r="V64" s="73" t="str">
        <f>IF(C64="","",
   ROUND(('County Names to hide (2)'!$D$2 - C64) / 365 * 12, 1)
)</f>
        <v/>
      </c>
      <c r="AF64" s="73" t="str">
        <f t="shared" si="0"/>
        <v/>
      </c>
    </row>
    <row r="65" spans="12:32" s="1" customFormat="1" ht="14.5" x14ac:dyDescent="0.35">
      <c r="L65" s="73" t="str">
        <f t="shared" si="1"/>
        <v>Yes</v>
      </c>
      <c r="M65" s="4"/>
      <c r="N65" s="4"/>
      <c r="O65" s="73" t="str">
        <f>IF(OR(A65="", M65=""), "",
   IF(AND(
         M65 &lt;= 'County Names to hide (2)'!$D$2,
         OR(N65="", N65 &gt;= 'County Names to hide (2)'!$C$2)
      ),
      "Yes",
      "No"
   )
)</f>
        <v/>
      </c>
      <c r="P65" s="4"/>
      <c r="Q65" s="4"/>
      <c r="R65" s="4"/>
      <c r="S65" s="4"/>
      <c r="U65" s="73" t="str">
        <f>IF(M65="","",
   ROUND(
      (MIN(IF(N65="", 'County Names to hide (2)'!$D$2, N65),
           'County Names to hide (2)'!$D$2)
       - M65) / 365 * 12,
   1)
)</f>
        <v/>
      </c>
      <c r="V65" s="73" t="str">
        <f>IF(C65="","",
   ROUND(('County Names to hide (2)'!$D$2 - C65) / 365 * 12, 1)
)</f>
        <v/>
      </c>
      <c r="AF65" s="73" t="str">
        <f t="shared" si="0"/>
        <v/>
      </c>
    </row>
    <row r="66" spans="12:32" s="1" customFormat="1" ht="14.5" x14ac:dyDescent="0.35">
      <c r="L66" s="73" t="str">
        <f t="shared" si="1"/>
        <v>Yes</v>
      </c>
      <c r="M66" s="4"/>
      <c r="N66" s="4"/>
      <c r="O66" s="73" t="str">
        <f>IF(OR(A66="", M66=""), "",
   IF(AND(
         M66 &lt;= 'County Names to hide (2)'!$D$2,
         OR(N66="", N66 &gt;= 'County Names to hide (2)'!$C$2)
      ),
      "Yes",
      "No"
   )
)</f>
        <v/>
      </c>
      <c r="P66" s="4"/>
      <c r="Q66" s="4"/>
      <c r="R66" s="4"/>
      <c r="S66" s="4"/>
      <c r="U66" s="73" t="str">
        <f>IF(M66="","",
   ROUND(
      (MIN(IF(N66="", 'County Names to hide (2)'!$D$2, N66),
           'County Names to hide (2)'!$D$2)
       - M66) / 365 * 12,
   1)
)</f>
        <v/>
      </c>
      <c r="V66" s="73" t="str">
        <f>IF(C66="","",
   ROUND(('County Names to hide (2)'!$D$2 - C66) / 365 * 12, 1)
)</f>
        <v/>
      </c>
      <c r="AF66" s="73" t="str">
        <f t="shared" si="0"/>
        <v/>
      </c>
    </row>
    <row r="67" spans="12:32" s="1" customFormat="1" ht="14.5" x14ac:dyDescent="0.35">
      <c r="L67" s="73" t="str">
        <f t="shared" si="1"/>
        <v>Yes</v>
      </c>
      <c r="M67" s="4"/>
      <c r="N67" s="4"/>
      <c r="O67" s="73" t="str">
        <f>IF(OR(A67="", M67=""), "",
   IF(AND(
         M67 &lt;= 'County Names to hide (2)'!$D$2,
         OR(N67="", N67 &gt;= 'County Names to hide (2)'!$C$2)
      ),
      "Yes",
      "No"
   )
)</f>
        <v/>
      </c>
      <c r="P67" s="4"/>
      <c r="Q67" s="4"/>
      <c r="R67" s="4"/>
      <c r="S67" s="4"/>
      <c r="U67" s="73" t="str">
        <f>IF(M67="","",
   ROUND(
      (MIN(IF(N67="", 'County Names to hide (2)'!$D$2, N67),
           'County Names to hide (2)'!$D$2)
       - M67) / 365 * 12,
   1)
)</f>
        <v/>
      </c>
      <c r="V67" s="73" t="str">
        <f>IF(C67="","",
   ROUND(('County Names to hide (2)'!$D$2 - C67) / 365 * 12, 1)
)</f>
        <v/>
      </c>
      <c r="AF67" s="73" t="str">
        <f t="shared" si="0"/>
        <v/>
      </c>
    </row>
    <row r="68" spans="12:32" s="1" customFormat="1" ht="14.5" x14ac:dyDescent="0.35">
      <c r="L68" s="73" t="str">
        <f t="shared" si="1"/>
        <v>Yes</v>
      </c>
      <c r="M68" s="4"/>
      <c r="N68" s="4"/>
      <c r="O68" s="73" t="str">
        <f>IF(OR(A68="", M68=""), "",
   IF(AND(
         M68 &lt;= 'County Names to hide (2)'!$D$2,
         OR(N68="", N68 &gt;= 'County Names to hide (2)'!$C$2)
      ),
      "Yes",
      "No"
   )
)</f>
        <v/>
      </c>
      <c r="P68" s="4"/>
      <c r="Q68" s="4"/>
      <c r="R68" s="4"/>
      <c r="S68" s="4"/>
      <c r="U68" s="73" t="str">
        <f>IF(M68="","",
   ROUND(
      (MIN(IF(N68="", 'County Names to hide (2)'!$D$2, N68),
           'County Names to hide (2)'!$D$2)
       - M68) / 365 * 12,
   1)
)</f>
        <v/>
      </c>
      <c r="V68" s="73" t="str">
        <f>IF(C68="","",
   ROUND(('County Names to hide (2)'!$D$2 - C68) / 365 * 12, 1)
)</f>
        <v/>
      </c>
      <c r="AF68" s="73" t="str">
        <f t="shared" si="0"/>
        <v/>
      </c>
    </row>
    <row r="69" spans="12:32" s="1" customFormat="1" ht="14.5" x14ac:dyDescent="0.35">
      <c r="L69" s="73" t="str">
        <f t="shared" si="1"/>
        <v>Yes</v>
      </c>
      <c r="M69" s="4"/>
      <c r="N69" s="4"/>
      <c r="O69" s="73" t="str">
        <f>IF(OR(A69="", M69=""), "",
   IF(AND(
         M69 &lt;= 'County Names to hide (2)'!$D$2,
         OR(N69="", N69 &gt;= 'County Names to hide (2)'!$C$2)
      ),
      "Yes",
      "No"
   )
)</f>
        <v/>
      </c>
      <c r="P69" s="4"/>
      <c r="Q69" s="4"/>
      <c r="R69" s="4"/>
      <c r="S69" s="4"/>
      <c r="U69" s="73" t="str">
        <f>IF(M69="","",
   ROUND(
      (MIN(IF(N69="", 'County Names to hide (2)'!$D$2, N69),
           'County Names to hide (2)'!$D$2)
       - M69) / 365 * 12,
   1)
)</f>
        <v/>
      </c>
      <c r="V69" s="73" t="str">
        <f>IF(C69="","",
   ROUND(('County Names to hide (2)'!$D$2 - C69) / 365 * 12, 1)
)</f>
        <v/>
      </c>
      <c r="AF69" s="73" t="str">
        <f t="shared" si="0"/>
        <v/>
      </c>
    </row>
    <row r="70" spans="12:32" s="1" customFormat="1" ht="14.5" x14ac:dyDescent="0.35">
      <c r="L70" s="73" t="str">
        <f t="shared" si="1"/>
        <v>Yes</v>
      </c>
      <c r="M70" s="4"/>
      <c r="N70" s="4"/>
      <c r="O70" s="73" t="str">
        <f>IF(OR(A70="", M70=""), "",
   IF(AND(
         M70 &lt;= 'County Names to hide (2)'!$D$2,
         OR(N70="", N70 &gt;= 'County Names to hide (2)'!$C$2)
      ),
      "Yes",
      "No"
   )
)</f>
        <v/>
      </c>
      <c r="P70" s="4"/>
      <c r="Q70" s="4"/>
      <c r="R70" s="4"/>
      <c r="S70" s="4"/>
      <c r="U70" s="73" t="str">
        <f>IF(M70="","",
   ROUND(
      (MIN(IF(N70="", 'County Names to hide (2)'!$D$2, N70),
           'County Names to hide (2)'!$D$2)
       - M70) / 365 * 12,
   1)
)</f>
        <v/>
      </c>
      <c r="V70" s="73" t="str">
        <f>IF(C70="","",
   ROUND(('County Names to hide (2)'!$D$2 - C70) / 365 * 12, 1)
)</f>
        <v/>
      </c>
      <c r="AF70" s="73" t="str">
        <f t="shared" ref="AF70:AF133" si="2">IF(LEN(U70)=0,"",IF(U70&gt;=3,"Yes","No"))</f>
        <v/>
      </c>
    </row>
    <row r="71" spans="12:32" s="1" customFormat="1" ht="14.5" x14ac:dyDescent="0.35">
      <c r="L71" s="73" t="str">
        <f t="shared" ref="L71:L134" si="3">IF(COUNTIF(F71:K71, "Yes")&gt;0, "No", "Yes")</f>
        <v>Yes</v>
      </c>
      <c r="M71" s="4"/>
      <c r="N71" s="4"/>
      <c r="O71" s="73" t="str">
        <f>IF(OR(A71="", M71=""), "",
   IF(AND(
         M71 &lt;= 'County Names to hide (2)'!$D$2,
         OR(N71="", N71 &gt;= 'County Names to hide (2)'!$C$2)
      ),
      "Yes",
      "No"
   )
)</f>
        <v/>
      </c>
      <c r="P71" s="4"/>
      <c r="Q71" s="4"/>
      <c r="R71" s="4"/>
      <c r="S71" s="4"/>
      <c r="U71" s="73" t="str">
        <f>IF(M71="","",
   ROUND(
      (MIN(IF(N71="", 'County Names to hide (2)'!$D$2, N71),
           'County Names to hide (2)'!$D$2)
       - M71) / 365 * 12,
   1)
)</f>
        <v/>
      </c>
      <c r="V71" s="73" t="str">
        <f>IF(C71="","",
   ROUND(('County Names to hide (2)'!$D$2 - C71) / 365 * 12, 1)
)</f>
        <v/>
      </c>
      <c r="AF71" s="73" t="str">
        <f t="shared" si="2"/>
        <v/>
      </c>
    </row>
    <row r="72" spans="12:32" s="1" customFormat="1" ht="14.5" x14ac:dyDescent="0.35">
      <c r="L72" s="73" t="str">
        <f t="shared" si="3"/>
        <v>Yes</v>
      </c>
      <c r="M72" s="4"/>
      <c r="N72" s="4"/>
      <c r="O72" s="73" t="str">
        <f>IF(OR(A72="", M72=""), "",
   IF(AND(
         M72 &lt;= 'County Names to hide (2)'!$D$2,
         OR(N72="", N72 &gt;= 'County Names to hide (2)'!$C$2)
      ),
      "Yes",
      "No"
   )
)</f>
        <v/>
      </c>
      <c r="P72" s="4"/>
      <c r="Q72" s="4"/>
      <c r="R72" s="4"/>
      <c r="S72" s="4"/>
      <c r="U72" s="73" t="str">
        <f>IF(M72="","",
   ROUND(
      (MIN(IF(N72="", 'County Names to hide (2)'!$D$2, N72),
           'County Names to hide (2)'!$D$2)
       - M72) / 365 * 12,
   1)
)</f>
        <v/>
      </c>
      <c r="V72" s="73" t="str">
        <f>IF(C72="","",
   ROUND(('County Names to hide (2)'!$D$2 - C72) / 365 * 12, 1)
)</f>
        <v/>
      </c>
      <c r="AF72" s="73" t="str">
        <f t="shared" si="2"/>
        <v/>
      </c>
    </row>
    <row r="73" spans="12:32" s="1" customFormat="1" ht="14.5" x14ac:dyDescent="0.35">
      <c r="L73" s="73" t="str">
        <f t="shared" si="3"/>
        <v>Yes</v>
      </c>
      <c r="M73" s="4"/>
      <c r="N73" s="4"/>
      <c r="O73" s="73" t="str">
        <f>IF(OR(A73="", M73=""), "",
   IF(AND(
         M73 &lt;= 'County Names to hide (2)'!$D$2,
         OR(N73="", N73 &gt;= 'County Names to hide (2)'!$C$2)
      ),
      "Yes",
      "No"
   )
)</f>
        <v/>
      </c>
      <c r="P73" s="4"/>
      <c r="Q73" s="4"/>
      <c r="R73" s="4"/>
      <c r="S73" s="4"/>
      <c r="U73" s="73" t="str">
        <f>IF(M73="","",
   ROUND(
      (MIN(IF(N73="", 'County Names to hide (2)'!$D$2, N73),
           'County Names to hide (2)'!$D$2)
       - M73) / 365 * 12,
   1)
)</f>
        <v/>
      </c>
      <c r="V73" s="73" t="str">
        <f>IF(C73="","",
   ROUND(('County Names to hide (2)'!$D$2 - C73) / 365 * 12, 1)
)</f>
        <v/>
      </c>
      <c r="AF73" s="73" t="str">
        <f t="shared" si="2"/>
        <v/>
      </c>
    </row>
    <row r="74" spans="12:32" s="1" customFormat="1" ht="14.5" x14ac:dyDescent="0.35">
      <c r="L74" s="73" t="str">
        <f t="shared" si="3"/>
        <v>Yes</v>
      </c>
      <c r="M74" s="4"/>
      <c r="N74" s="4"/>
      <c r="O74" s="73" t="str">
        <f>IF(OR(A74="", M74=""), "",
   IF(AND(
         M74 &lt;= 'County Names to hide (2)'!$D$2,
         OR(N74="", N74 &gt;= 'County Names to hide (2)'!$C$2)
      ),
      "Yes",
      "No"
   )
)</f>
        <v/>
      </c>
      <c r="P74" s="4"/>
      <c r="Q74" s="4"/>
      <c r="R74" s="4"/>
      <c r="S74" s="4"/>
      <c r="U74" s="73" t="str">
        <f>IF(M74="","",
   ROUND(
      (MIN(IF(N74="", 'County Names to hide (2)'!$D$2, N74),
           'County Names to hide (2)'!$D$2)
       - M74) / 365 * 12,
   1)
)</f>
        <v/>
      </c>
      <c r="V74" s="73" t="str">
        <f>IF(C74="","",
   ROUND(('County Names to hide (2)'!$D$2 - C74) / 365 * 12, 1)
)</f>
        <v/>
      </c>
      <c r="AF74" s="73" t="str">
        <f t="shared" si="2"/>
        <v/>
      </c>
    </row>
    <row r="75" spans="12:32" s="1" customFormat="1" ht="14.5" x14ac:dyDescent="0.35">
      <c r="L75" s="73" t="str">
        <f t="shared" si="3"/>
        <v>Yes</v>
      </c>
      <c r="M75" s="4"/>
      <c r="N75" s="4"/>
      <c r="O75" s="73" t="str">
        <f>IF(OR(A75="", M75=""), "",
   IF(AND(
         M75 &lt;= 'County Names to hide (2)'!$D$2,
         OR(N75="", N75 &gt;= 'County Names to hide (2)'!$C$2)
      ),
      "Yes",
      "No"
   )
)</f>
        <v/>
      </c>
      <c r="P75" s="4"/>
      <c r="Q75" s="4"/>
      <c r="R75" s="4"/>
      <c r="S75" s="4"/>
      <c r="U75" s="73" t="str">
        <f>IF(M75="","",
   ROUND(
      (MIN(IF(N75="", 'County Names to hide (2)'!$D$2, N75),
           'County Names to hide (2)'!$D$2)
       - M75) / 365 * 12,
   1)
)</f>
        <v/>
      </c>
      <c r="V75" s="73" t="str">
        <f>IF(C75="","",
   ROUND(('County Names to hide (2)'!$D$2 - C75) / 365 * 12, 1)
)</f>
        <v/>
      </c>
      <c r="AF75" s="73" t="str">
        <f t="shared" si="2"/>
        <v/>
      </c>
    </row>
    <row r="76" spans="12:32" s="1" customFormat="1" ht="14.5" x14ac:dyDescent="0.35">
      <c r="L76" s="73" t="str">
        <f t="shared" si="3"/>
        <v>Yes</v>
      </c>
      <c r="M76" s="4"/>
      <c r="N76" s="4"/>
      <c r="O76" s="73" t="str">
        <f>IF(OR(A76="", M76=""), "",
   IF(AND(
         M76 &lt;= 'County Names to hide (2)'!$D$2,
         OR(N76="", N76 &gt;= 'County Names to hide (2)'!$C$2)
      ),
      "Yes",
      "No"
   )
)</f>
        <v/>
      </c>
      <c r="P76" s="4"/>
      <c r="Q76" s="4"/>
      <c r="R76" s="4"/>
      <c r="S76" s="4"/>
      <c r="U76" s="73" t="str">
        <f>IF(M76="","",
   ROUND(
      (MIN(IF(N76="", 'County Names to hide (2)'!$D$2, N76),
           'County Names to hide (2)'!$D$2)
       - M76) / 365 * 12,
   1)
)</f>
        <v/>
      </c>
      <c r="V76" s="73" t="str">
        <f>IF(C76="","",
   ROUND(('County Names to hide (2)'!$D$2 - C76) / 365 * 12, 1)
)</f>
        <v/>
      </c>
      <c r="AF76" s="73" t="str">
        <f t="shared" si="2"/>
        <v/>
      </c>
    </row>
    <row r="77" spans="12:32" s="1" customFormat="1" ht="14.5" x14ac:dyDescent="0.35">
      <c r="L77" s="73" t="str">
        <f t="shared" si="3"/>
        <v>Yes</v>
      </c>
      <c r="M77" s="4"/>
      <c r="N77" s="4"/>
      <c r="O77" s="73" t="str">
        <f>IF(OR(A77="", M77=""), "",
   IF(AND(
         M77 &lt;= 'County Names to hide (2)'!$D$2,
         OR(N77="", N77 &gt;= 'County Names to hide (2)'!$C$2)
      ),
      "Yes",
      "No"
   )
)</f>
        <v/>
      </c>
      <c r="P77" s="4"/>
      <c r="Q77" s="4"/>
      <c r="R77" s="4"/>
      <c r="S77" s="4"/>
      <c r="U77" s="73" t="str">
        <f>IF(M77="","",
   ROUND(
      (MIN(IF(N77="", 'County Names to hide (2)'!$D$2, N77),
           'County Names to hide (2)'!$D$2)
       - M77) / 365 * 12,
   1)
)</f>
        <v/>
      </c>
      <c r="V77" s="73" t="str">
        <f>IF(C77="","",
   ROUND(('County Names to hide (2)'!$D$2 - C77) / 365 * 12, 1)
)</f>
        <v/>
      </c>
      <c r="AF77" s="73" t="str">
        <f t="shared" si="2"/>
        <v/>
      </c>
    </row>
    <row r="78" spans="12:32" s="1" customFormat="1" ht="14.5" x14ac:dyDescent="0.35">
      <c r="L78" s="73" t="str">
        <f t="shared" si="3"/>
        <v>Yes</v>
      </c>
      <c r="M78" s="4"/>
      <c r="N78" s="4"/>
      <c r="O78" s="73" t="str">
        <f>IF(OR(A78="", M78=""), "",
   IF(AND(
         M78 &lt;= 'County Names to hide (2)'!$D$2,
         OR(N78="", N78 &gt;= 'County Names to hide (2)'!$C$2)
      ),
      "Yes",
      "No"
   )
)</f>
        <v/>
      </c>
      <c r="P78" s="4"/>
      <c r="Q78" s="4"/>
      <c r="R78" s="4"/>
      <c r="S78" s="4"/>
      <c r="U78" s="73" t="str">
        <f>IF(M78="","",
   ROUND(
      (MIN(IF(N78="", 'County Names to hide (2)'!$D$2, N78),
           'County Names to hide (2)'!$D$2)
       - M78) / 365 * 12,
   1)
)</f>
        <v/>
      </c>
      <c r="V78" s="73" t="str">
        <f>IF(C78="","",
   ROUND(('County Names to hide (2)'!$D$2 - C78) / 365 * 12, 1)
)</f>
        <v/>
      </c>
      <c r="AF78" s="73" t="str">
        <f t="shared" si="2"/>
        <v/>
      </c>
    </row>
    <row r="79" spans="12:32" s="1" customFormat="1" ht="14.5" x14ac:dyDescent="0.35">
      <c r="L79" s="73" t="str">
        <f t="shared" si="3"/>
        <v>Yes</v>
      </c>
      <c r="M79" s="4"/>
      <c r="N79" s="4"/>
      <c r="O79" s="73" t="str">
        <f>IF(OR(A79="", M79=""), "",
   IF(AND(
         M79 &lt;= 'County Names to hide (2)'!$D$2,
         OR(N79="", N79 &gt;= 'County Names to hide (2)'!$C$2)
      ),
      "Yes",
      "No"
   )
)</f>
        <v/>
      </c>
      <c r="P79" s="4"/>
      <c r="Q79" s="4"/>
      <c r="R79" s="4"/>
      <c r="S79" s="4"/>
      <c r="U79" s="73" t="str">
        <f>IF(M79="","",
   ROUND(
      (MIN(IF(N79="", 'County Names to hide (2)'!$D$2, N79),
           'County Names to hide (2)'!$D$2)
       - M79) / 365 * 12,
   1)
)</f>
        <v/>
      </c>
      <c r="V79" s="73" t="str">
        <f>IF(C79="","",
   ROUND(('County Names to hide (2)'!$D$2 - C79) / 365 * 12, 1)
)</f>
        <v/>
      </c>
      <c r="AF79" s="73" t="str">
        <f t="shared" si="2"/>
        <v/>
      </c>
    </row>
    <row r="80" spans="12:32" s="1" customFormat="1" ht="14.5" x14ac:dyDescent="0.35">
      <c r="L80" s="73" t="str">
        <f t="shared" si="3"/>
        <v>Yes</v>
      </c>
      <c r="M80" s="4"/>
      <c r="N80" s="4"/>
      <c r="O80" s="73" t="str">
        <f>IF(OR(A80="", M80=""), "",
   IF(AND(
         M80 &lt;= 'County Names to hide (2)'!$D$2,
         OR(N80="", N80 &gt;= 'County Names to hide (2)'!$C$2)
      ),
      "Yes",
      "No"
   )
)</f>
        <v/>
      </c>
      <c r="P80" s="4"/>
      <c r="Q80" s="4"/>
      <c r="R80" s="4"/>
      <c r="S80" s="4"/>
      <c r="U80" s="73" t="str">
        <f>IF(M80="","",
   ROUND(
      (MIN(IF(N80="", 'County Names to hide (2)'!$D$2, N80),
           'County Names to hide (2)'!$D$2)
       - M80) / 365 * 12,
   1)
)</f>
        <v/>
      </c>
      <c r="V80" s="73" t="str">
        <f>IF(C80="","",
   ROUND(('County Names to hide (2)'!$D$2 - C80) / 365 * 12, 1)
)</f>
        <v/>
      </c>
      <c r="AF80" s="73" t="str">
        <f t="shared" si="2"/>
        <v/>
      </c>
    </row>
    <row r="81" spans="12:32" s="1" customFormat="1" ht="14.5" x14ac:dyDescent="0.35">
      <c r="L81" s="73" t="str">
        <f t="shared" si="3"/>
        <v>Yes</v>
      </c>
      <c r="M81" s="4"/>
      <c r="N81" s="4"/>
      <c r="O81" s="73" t="str">
        <f>IF(OR(A81="", M81=""), "",
   IF(AND(
         M81 &lt;= 'County Names to hide (2)'!$D$2,
         OR(N81="", N81 &gt;= 'County Names to hide (2)'!$C$2)
      ),
      "Yes",
      "No"
   )
)</f>
        <v/>
      </c>
      <c r="P81" s="4"/>
      <c r="Q81" s="4"/>
      <c r="R81" s="4"/>
      <c r="S81" s="4"/>
      <c r="U81" s="73" t="str">
        <f>IF(M81="","",
   ROUND(
      (MIN(IF(N81="", 'County Names to hide (2)'!$D$2, N81),
           'County Names to hide (2)'!$D$2)
       - M81) / 365 * 12,
   1)
)</f>
        <v/>
      </c>
      <c r="V81" s="73" t="str">
        <f>IF(C81="","",
   ROUND(('County Names to hide (2)'!$D$2 - C81) / 365 * 12, 1)
)</f>
        <v/>
      </c>
      <c r="AF81" s="73" t="str">
        <f t="shared" si="2"/>
        <v/>
      </c>
    </row>
    <row r="82" spans="12:32" s="1" customFormat="1" ht="14.5" x14ac:dyDescent="0.35">
      <c r="L82" s="73" t="str">
        <f t="shared" si="3"/>
        <v>Yes</v>
      </c>
      <c r="M82" s="4"/>
      <c r="N82" s="4"/>
      <c r="O82" s="73" t="str">
        <f>IF(OR(A82="", M82=""), "",
   IF(AND(
         M82 &lt;= 'County Names to hide (2)'!$D$2,
         OR(N82="", N82 &gt;= 'County Names to hide (2)'!$C$2)
      ),
      "Yes",
      "No"
   )
)</f>
        <v/>
      </c>
      <c r="P82" s="4"/>
      <c r="Q82" s="4"/>
      <c r="R82" s="4"/>
      <c r="S82" s="4"/>
      <c r="U82" s="73" t="str">
        <f>IF(M82="","",
   ROUND(
      (MIN(IF(N82="", 'County Names to hide (2)'!$D$2, N82),
           'County Names to hide (2)'!$D$2)
       - M82) / 365 * 12,
   1)
)</f>
        <v/>
      </c>
      <c r="V82" s="73" t="str">
        <f>IF(C82="","",
   ROUND(('County Names to hide (2)'!$D$2 - C82) / 365 * 12, 1)
)</f>
        <v/>
      </c>
      <c r="AF82" s="73" t="str">
        <f t="shared" si="2"/>
        <v/>
      </c>
    </row>
    <row r="83" spans="12:32" s="1" customFormat="1" ht="14.5" x14ac:dyDescent="0.35">
      <c r="L83" s="73" t="str">
        <f t="shared" si="3"/>
        <v>Yes</v>
      </c>
      <c r="M83" s="4"/>
      <c r="N83" s="4"/>
      <c r="O83" s="73" t="str">
        <f>IF(OR(A83="", M83=""), "",
   IF(AND(
         M83 &lt;= 'County Names to hide (2)'!$D$2,
         OR(N83="", N83 &gt;= 'County Names to hide (2)'!$C$2)
      ),
      "Yes",
      "No"
   )
)</f>
        <v/>
      </c>
      <c r="P83" s="4"/>
      <c r="Q83" s="4"/>
      <c r="R83" s="4"/>
      <c r="S83" s="4"/>
      <c r="U83" s="73" t="str">
        <f>IF(M83="","",
   ROUND(
      (MIN(IF(N83="", 'County Names to hide (2)'!$D$2, N83),
           'County Names to hide (2)'!$D$2)
       - M83) / 365 * 12,
   1)
)</f>
        <v/>
      </c>
      <c r="V83" s="73" t="str">
        <f>IF(C83="","",
   ROUND(('County Names to hide (2)'!$D$2 - C83) / 365 * 12, 1)
)</f>
        <v/>
      </c>
      <c r="AF83" s="73" t="str">
        <f t="shared" si="2"/>
        <v/>
      </c>
    </row>
    <row r="84" spans="12:32" s="1" customFormat="1" ht="14.5" x14ac:dyDescent="0.35">
      <c r="L84" s="73" t="str">
        <f t="shared" si="3"/>
        <v>Yes</v>
      </c>
      <c r="M84" s="4"/>
      <c r="N84" s="4"/>
      <c r="O84" s="73" t="str">
        <f>IF(OR(A84="", M84=""), "",
   IF(AND(
         M84 &lt;= 'County Names to hide (2)'!$D$2,
         OR(N84="", N84 &gt;= 'County Names to hide (2)'!$C$2)
      ),
      "Yes",
      "No"
   )
)</f>
        <v/>
      </c>
      <c r="P84" s="4"/>
      <c r="Q84" s="4"/>
      <c r="R84" s="4"/>
      <c r="S84" s="4"/>
      <c r="U84" s="73" t="str">
        <f>IF(M84="","",
   ROUND(
      (MIN(IF(N84="", 'County Names to hide (2)'!$D$2, N84),
           'County Names to hide (2)'!$D$2)
       - M84) / 365 * 12,
   1)
)</f>
        <v/>
      </c>
      <c r="V84" s="73" t="str">
        <f>IF(C84="","",
   ROUND(('County Names to hide (2)'!$D$2 - C84) / 365 * 12, 1)
)</f>
        <v/>
      </c>
      <c r="AF84" s="73" t="str">
        <f t="shared" si="2"/>
        <v/>
      </c>
    </row>
    <row r="85" spans="12:32" s="1" customFormat="1" ht="14.5" x14ac:dyDescent="0.35">
      <c r="L85" s="73" t="str">
        <f t="shared" si="3"/>
        <v>Yes</v>
      </c>
      <c r="M85" s="4"/>
      <c r="N85" s="4"/>
      <c r="O85" s="73" t="str">
        <f>IF(OR(A85="", M85=""), "",
   IF(AND(
         M85 &lt;= 'County Names to hide (2)'!$D$2,
         OR(N85="", N85 &gt;= 'County Names to hide (2)'!$C$2)
      ),
      "Yes",
      "No"
   )
)</f>
        <v/>
      </c>
      <c r="P85" s="4"/>
      <c r="Q85" s="4"/>
      <c r="R85" s="4"/>
      <c r="S85" s="4"/>
      <c r="U85" s="73" t="str">
        <f>IF(M85="","",
   ROUND(
      (MIN(IF(N85="", 'County Names to hide (2)'!$D$2, N85),
           'County Names to hide (2)'!$D$2)
       - M85) / 365 * 12,
   1)
)</f>
        <v/>
      </c>
      <c r="V85" s="73" t="str">
        <f>IF(C85="","",
   ROUND(('County Names to hide (2)'!$D$2 - C85) / 365 * 12, 1)
)</f>
        <v/>
      </c>
      <c r="AF85" s="73" t="str">
        <f t="shared" si="2"/>
        <v/>
      </c>
    </row>
    <row r="86" spans="12:32" s="1" customFormat="1" ht="14.5" x14ac:dyDescent="0.35">
      <c r="L86" s="73" t="str">
        <f t="shared" si="3"/>
        <v>Yes</v>
      </c>
      <c r="M86" s="4"/>
      <c r="N86" s="4"/>
      <c r="O86" s="73" t="str">
        <f>IF(OR(A86="", M86=""), "",
   IF(AND(
         M86 &lt;= 'County Names to hide (2)'!$D$2,
         OR(N86="", N86 &gt;= 'County Names to hide (2)'!$C$2)
      ),
      "Yes",
      "No"
   )
)</f>
        <v/>
      </c>
      <c r="P86" s="4"/>
      <c r="Q86" s="4"/>
      <c r="R86" s="4"/>
      <c r="S86" s="4"/>
      <c r="U86" s="73" t="str">
        <f>IF(M86="","",
   ROUND(
      (MIN(IF(N86="", 'County Names to hide (2)'!$D$2, N86),
           'County Names to hide (2)'!$D$2)
       - M86) / 365 * 12,
   1)
)</f>
        <v/>
      </c>
      <c r="V86" s="73" t="str">
        <f>IF(C86="","",
   ROUND(('County Names to hide (2)'!$D$2 - C86) / 365 * 12, 1)
)</f>
        <v/>
      </c>
      <c r="AF86" s="73" t="str">
        <f t="shared" si="2"/>
        <v/>
      </c>
    </row>
    <row r="87" spans="12:32" s="1" customFormat="1" ht="14.5" x14ac:dyDescent="0.35">
      <c r="L87" s="73" t="str">
        <f t="shared" si="3"/>
        <v>Yes</v>
      </c>
      <c r="M87" s="4"/>
      <c r="N87" s="4"/>
      <c r="O87" s="73" t="str">
        <f>IF(OR(A87="", M87=""), "",
   IF(AND(
         M87 &lt;= 'County Names to hide (2)'!$D$2,
         OR(N87="", N87 &gt;= 'County Names to hide (2)'!$C$2)
      ),
      "Yes",
      "No"
   )
)</f>
        <v/>
      </c>
      <c r="P87" s="4"/>
      <c r="Q87" s="4"/>
      <c r="R87" s="4"/>
      <c r="S87" s="4"/>
      <c r="U87" s="73" t="str">
        <f>IF(M87="","",
   ROUND(
      (MIN(IF(N87="", 'County Names to hide (2)'!$D$2, N87),
           'County Names to hide (2)'!$D$2)
       - M87) / 365 * 12,
   1)
)</f>
        <v/>
      </c>
      <c r="V87" s="73" t="str">
        <f>IF(C87="","",
   ROUND(('County Names to hide (2)'!$D$2 - C87) / 365 * 12, 1)
)</f>
        <v/>
      </c>
      <c r="AF87" s="73" t="str">
        <f t="shared" si="2"/>
        <v/>
      </c>
    </row>
    <row r="88" spans="12:32" s="1" customFormat="1" ht="14.5" x14ac:dyDescent="0.35">
      <c r="L88" s="73" t="str">
        <f t="shared" si="3"/>
        <v>Yes</v>
      </c>
      <c r="M88" s="4"/>
      <c r="N88" s="4"/>
      <c r="O88" s="73" t="str">
        <f>IF(OR(A88="", M88=""), "",
   IF(AND(
         M88 &lt;= 'County Names to hide (2)'!$D$2,
         OR(N88="", N88 &gt;= 'County Names to hide (2)'!$C$2)
      ),
      "Yes",
      "No"
   )
)</f>
        <v/>
      </c>
      <c r="P88" s="4"/>
      <c r="Q88" s="4"/>
      <c r="R88" s="4"/>
      <c r="S88" s="4"/>
      <c r="U88" s="73" t="str">
        <f>IF(M88="","",
   ROUND(
      (MIN(IF(N88="", 'County Names to hide (2)'!$D$2, N88),
           'County Names to hide (2)'!$D$2)
       - M88) / 365 * 12,
   1)
)</f>
        <v/>
      </c>
      <c r="V88" s="73" t="str">
        <f>IF(C88="","",
   ROUND(('County Names to hide (2)'!$D$2 - C88) / 365 * 12, 1)
)</f>
        <v/>
      </c>
      <c r="AF88" s="73" t="str">
        <f t="shared" si="2"/>
        <v/>
      </c>
    </row>
    <row r="89" spans="12:32" s="1" customFormat="1" ht="14.5" x14ac:dyDescent="0.35">
      <c r="L89" s="73" t="str">
        <f t="shared" si="3"/>
        <v>Yes</v>
      </c>
      <c r="M89" s="4"/>
      <c r="N89" s="4"/>
      <c r="O89" s="73" t="str">
        <f>IF(OR(A89="", M89=""), "",
   IF(AND(
         M89 &lt;= 'County Names to hide (2)'!$D$2,
         OR(N89="", N89 &gt;= 'County Names to hide (2)'!$C$2)
      ),
      "Yes",
      "No"
   )
)</f>
        <v/>
      </c>
      <c r="P89" s="4"/>
      <c r="Q89" s="4"/>
      <c r="R89" s="4"/>
      <c r="S89" s="4"/>
      <c r="U89" s="73" t="str">
        <f>IF(M89="","",
   ROUND(
      (MIN(IF(N89="", 'County Names to hide (2)'!$D$2, N89),
           'County Names to hide (2)'!$D$2)
       - M89) / 365 * 12,
   1)
)</f>
        <v/>
      </c>
      <c r="V89" s="73" t="str">
        <f>IF(C89="","",
   ROUND(('County Names to hide (2)'!$D$2 - C89) / 365 * 12, 1)
)</f>
        <v/>
      </c>
      <c r="AF89" s="73" t="str">
        <f t="shared" si="2"/>
        <v/>
      </c>
    </row>
    <row r="90" spans="12:32" s="1" customFormat="1" ht="14.5" x14ac:dyDescent="0.35">
      <c r="L90" s="73" t="str">
        <f t="shared" si="3"/>
        <v>Yes</v>
      </c>
      <c r="M90" s="4"/>
      <c r="N90" s="4"/>
      <c r="O90" s="73" t="str">
        <f>IF(OR(A90="", M90=""), "",
   IF(AND(
         M90 &lt;= 'County Names to hide (2)'!$D$2,
         OR(N90="", N90 &gt;= 'County Names to hide (2)'!$C$2)
      ),
      "Yes",
      "No"
   )
)</f>
        <v/>
      </c>
      <c r="P90" s="4"/>
      <c r="Q90" s="4"/>
      <c r="R90" s="4"/>
      <c r="S90" s="4"/>
      <c r="U90" s="73" t="str">
        <f>IF(M90="","",
   ROUND(
      (MIN(IF(N90="", 'County Names to hide (2)'!$D$2, N90),
           'County Names to hide (2)'!$D$2)
       - M90) / 365 * 12,
   1)
)</f>
        <v/>
      </c>
      <c r="V90" s="73" t="str">
        <f>IF(C90="","",
   ROUND(('County Names to hide (2)'!$D$2 - C90) / 365 * 12, 1)
)</f>
        <v/>
      </c>
      <c r="AF90" s="73" t="str">
        <f t="shared" si="2"/>
        <v/>
      </c>
    </row>
    <row r="91" spans="12:32" s="1" customFormat="1" ht="14.5" x14ac:dyDescent="0.35">
      <c r="L91" s="73" t="str">
        <f t="shared" si="3"/>
        <v>Yes</v>
      </c>
      <c r="M91" s="4"/>
      <c r="N91" s="4"/>
      <c r="O91" s="73" t="str">
        <f>IF(OR(A91="", M91=""), "",
   IF(AND(
         M91 &lt;= 'County Names to hide (2)'!$D$2,
         OR(N91="", N91 &gt;= 'County Names to hide (2)'!$C$2)
      ),
      "Yes",
      "No"
   )
)</f>
        <v/>
      </c>
      <c r="P91" s="4"/>
      <c r="Q91" s="4"/>
      <c r="R91" s="4"/>
      <c r="S91" s="4"/>
      <c r="U91" s="73" t="str">
        <f>IF(M91="","",
   ROUND(
      (MIN(IF(N91="", 'County Names to hide (2)'!$D$2, N91),
           'County Names to hide (2)'!$D$2)
       - M91) / 365 * 12,
   1)
)</f>
        <v/>
      </c>
      <c r="V91" s="73" t="str">
        <f>IF(C91="","",
   ROUND(('County Names to hide (2)'!$D$2 - C91) / 365 * 12, 1)
)</f>
        <v/>
      </c>
      <c r="AF91" s="73" t="str">
        <f t="shared" si="2"/>
        <v/>
      </c>
    </row>
    <row r="92" spans="12:32" s="1" customFormat="1" ht="14.5" x14ac:dyDescent="0.35">
      <c r="L92" s="73" t="str">
        <f t="shared" si="3"/>
        <v>Yes</v>
      </c>
      <c r="M92" s="4"/>
      <c r="N92" s="4"/>
      <c r="O92" s="73" t="str">
        <f>IF(OR(A92="", M92=""), "",
   IF(AND(
         M92 &lt;= 'County Names to hide (2)'!$D$2,
         OR(N92="", N92 &gt;= 'County Names to hide (2)'!$C$2)
      ),
      "Yes",
      "No"
   )
)</f>
        <v/>
      </c>
      <c r="P92" s="4"/>
      <c r="Q92" s="4"/>
      <c r="R92" s="4"/>
      <c r="S92" s="4"/>
      <c r="U92" s="73" t="str">
        <f>IF(M92="","",
   ROUND(
      (MIN(IF(N92="", 'County Names to hide (2)'!$D$2, N92),
           'County Names to hide (2)'!$D$2)
       - M92) / 365 * 12,
   1)
)</f>
        <v/>
      </c>
      <c r="V92" s="73" t="str">
        <f>IF(C92="","",
   ROUND(('County Names to hide (2)'!$D$2 - C92) / 365 * 12, 1)
)</f>
        <v/>
      </c>
      <c r="AF92" s="73" t="str">
        <f t="shared" si="2"/>
        <v/>
      </c>
    </row>
    <row r="93" spans="12:32" s="1" customFormat="1" ht="14.5" x14ac:dyDescent="0.35">
      <c r="L93" s="73" t="str">
        <f t="shared" si="3"/>
        <v>Yes</v>
      </c>
      <c r="M93" s="4"/>
      <c r="N93" s="4"/>
      <c r="O93" s="73" t="str">
        <f>IF(OR(A93="", M93=""), "",
   IF(AND(
         M93 &lt;= 'County Names to hide (2)'!$D$2,
         OR(N93="", N93 &gt;= 'County Names to hide (2)'!$C$2)
      ),
      "Yes",
      "No"
   )
)</f>
        <v/>
      </c>
      <c r="P93" s="4"/>
      <c r="Q93" s="4"/>
      <c r="R93" s="4"/>
      <c r="S93" s="4"/>
      <c r="U93" s="73" t="str">
        <f>IF(M93="","",
   ROUND(
      (MIN(IF(N93="", 'County Names to hide (2)'!$D$2, N93),
           'County Names to hide (2)'!$D$2)
       - M93) / 365 * 12,
   1)
)</f>
        <v/>
      </c>
      <c r="V93" s="73" t="str">
        <f>IF(C93="","",
   ROUND(('County Names to hide (2)'!$D$2 - C93) / 365 * 12, 1)
)</f>
        <v/>
      </c>
      <c r="AF93" s="73" t="str">
        <f t="shared" si="2"/>
        <v/>
      </c>
    </row>
    <row r="94" spans="12:32" s="1" customFormat="1" ht="14.5" x14ac:dyDescent="0.35">
      <c r="L94" s="73" t="str">
        <f t="shared" si="3"/>
        <v>Yes</v>
      </c>
      <c r="M94" s="4"/>
      <c r="N94" s="4"/>
      <c r="O94" s="73" t="str">
        <f>IF(OR(A94="", M94=""), "",
   IF(AND(
         M94 &lt;= 'County Names to hide (2)'!$D$2,
         OR(N94="", N94 &gt;= 'County Names to hide (2)'!$C$2)
      ),
      "Yes",
      "No"
   )
)</f>
        <v/>
      </c>
      <c r="P94" s="4"/>
      <c r="Q94" s="4"/>
      <c r="R94" s="4"/>
      <c r="S94" s="4"/>
      <c r="U94" s="73" t="str">
        <f>IF(M94="","",
   ROUND(
      (MIN(IF(N94="", 'County Names to hide (2)'!$D$2, N94),
           'County Names to hide (2)'!$D$2)
       - M94) / 365 * 12,
   1)
)</f>
        <v/>
      </c>
      <c r="V94" s="73" t="str">
        <f>IF(C94="","",
   ROUND(('County Names to hide (2)'!$D$2 - C94) / 365 * 12, 1)
)</f>
        <v/>
      </c>
      <c r="AF94" s="73" t="str">
        <f t="shared" si="2"/>
        <v/>
      </c>
    </row>
    <row r="95" spans="12:32" s="1" customFormat="1" ht="14.5" x14ac:dyDescent="0.35">
      <c r="L95" s="73" t="str">
        <f t="shared" si="3"/>
        <v>Yes</v>
      </c>
      <c r="M95" s="4"/>
      <c r="N95" s="4"/>
      <c r="O95" s="73" t="str">
        <f>IF(OR(A95="", M95=""), "",
   IF(AND(
         M95 &lt;= 'County Names to hide (2)'!$D$2,
         OR(N95="", N95 &gt;= 'County Names to hide (2)'!$C$2)
      ),
      "Yes",
      "No"
   )
)</f>
        <v/>
      </c>
      <c r="P95" s="4"/>
      <c r="Q95" s="4"/>
      <c r="R95" s="4"/>
      <c r="S95" s="4"/>
      <c r="U95" s="73" t="str">
        <f>IF(M95="","",
   ROUND(
      (MIN(IF(N95="", 'County Names to hide (2)'!$D$2, N95),
           'County Names to hide (2)'!$D$2)
       - M95) / 365 * 12,
   1)
)</f>
        <v/>
      </c>
      <c r="V95" s="73" t="str">
        <f>IF(C95="","",
   ROUND(('County Names to hide (2)'!$D$2 - C95) / 365 * 12, 1)
)</f>
        <v/>
      </c>
      <c r="AF95" s="73" t="str">
        <f t="shared" si="2"/>
        <v/>
      </c>
    </row>
    <row r="96" spans="12:32" s="1" customFormat="1" ht="14.5" x14ac:dyDescent="0.35">
      <c r="L96" s="73" t="str">
        <f t="shared" si="3"/>
        <v>Yes</v>
      </c>
      <c r="M96" s="4"/>
      <c r="N96" s="4"/>
      <c r="O96" s="73" t="str">
        <f>IF(OR(A96="", M96=""), "",
   IF(AND(
         M96 &lt;= 'County Names to hide (2)'!$D$2,
         OR(N96="", N96 &gt;= 'County Names to hide (2)'!$C$2)
      ),
      "Yes",
      "No"
   )
)</f>
        <v/>
      </c>
      <c r="P96" s="4"/>
      <c r="Q96" s="4"/>
      <c r="R96" s="4"/>
      <c r="S96" s="4"/>
      <c r="U96" s="73" t="str">
        <f>IF(M96="","",
   ROUND(
      (MIN(IF(N96="", 'County Names to hide (2)'!$D$2, N96),
           'County Names to hide (2)'!$D$2)
       - M96) / 365 * 12,
   1)
)</f>
        <v/>
      </c>
      <c r="V96" s="73" t="str">
        <f>IF(C96="","",
   ROUND(('County Names to hide (2)'!$D$2 - C96) / 365 * 12, 1)
)</f>
        <v/>
      </c>
      <c r="AF96" s="73" t="str">
        <f t="shared" si="2"/>
        <v/>
      </c>
    </row>
    <row r="97" spans="12:32" s="1" customFormat="1" ht="14.5" x14ac:dyDescent="0.35">
      <c r="L97" s="73" t="str">
        <f t="shared" si="3"/>
        <v>Yes</v>
      </c>
      <c r="M97" s="4"/>
      <c r="N97" s="4"/>
      <c r="O97" s="73" t="str">
        <f>IF(OR(A97="", M97=""), "",
   IF(AND(
         M97 &lt;= 'County Names to hide (2)'!$D$2,
         OR(N97="", N97 &gt;= 'County Names to hide (2)'!$C$2)
      ),
      "Yes",
      "No"
   )
)</f>
        <v/>
      </c>
      <c r="P97" s="4"/>
      <c r="Q97" s="4"/>
      <c r="R97" s="4"/>
      <c r="S97" s="4"/>
      <c r="U97" s="73" t="str">
        <f>IF(M97="","",
   ROUND(
      (MIN(IF(N97="", 'County Names to hide (2)'!$D$2, N97),
           'County Names to hide (2)'!$D$2)
       - M97) / 365 * 12,
   1)
)</f>
        <v/>
      </c>
      <c r="V97" s="73" t="str">
        <f>IF(C97="","",
   ROUND(('County Names to hide (2)'!$D$2 - C97) / 365 * 12, 1)
)</f>
        <v/>
      </c>
      <c r="AF97" s="73" t="str">
        <f t="shared" si="2"/>
        <v/>
      </c>
    </row>
    <row r="98" spans="12:32" s="1" customFormat="1" ht="14.5" x14ac:dyDescent="0.35">
      <c r="L98" s="73" t="str">
        <f t="shared" si="3"/>
        <v>Yes</v>
      </c>
      <c r="M98" s="4"/>
      <c r="N98" s="4"/>
      <c r="O98" s="73" t="str">
        <f>IF(OR(A98="", M98=""), "",
   IF(AND(
         M98 &lt;= 'County Names to hide (2)'!$D$2,
         OR(N98="", N98 &gt;= 'County Names to hide (2)'!$C$2)
      ),
      "Yes",
      "No"
   )
)</f>
        <v/>
      </c>
      <c r="P98" s="4"/>
      <c r="Q98" s="4"/>
      <c r="R98" s="4"/>
      <c r="S98" s="4"/>
      <c r="U98" s="73" t="str">
        <f>IF(M98="","",
   ROUND(
      (MIN(IF(N98="", 'County Names to hide (2)'!$D$2, N98),
           'County Names to hide (2)'!$D$2)
       - M98) / 365 * 12,
   1)
)</f>
        <v/>
      </c>
      <c r="V98" s="73" t="str">
        <f>IF(C98="","",
   ROUND(('County Names to hide (2)'!$D$2 - C98) / 365 * 12, 1)
)</f>
        <v/>
      </c>
      <c r="AF98" s="73" t="str">
        <f t="shared" si="2"/>
        <v/>
      </c>
    </row>
    <row r="99" spans="12:32" s="1" customFormat="1" ht="14.5" x14ac:dyDescent="0.35">
      <c r="L99" s="73" t="str">
        <f t="shared" si="3"/>
        <v>Yes</v>
      </c>
      <c r="M99" s="4"/>
      <c r="N99" s="4"/>
      <c r="O99" s="73" t="str">
        <f>IF(OR(A99="", M99=""), "",
   IF(AND(
         M99 &lt;= 'County Names to hide (2)'!$D$2,
         OR(N99="", N99 &gt;= 'County Names to hide (2)'!$C$2)
      ),
      "Yes",
      "No"
   )
)</f>
        <v/>
      </c>
      <c r="P99" s="4"/>
      <c r="Q99" s="4"/>
      <c r="R99" s="4"/>
      <c r="S99" s="4"/>
      <c r="U99" s="73" t="str">
        <f>IF(M99="","",
   ROUND(
      (MIN(IF(N99="", 'County Names to hide (2)'!$D$2, N99),
           'County Names to hide (2)'!$D$2)
       - M99) / 365 * 12,
   1)
)</f>
        <v/>
      </c>
      <c r="V99" s="73" t="str">
        <f>IF(C99="","",
   ROUND(('County Names to hide (2)'!$D$2 - C99) / 365 * 12, 1)
)</f>
        <v/>
      </c>
      <c r="AF99" s="73" t="str">
        <f t="shared" si="2"/>
        <v/>
      </c>
    </row>
    <row r="100" spans="12:32" s="1" customFormat="1" ht="14.5" x14ac:dyDescent="0.35">
      <c r="L100" s="73" t="str">
        <f t="shared" si="3"/>
        <v>Yes</v>
      </c>
      <c r="M100" s="4"/>
      <c r="N100" s="4"/>
      <c r="O100" s="73" t="str">
        <f>IF(OR(A100="", M100=""), "",
   IF(AND(
         M100 &lt;= 'County Names to hide (2)'!$D$2,
         OR(N100="", N100 &gt;= 'County Names to hide (2)'!$C$2)
      ),
      "Yes",
      "No"
   )
)</f>
        <v/>
      </c>
      <c r="P100" s="4"/>
      <c r="Q100" s="4"/>
      <c r="R100" s="4"/>
      <c r="S100" s="4"/>
      <c r="U100" s="73" t="str">
        <f>IF(M100="","",
   ROUND(
      (MIN(IF(N100="", 'County Names to hide (2)'!$D$2, N100),
           'County Names to hide (2)'!$D$2)
       - M100) / 365 * 12,
   1)
)</f>
        <v/>
      </c>
      <c r="V100" s="73" t="str">
        <f>IF(C100="","",
   ROUND(('County Names to hide (2)'!$D$2 - C100) / 365 * 12, 1)
)</f>
        <v/>
      </c>
      <c r="AF100" s="73" t="str">
        <f t="shared" si="2"/>
        <v/>
      </c>
    </row>
    <row r="101" spans="12:32" s="1" customFormat="1" ht="14.5" x14ac:dyDescent="0.35">
      <c r="L101" s="73" t="str">
        <f t="shared" si="3"/>
        <v>Yes</v>
      </c>
      <c r="M101" s="4"/>
      <c r="N101" s="4"/>
      <c r="O101" s="73" t="str">
        <f>IF(OR(A101="", M101=""), "",
   IF(AND(
         M101 &lt;= 'County Names to hide (2)'!$D$2,
         OR(N101="", N101 &gt;= 'County Names to hide (2)'!$C$2)
      ),
      "Yes",
      "No"
   )
)</f>
        <v/>
      </c>
      <c r="P101" s="4"/>
      <c r="Q101" s="4"/>
      <c r="R101" s="4"/>
      <c r="S101" s="4"/>
      <c r="U101" s="73" t="str">
        <f>IF(M101="","",
   ROUND(
      (MIN(IF(N101="", 'County Names to hide (2)'!$D$2, N101),
           'County Names to hide (2)'!$D$2)
       - M101) / 365 * 12,
   1)
)</f>
        <v/>
      </c>
      <c r="V101" s="73" t="str">
        <f>IF(C101="","",
   ROUND(('County Names to hide (2)'!$D$2 - C101) / 365 * 12, 1)
)</f>
        <v/>
      </c>
      <c r="AF101" s="73" t="str">
        <f t="shared" si="2"/>
        <v/>
      </c>
    </row>
    <row r="102" spans="12:32" s="1" customFormat="1" ht="14.5" x14ac:dyDescent="0.35">
      <c r="L102" s="73" t="str">
        <f t="shared" si="3"/>
        <v>Yes</v>
      </c>
      <c r="M102" s="4"/>
      <c r="N102" s="4"/>
      <c r="O102" s="73" t="str">
        <f>IF(OR(A102="", M102=""), "",
   IF(AND(
         M102 &lt;= 'County Names to hide (2)'!$D$2,
         OR(N102="", N102 &gt;= 'County Names to hide (2)'!$C$2)
      ),
      "Yes",
      "No"
   )
)</f>
        <v/>
      </c>
      <c r="P102" s="4"/>
      <c r="Q102" s="4"/>
      <c r="R102" s="4"/>
      <c r="S102" s="4"/>
      <c r="U102" s="73" t="str">
        <f>IF(M102="","",
   ROUND(
      (MIN(IF(N102="", 'County Names to hide (2)'!$D$2, N102),
           'County Names to hide (2)'!$D$2)
       - M102) / 365 * 12,
   1)
)</f>
        <v/>
      </c>
      <c r="V102" s="73" t="str">
        <f>IF(C102="","",
   ROUND(('County Names to hide (2)'!$D$2 - C102) / 365 * 12, 1)
)</f>
        <v/>
      </c>
      <c r="AF102" s="73" t="str">
        <f t="shared" si="2"/>
        <v/>
      </c>
    </row>
    <row r="103" spans="12:32" s="1" customFormat="1" ht="14.5" x14ac:dyDescent="0.35">
      <c r="L103" s="73" t="str">
        <f t="shared" si="3"/>
        <v>Yes</v>
      </c>
      <c r="M103" s="4"/>
      <c r="N103" s="4"/>
      <c r="O103" s="73" t="str">
        <f>IF(OR(A103="", M103=""), "",
   IF(AND(
         M103 &lt;= 'County Names to hide (2)'!$D$2,
         OR(N103="", N103 &gt;= 'County Names to hide (2)'!$C$2)
      ),
      "Yes",
      "No"
   )
)</f>
        <v/>
      </c>
      <c r="P103" s="4"/>
      <c r="Q103" s="4"/>
      <c r="R103" s="4"/>
      <c r="S103" s="4"/>
      <c r="U103" s="73" t="str">
        <f>IF(M103="","",
   ROUND(
      (MIN(IF(N103="", 'County Names to hide (2)'!$D$2, N103),
           'County Names to hide (2)'!$D$2)
       - M103) / 365 * 12,
   1)
)</f>
        <v/>
      </c>
      <c r="V103" s="73" t="str">
        <f>IF(C103="","",
   ROUND(('County Names to hide (2)'!$D$2 - C103) / 365 * 12, 1)
)</f>
        <v/>
      </c>
      <c r="AF103" s="73" t="str">
        <f t="shared" si="2"/>
        <v/>
      </c>
    </row>
    <row r="104" spans="12:32" s="1" customFormat="1" ht="14.5" x14ac:dyDescent="0.35">
      <c r="L104" s="73" t="str">
        <f t="shared" si="3"/>
        <v>Yes</v>
      </c>
      <c r="M104" s="4"/>
      <c r="N104" s="4"/>
      <c r="O104" s="73" t="str">
        <f>IF(OR(A104="", M104=""), "",
   IF(AND(
         M104 &lt;= 'County Names to hide (2)'!$D$2,
         OR(N104="", N104 &gt;= 'County Names to hide (2)'!$C$2)
      ),
      "Yes",
      "No"
   )
)</f>
        <v/>
      </c>
      <c r="P104" s="4"/>
      <c r="Q104" s="4"/>
      <c r="R104" s="4"/>
      <c r="S104" s="4"/>
      <c r="U104" s="73" t="str">
        <f>IF(M104="","",
   ROUND(
      (MIN(IF(N104="", 'County Names to hide (2)'!$D$2, N104),
           'County Names to hide (2)'!$D$2)
       - M104) / 365 * 12,
   1)
)</f>
        <v/>
      </c>
      <c r="V104" s="73" t="str">
        <f>IF(C104="","",
   ROUND(('County Names to hide (2)'!$D$2 - C104) / 365 * 12, 1)
)</f>
        <v/>
      </c>
      <c r="AF104" s="73" t="str">
        <f t="shared" si="2"/>
        <v/>
      </c>
    </row>
    <row r="105" spans="12:32" s="1" customFormat="1" ht="14.5" x14ac:dyDescent="0.35">
      <c r="L105" s="73" t="str">
        <f t="shared" si="3"/>
        <v>Yes</v>
      </c>
      <c r="M105" s="4"/>
      <c r="N105" s="4"/>
      <c r="O105" s="73" t="str">
        <f>IF(OR(A105="", M105=""), "",
   IF(AND(
         M105 &lt;= 'County Names to hide (2)'!$D$2,
         OR(N105="", N105 &gt;= 'County Names to hide (2)'!$C$2)
      ),
      "Yes",
      "No"
   )
)</f>
        <v/>
      </c>
      <c r="P105" s="4"/>
      <c r="Q105" s="4"/>
      <c r="R105" s="4"/>
      <c r="S105" s="4"/>
      <c r="U105" s="73" t="str">
        <f>IF(M105="","",
   ROUND(
      (MIN(IF(N105="", 'County Names to hide (2)'!$D$2, N105),
           'County Names to hide (2)'!$D$2)
       - M105) / 365 * 12,
   1)
)</f>
        <v/>
      </c>
      <c r="V105" s="73" t="str">
        <f>IF(C105="","",
   ROUND(('County Names to hide (2)'!$D$2 - C105) / 365 * 12, 1)
)</f>
        <v/>
      </c>
      <c r="AF105" s="73" t="str">
        <f t="shared" si="2"/>
        <v/>
      </c>
    </row>
    <row r="106" spans="12:32" s="1" customFormat="1" ht="14.5" x14ac:dyDescent="0.35">
      <c r="L106" s="73" t="str">
        <f t="shared" si="3"/>
        <v>Yes</v>
      </c>
      <c r="M106" s="4"/>
      <c r="N106" s="4"/>
      <c r="O106" s="73" t="str">
        <f>IF(OR(A106="", M106=""), "",
   IF(AND(
         M106 &lt;= 'County Names to hide (2)'!$D$2,
         OR(N106="", N106 &gt;= 'County Names to hide (2)'!$C$2)
      ),
      "Yes",
      "No"
   )
)</f>
        <v/>
      </c>
      <c r="P106" s="4"/>
      <c r="Q106" s="4"/>
      <c r="R106" s="4"/>
      <c r="S106" s="4"/>
      <c r="U106" s="73" t="str">
        <f>IF(M106="","",
   ROUND(
      (MIN(IF(N106="", 'County Names to hide (2)'!$D$2, N106),
           'County Names to hide (2)'!$D$2)
       - M106) / 365 * 12,
   1)
)</f>
        <v/>
      </c>
      <c r="V106" s="73" t="str">
        <f>IF(C106="","",
   ROUND(('County Names to hide (2)'!$D$2 - C106) / 365 * 12, 1)
)</f>
        <v/>
      </c>
      <c r="AF106" s="73" t="str">
        <f t="shared" si="2"/>
        <v/>
      </c>
    </row>
    <row r="107" spans="12:32" s="1" customFormat="1" ht="14.5" x14ac:dyDescent="0.35">
      <c r="L107" s="73" t="str">
        <f t="shared" si="3"/>
        <v>Yes</v>
      </c>
      <c r="M107" s="4"/>
      <c r="N107" s="4"/>
      <c r="O107" s="73" t="str">
        <f>IF(OR(A107="", M107=""), "",
   IF(AND(
         M107 &lt;= 'County Names to hide (2)'!$D$2,
         OR(N107="", N107 &gt;= 'County Names to hide (2)'!$C$2)
      ),
      "Yes",
      "No"
   )
)</f>
        <v/>
      </c>
      <c r="P107" s="4"/>
      <c r="Q107" s="4"/>
      <c r="R107" s="4"/>
      <c r="S107" s="4"/>
      <c r="U107" s="73" t="str">
        <f>IF(M107="","",
   ROUND(
      (MIN(IF(N107="", 'County Names to hide (2)'!$D$2, N107),
           'County Names to hide (2)'!$D$2)
       - M107) / 365 * 12,
   1)
)</f>
        <v/>
      </c>
      <c r="V107" s="73" t="str">
        <f>IF(C107="","",
   ROUND(('County Names to hide (2)'!$D$2 - C107) / 365 * 12, 1)
)</f>
        <v/>
      </c>
      <c r="AF107" s="73" t="str">
        <f t="shared" si="2"/>
        <v/>
      </c>
    </row>
    <row r="108" spans="12:32" s="1" customFormat="1" ht="14.5" x14ac:dyDescent="0.35">
      <c r="L108" s="73" t="str">
        <f t="shared" si="3"/>
        <v>Yes</v>
      </c>
      <c r="M108" s="4"/>
      <c r="N108" s="4"/>
      <c r="O108" s="73" t="str">
        <f>IF(OR(A108="", M108=""), "",
   IF(AND(
         M108 &lt;= 'County Names to hide (2)'!$D$2,
         OR(N108="", N108 &gt;= 'County Names to hide (2)'!$C$2)
      ),
      "Yes",
      "No"
   )
)</f>
        <v/>
      </c>
      <c r="P108" s="4"/>
      <c r="Q108" s="4"/>
      <c r="R108" s="4"/>
      <c r="S108" s="4"/>
      <c r="U108" s="73" t="str">
        <f>IF(M108="","",
   ROUND(
      (MIN(IF(N108="", 'County Names to hide (2)'!$D$2, N108),
           'County Names to hide (2)'!$D$2)
       - M108) / 365 * 12,
   1)
)</f>
        <v/>
      </c>
      <c r="V108" s="73" t="str">
        <f>IF(C108="","",
   ROUND(('County Names to hide (2)'!$D$2 - C108) / 365 * 12, 1)
)</f>
        <v/>
      </c>
      <c r="AF108" s="73" t="str">
        <f t="shared" si="2"/>
        <v/>
      </c>
    </row>
    <row r="109" spans="12:32" s="1" customFormat="1" ht="14.5" x14ac:dyDescent="0.35">
      <c r="L109" s="73" t="str">
        <f t="shared" si="3"/>
        <v>Yes</v>
      </c>
      <c r="M109" s="4"/>
      <c r="N109" s="4"/>
      <c r="O109" s="73" t="str">
        <f>IF(OR(A109="", M109=""), "",
   IF(AND(
         M109 &lt;= 'County Names to hide (2)'!$D$2,
         OR(N109="", N109 &gt;= 'County Names to hide (2)'!$C$2)
      ),
      "Yes",
      "No"
   )
)</f>
        <v/>
      </c>
      <c r="P109" s="4"/>
      <c r="Q109" s="4"/>
      <c r="R109" s="4"/>
      <c r="S109" s="4"/>
      <c r="U109" s="73" t="str">
        <f>IF(M109="","",
   ROUND(
      (MIN(IF(N109="", 'County Names to hide (2)'!$D$2, N109),
           'County Names to hide (2)'!$D$2)
       - M109) / 365 * 12,
   1)
)</f>
        <v/>
      </c>
      <c r="V109" s="73" t="str">
        <f>IF(C109="","",
   ROUND(('County Names to hide (2)'!$D$2 - C109) / 365 * 12, 1)
)</f>
        <v/>
      </c>
      <c r="AF109" s="73" t="str">
        <f t="shared" si="2"/>
        <v/>
      </c>
    </row>
    <row r="110" spans="12:32" s="1" customFormat="1" ht="14.5" x14ac:dyDescent="0.35">
      <c r="L110" s="73" t="str">
        <f t="shared" si="3"/>
        <v>Yes</v>
      </c>
      <c r="M110" s="4"/>
      <c r="N110" s="4"/>
      <c r="O110" s="73" t="str">
        <f>IF(OR(A110="", M110=""), "",
   IF(AND(
         M110 &lt;= 'County Names to hide (2)'!$D$2,
         OR(N110="", N110 &gt;= 'County Names to hide (2)'!$C$2)
      ),
      "Yes",
      "No"
   )
)</f>
        <v/>
      </c>
      <c r="P110" s="4"/>
      <c r="Q110" s="4"/>
      <c r="R110" s="4"/>
      <c r="S110" s="4"/>
      <c r="U110" s="73" t="str">
        <f>IF(M110="","",
   ROUND(
      (MIN(IF(N110="", 'County Names to hide (2)'!$D$2, N110),
           'County Names to hide (2)'!$D$2)
       - M110) / 365 * 12,
   1)
)</f>
        <v/>
      </c>
      <c r="V110" s="73" t="str">
        <f>IF(C110="","",
   ROUND(('County Names to hide (2)'!$D$2 - C110) / 365 * 12, 1)
)</f>
        <v/>
      </c>
      <c r="AF110" s="73" t="str">
        <f t="shared" si="2"/>
        <v/>
      </c>
    </row>
    <row r="111" spans="12:32" s="1" customFormat="1" ht="14.5" x14ac:dyDescent="0.35">
      <c r="L111" s="73" t="str">
        <f t="shared" si="3"/>
        <v>Yes</v>
      </c>
      <c r="M111" s="4"/>
      <c r="N111" s="4"/>
      <c r="O111" s="73" t="str">
        <f>IF(OR(A111="", M111=""), "",
   IF(AND(
         M111 &lt;= 'County Names to hide (2)'!$D$2,
         OR(N111="", N111 &gt;= 'County Names to hide (2)'!$C$2)
      ),
      "Yes",
      "No"
   )
)</f>
        <v/>
      </c>
      <c r="P111" s="4"/>
      <c r="Q111" s="4"/>
      <c r="R111" s="4"/>
      <c r="S111" s="4"/>
      <c r="U111" s="73" t="str">
        <f>IF(M111="","",
   ROUND(
      (MIN(IF(N111="", 'County Names to hide (2)'!$D$2, N111),
           'County Names to hide (2)'!$D$2)
       - M111) / 365 * 12,
   1)
)</f>
        <v/>
      </c>
      <c r="V111" s="73" t="str">
        <f>IF(C111="","",
   ROUND(('County Names to hide (2)'!$D$2 - C111) / 365 * 12, 1)
)</f>
        <v/>
      </c>
      <c r="AF111" s="73" t="str">
        <f t="shared" si="2"/>
        <v/>
      </c>
    </row>
    <row r="112" spans="12:32" s="1" customFormat="1" ht="14.5" x14ac:dyDescent="0.35">
      <c r="L112" s="73" t="str">
        <f t="shared" si="3"/>
        <v>Yes</v>
      </c>
      <c r="M112" s="4"/>
      <c r="N112" s="4"/>
      <c r="O112" s="73" t="str">
        <f>IF(OR(A112="", M112=""), "",
   IF(AND(
         M112 &lt;= 'County Names to hide (2)'!$D$2,
         OR(N112="", N112 &gt;= 'County Names to hide (2)'!$C$2)
      ),
      "Yes",
      "No"
   )
)</f>
        <v/>
      </c>
      <c r="P112" s="4"/>
      <c r="Q112" s="4"/>
      <c r="R112" s="4"/>
      <c r="S112" s="4"/>
      <c r="U112" s="73" t="str">
        <f>IF(M112="","",
   ROUND(
      (MIN(IF(N112="", 'County Names to hide (2)'!$D$2, N112),
           'County Names to hide (2)'!$D$2)
       - M112) / 365 * 12,
   1)
)</f>
        <v/>
      </c>
      <c r="V112" s="73" t="str">
        <f>IF(C112="","",
   ROUND(('County Names to hide (2)'!$D$2 - C112) / 365 * 12, 1)
)</f>
        <v/>
      </c>
      <c r="AF112" s="73" t="str">
        <f t="shared" si="2"/>
        <v/>
      </c>
    </row>
    <row r="113" spans="12:32" s="1" customFormat="1" ht="14.5" x14ac:dyDescent="0.35">
      <c r="L113" s="73" t="str">
        <f t="shared" si="3"/>
        <v>Yes</v>
      </c>
      <c r="M113" s="4"/>
      <c r="N113" s="4"/>
      <c r="O113" s="73" t="str">
        <f>IF(OR(A113="", M113=""), "",
   IF(AND(
         M113 &lt;= 'County Names to hide (2)'!$D$2,
         OR(N113="", N113 &gt;= 'County Names to hide (2)'!$C$2)
      ),
      "Yes",
      "No"
   )
)</f>
        <v/>
      </c>
      <c r="P113" s="4"/>
      <c r="Q113" s="4"/>
      <c r="R113" s="4"/>
      <c r="S113" s="4"/>
      <c r="U113" s="73" t="str">
        <f>IF(M113="","",
   ROUND(
      (MIN(IF(N113="", 'County Names to hide (2)'!$D$2, N113),
           'County Names to hide (2)'!$D$2)
       - M113) / 365 * 12,
   1)
)</f>
        <v/>
      </c>
      <c r="V113" s="73" t="str">
        <f>IF(C113="","",
   ROUND(('County Names to hide (2)'!$D$2 - C113) / 365 * 12, 1)
)</f>
        <v/>
      </c>
      <c r="AF113" s="73" t="str">
        <f t="shared" si="2"/>
        <v/>
      </c>
    </row>
    <row r="114" spans="12:32" s="1" customFormat="1" ht="14.5" x14ac:dyDescent="0.35">
      <c r="L114" s="73" t="str">
        <f t="shared" si="3"/>
        <v>Yes</v>
      </c>
      <c r="M114" s="4"/>
      <c r="N114" s="4"/>
      <c r="O114" s="73" t="str">
        <f>IF(OR(A114="", M114=""), "",
   IF(AND(
         M114 &lt;= 'County Names to hide (2)'!$D$2,
         OR(N114="", N114 &gt;= 'County Names to hide (2)'!$C$2)
      ),
      "Yes",
      "No"
   )
)</f>
        <v/>
      </c>
      <c r="P114" s="4"/>
      <c r="Q114" s="4"/>
      <c r="R114" s="4"/>
      <c r="S114" s="4"/>
      <c r="U114" s="73" t="str">
        <f>IF(M114="","",
   ROUND(
      (MIN(IF(N114="", 'County Names to hide (2)'!$D$2, N114),
           'County Names to hide (2)'!$D$2)
       - M114) / 365 * 12,
   1)
)</f>
        <v/>
      </c>
      <c r="V114" s="73" t="str">
        <f>IF(C114="","",
   ROUND(('County Names to hide (2)'!$D$2 - C114) / 365 * 12, 1)
)</f>
        <v/>
      </c>
      <c r="AF114" s="73" t="str">
        <f t="shared" si="2"/>
        <v/>
      </c>
    </row>
    <row r="115" spans="12:32" s="1" customFormat="1" ht="14.5" x14ac:dyDescent="0.35">
      <c r="L115" s="73" t="str">
        <f t="shared" si="3"/>
        <v>Yes</v>
      </c>
      <c r="M115" s="4"/>
      <c r="N115" s="4"/>
      <c r="O115" s="73" t="str">
        <f>IF(OR(A115="", M115=""), "",
   IF(AND(
         M115 &lt;= 'County Names to hide (2)'!$D$2,
         OR(N115="", N115 &gt;= 'County Names to hide (2)'!$C$2)
      ),
      "Yes",
      "No"
   )
)</f>
        <v/>
      </c>
      <c r="P115" s="4"/>
      <c r="Q115" s="4"/>
      <c r="R115" s="4"/>
      <c r="S115" s="4"/>
      <c r="U115" s="73" t="str">
        <f>IF(M115="","",
   ROUND(
      (MIN(IF(N115="", 'County Names to hide (2)'!$D$2, N115),
           'County Names to hide (2)'!$D$2)
       - M115) / 365 * 12,
   1)
)</f>
        <v/>
      </c>
      <c r="V115" s="73" t="str">
        <f>IF(C115="","",
   ROUND(('County Names to hide (2)'!$D$2 - C115) / 365 * 12, 1)
)</f>
        <v/>
      </c>
      <c r="AF115" s="73" t="str">
        <f t="shared" si="2"/>
        <v/>
      </c>
    </row>
    <row r="116" spans="12:32" s="1" customFormat="1" ht="14.5" x14ac:dyDescent="0.35">
      <c r="L116" s="73" t="str">
        <f t="shared" si="3"/>
        <v>Yes</v>
      </c>
      <c r="M116" s="4"/>
      <c r="N116" s="4"/>
      <c r="O116" s="73" t="str">
        <f>IF(OR(A116="", M116=""), "",
   IF(AND(
         M116 &lt;= 'County Names to hide (2)'!$D$2,
         OR(N116="", N116 &gt;= 'County Names to hide (2)'!$C$2)
      ),
      "Yes",
      "No"
   )
)</f>
        <v/>
      </c>
      <c r="P116" s="4"/>
      <c r="Q116" s="4"/>
      <c r="R116" s="4"/>
      <c r="S116" s="4"/>
      <c r="U116" s="73" t="str">
        <f>IF(M116="","",
   ROUND(
      (MIN(IF(N116="", 'County Names to hide (2)'!$D$2, N116),
           'County Names to hide (2)'!$D$2)
       - M116) / 365 * 12,
   1)
)</f>
        <v/>
      </c>
      <c r="V116" s="73" t="str">
        <f>IF(C116="","",
   ROUND(('County Names to hide (2)'!$D$2 - C116) / 365 * 12, 1)
)</f>
        <v/>
      </c>
      <c r="AF116" s="73" t="str">
        <f t="shared" si="2"/>
        <v/>
      </c>
    </row>
    <row r="117" spans="12:32" s="1" customFormat="1" ht="14.5" x14ac:dyDescent="0.35">
      <c r="L117" s="73" t="str">
        <f t="shared" si="3"/>
        <v>Yes</v>
      </c>
      <c r="M117" s="4"/>
      <c r="N117" s="4"/>
      <c r="O117" s="73" t="str">
        <f>IF(OR(A117="", M117=""), "",
   IF(AND(
         M117 &lt;= 'County Names to hide (2)'!$D$2,
         OR(N117="", N117 &gt;= 'County Names to hide (2)'!$C$2)
      ),
      "Yes",
      "No"
   )
)</f>
        <v/>
      </c>
      <c r="P117" s="4"/>
      <c r="Q117" s="4"/>
      <c r="R117" s="4"/>
      <c r="S117" s="4"/>
      <c r="U117" s="73" t="str">
        <f>IF(M117="","",
   ROUND(
      (MIN(IF(N117="", 'County Names to hide (2)'!$D$2, N117),
           'County Names to hide (2)'!$D$2)
       - M117) / 365 * 12,
   1)
)</f>
        <v/>
      </c>
      <c r="V117" s="73" t="str">
        <f>IF(C117="","",
   ROUND(('County Names to hide (2)'!$D$2 - C117) / 365 * 12, 1)
)</f>
        <v/>
      </c>
      <c r="AF117" s="73" t="str">
        <f t="shared" si="2"/>
        <v/>
      </c>
    </row>
    <row r="118" spans="12:32" s="1" customFormat="1" ht="14.5" x14ac:dyDescent="0.35">
      <c r="L118" s="73" t="str">
        <f t="shared" si="3"/>
        <v>Yes</v>
      </c>
      <c r="M118" s="4"/>
      <c r="N118" s="4"/>
      <c r="O118" s="73" t="str">
        <f>IF(OR(A118="", M118=""), "",
   IF(AND(
         M118 &lt;= 'County Names to hide (2)'!$D$2,
         OR(N118="", N118 &gt;= 'County Names to hide (2)'!$C$2)
      ),
      "Yes",
      "No"
   )
)</f>
        <v/>
      </c>
      <c r="P118" s="4"/>
      <c r="Q118" s="4"/>
      <c r="R118" s="4"/>
      <c r="S118" s="4"/>
      <c r="U118" s="73" t="str">
        <f>IF(M118="","",
   ROUND(
      (MIN(IF(N118="", 'County Names to hide (2)'!$D$2, N118),
           'County Names to hide (2)'!$D$2)
       - M118) / 365 * 12,
   1)
)</f>
        <v/>
      </c>
      <c r="V118" s="73" t="str">
        <f>IF(C118="","",
   ROUND(('County Names to hide (2)'!$D$2 - C118) / 365 * 12, 1)
)</f>
        <v/>
      </c>
      <c r="AF118" s="73" t="str">
        <f t="shared" si="2"/>
        <v/>
      </c>
    </row>
    <row r="119" spans="12:32" s="1" customFormat="1" ht="14.5" x14ac:dyDescent="0.35">
      <c r="L119" s="73" t="str">
        <f t="shared" si="3"/>
        <v>Yes</v>
      </c>
      <c r="M119" s="4"/>
      <c r="N119" s="4"/>
      <c r="O119" s="73" t="str">
        <f>IF(OR(A119="", M119=""), "",
   IF(AND(
         M119 &lt;= 'County Names to hide (2)'!$D$2,
         OR(N119="", N119 &gt;= 'County Names to hide (2)'!$C$2)
      ),
      "Yes",
      "No"
   )
)</f>
        <v/>
      </c>
      <c r="P119" s="4"/>
      <c r="Q119" s="4"/>
      <c r="R119" s="4"/>
      <c r="S119" s="4"/>
      <c r="U119" s="73" t="str">
        <f>IF(M119="","",
   ROUND(
      (MIN(IF(N119="", 'County Names to hide (2)'!$D$2, N119),
           'County Names to hide (2)'!$D$2)
       - M119) / 365 * 12,
   1)
)</f>
        <v/>
      </c>
      <c r="V119" s="73" t="str">
        <f>IF(C119="","",
   ROUND(('County Names to hide (2)'!$D$2 - C119) / 365 * 12, 1)
)</f>
        <v/>
      </c>
      <c r="AF119" s="73" t="str">
        <f t="shared" si="2"/>
        <v/>
      </c>
    </row>
    <row r="120" spans="12:32" s="1" customFormat="1" ht="14.5" x14ac:dyDescent="0.35">
      <c r="L120" s="73" t="str">
        <f t="shared" si="3"/>
        <v>Yes</v>
      </c>
      <c r="M120" s="4"/>
      <c r="N120" s="4"/>
      <c r="O120" s="73" t="str">
        <f>IF(OR(A120="", M120=""), "",
   IF(AND(
         M120 &lt;= 'County Names to hide (2)'!$D$2,
         OR(N120="", N120 &gt;= 'County Names to hide (2)'!$C$2)
      ),
      "Yes",
      "No"
   )
)</f>
        <v/>
      </c>
      <c r="P120" s="4"/>
      <c r="Q120" s="4"/>
      <c r="R120" s="4"/>
      <c r="S120" s="4"/>
      <c r="U120" s="73" t="str">
        <f>IF(M120="","",
   ROUND(
      (MIN(IF(N120="", 'County Names to hide (2)'!$D$2, N120),
           'County Names to hide (2)'!$D$2)
       - M120) / 365 * 12,
   1)
)</f>
        <v/>
      </c>
      <c r="V120" s="73" t="str">
        <f>IF(C120="","",
   ROUND(('County Names to hide (2)'!$D$2 - C120) / 365 * 12, 1)
)</f>
        <v/>
      </c>
      <c r="AF120" s="73" t="str">
        <f t="shared" si="2"/>
        <v/>
      </c>
    </row>
    <row r="121" spans="12:32" s="1" customFormat="1" ht="14.5" x14ac:dyDescent="0.35">
      <c r="L121" s="73" t="str">
        <f t="shared" si="3"/>
        <v>Yes</v>
      </c>
      <c r="M121" s="4"/>
      <c r="N121" s="4"/>
      <c r="O121" s="73" t="str">
        <f>IF(OR(A121="", M121=""), "",
   IF(AND(
         M121 &lt;= 'County Names to hide (2)'!$D$2,
         OR(N121="", N121 &gt;= 'County Names to hide (2)'!$C$2)
      ),
      "Yes",
      "No"
   )
)</f>
        <v/>
      </c>
      <c r="P121" s="4"/>
      <c r="Q121" s="4"/>
      <c r="R121" s="4"/>
      <c r="S121" s="4"/>
      <c r="U121" s="73" t="str">
        <f>IF(M121="","",
   ROUND(
      (MIN(IF(N121="", 'County Names to hide (2)'!$D$2, N121),
           'County Names to hide (2)'!$D$2)
       - M121) / 365 * 12,
   1)
)</f>
        <v/>
      </c>
      <c r="V121" s="73" t="str">
        <f>IF(C121="","",
   ROUND(('County Names to hide (2)'!$D$2 - C121) / 365 * 12, 1)
)</f>
        <v/>
      </c>
      <c r="AF121" s="73" t="str">
        <f t="shared" si="2"/>
        <v/>
      </c>
    </row>
    <row r="122" spans="12:32" s="1" customFormat="1" ht="14.5" x14ac:dyDescent="0.35">
      <c r="L122" s="73" t="str">
        <f t="shared" si="3"/>
        <v>Yes</v>
      </c>
      <c r="M122" s="4"/>
      <c r="N122" s="4"/>
      <c r="O122" s="73" t="str">
        <f>IF(OR(A122="", M122=""), "",
   IF(AND(
         M122 &lt;= 'County Names to hide (2)'!$D$2,
         OR(N122="", N122 &gt;= 'County Names to hide (2)'!$C$2)
      ),
      "Yes",
      "No"
   )
)</f>
        <v/>
      </c>
      <c r="P122" s="4"/>
      <c r="Q122" s="4"/>
      <c r="R122" s="4"/>
      <c r="S122" s="4"/>
      <c r="U122" s="73" t="str">
        <f>IF(M122="","",
   ROUND(
      (MIN(IF(N122="", 'County Names to hide (2)'!$D$2, N122),
           'County Names to hide (2)'!$D$2)
       - M122) / 365 * 12,
   1)
)</f>
        <v/>
      </c>
      <c r="V122" s="73" t="str">
        <f>IF(C122="","",
   ROUND(('County Names to hide (2)'!$D$2 - C122) / 365 * 12, 1)
)</f>
        <v/>
      </c>
      <c r="AF122" s="73" t="str">
        <f t="shared" si="2"/>
        <v/>
      </c>
    </row>
    <row r="123" spans="12:32" s="1" customFormat="1" ht="14.5" x14ac:dyDescent="0.35">
      <c r="L123" s="73" t="str">
        <f t="shared" si="3"/>
        <v>Yes</v>
      </c>
      <c r="M123" s="4"/>
      <c r="N123" s="4"/>
      <c r="O123" s="73" t="str">
        <f>IF(OR(A123="", M123=""), "",
   IF(AND(
         M123 &lt;= 'County Names to hide (2)'!$D$2,
         OR(N123="", N123 &gt;= 'County Names to hide (2)'!$C$2)
      ),
      "Yes",
      "No"
   )
)</f>
        <v/>
      </c>
      <c r="P123" s="4"/>
      <c r="Q123" s="4"/>
      <c r="R123" s="4"/>
      <c r="S123" s="4"/>
      <c r="U123" s="73" t="str">
        <f>IF(M123="","",
   ROUND(
      (MIN(IF(N123="", 'County Names to hide (2)'!$D$2, N123),
           'County Names to hide (2)'!$D$2)
       - M123) / 365 * 12,
   1)
)</f>
        <v/>
      </c>
      <c r="V123" s="73" t="str">
        <f>IF(C123="","",
   ROUND(('County Names to hide (2)'!$D$2 - C123) / 365 * 12, 1)
)</f>
        <v/>
      </c>
      <c r="AF123" s="73" t="str">
        <f t="shared" si="2"/>
        <v/>
      </c>
    </row>
    <row r="124" spans="12:32" s="1" customFormat="1" ht="14.5" x14ac:dyDescent="0.35">
      <c r="L124" s="73" t="str">
        <f t="shared" si="3"/>
        <v>Yes</v>
      </c>
      <c r="M124" s="4"/>
      <c r="N124" s="4"/>
      <c r="O124" s="73" t="str">
        <f>IF(OR(A124="", M124=""), "",
   IF(AND(
         M124 &lt;= 'County Names to hide (2)'!$D$2,
         OR(N124="", N124 &gt;= 'County Names to hide (2)'!$C$2)
      ),
      "Yes",
      "No"
   )
)</f>
        <v/>
      </c>
      <c r="P124" s="4"/>
      <c r="Q124" s="4"/>
      <c r="R124" s="4"/>
      <c r="S124" s="4"/>
      <c r="U124" s="73" t="str">
        <f>IF(M124="","",
   ROUND(
      (MIN(IF(N124="", 'County Names to hide (2)'!$D$2, N124),
           'County Names to hide (2)'!$D$2)
       - M124) / 365 * 12,
   1)
)</f>
        <v/>
      </c>
      <c r="V124" s="73" t="str">
        <f>IF(C124="","",
   ROUND(('County Names to hide (2)'!$D$2 - C124) / 365 * 12, 1)
)</f>
        <v/>
      </c>
      <c r="AF124" s="73" t="str">
        <f t="shared" si="2"/>
        <v/>
      </c>
    </row>
    <row r="125" spans="12:32" s="1" customFormat="1" ht="14.5" x14ac:dyDescent="0.35">
      <c r="L125" s="73" t="str">
        <f t="shared" si="3"/>
        <v>Yes</v>
      </c>
      <c r="M125" s="4"/>
      <c r="N125" s="4"/>
      <c r="O125" s="73" t="str">
        <f>IF(OR(A125="", M125=""), "",
   IF(AND(
         M125 &lt;= 'County Names to hide (2)'!$D$2,
         OR(N125="", N125 &gt;= 'County Names to hide (2)'!$C$2)
      ),
      "Yes",
      "No"
   )
)</f>
        <v/>
      </c>
      <c r="P125" s="4"/>
      <c r="Q125" s="4"/>
      <c r="R125" s="4"/>
      <c r="S125" s="4"/>
      <c r="U125" s="73" t="str">
        <f>IF(M125="","",
   ROUND(
      (MIN(IF(N125="", 'County Names to hide (2)'!$D$2, N125),
           'County Names to hide (2)'!$D$2)
       - M125) / 365 * 12,
   1)
)</f>
        <v/>
      </c>
      <c r="V125" s="73" t="str">
        <f>IF(C125="","",
   ROUND(('County Names to hide (2)'!$D$2 - C125) / 365 * 12, 1)
)</f>
        <v/>
      </c>
      <c r="AF125" s="73" t="str">
        <f t="shared" si="2"/>
        <v/>
      </c>
    </row>
    <row r="126" spans="12:32" s="1" customFormat="1" ht="14.5" x14ac:dyDescent="0.35">
      <c r="L126" s="73" t="str">
        <f t="shared" si="3"/>
        <v>Yes</v>
      </c>
      <c r="M126" s="4"/>
      <c r="N126" s="4"/>
      <c r="O126" s="73" t="str">
        <f>IF(OR(A126="", M126=""), "",
   IF(AND(
         M126 &lt;= 'County Names to hide (2)'!$D$2,
         OR(N126="", N126 &gt;= 'County Names to hide (2)'!$C$2)
      ),
      "Yes",
      "No"
   )
)</f>
        <v/>
      </c>
      <c r="P126" s="4"/>
      <c r="Q126" s="4"/>
      <c r="R126" s="4"/>
      <c r="S126" s="4"/>
      <c r="U126" s="73" t="str">
        <f>IF(M126="","",
   ROUND(
      (MIN(IF(N126="", 'County Names to hide (2)'!$D$2, N126),
           'County Names to hide (2)'!$D$2)
       - M126) / 365 * 12,
   1)
)</f>
        <v/>
      </c>
      <c r="V126" s="73" t="str">
        <f>IF(C126="","",
   ROUND(('County Names to hide (2)'!$D$2 - C126) / 365 * 12, 1)
)</f>
        <v/>
      </c>
      <c r="AF126" s="73" t="str">
        <f t="shared" si="2"/>
        <v/>
      </c>
    </row>
    <row r="127" spans="12:32" s="1" customFormat="1" ht="14.5" x14ac:dyDescent="0.35">
      <c r="L127" s="73" t="str">
        <f t="shared" si="3"/>
        <v>Yes</v>
      </c>
      <c r="M127" s="4"/>
      <c r="N127" s="4"/>
      <c r="O127" s="73" t="str">
        <f>IF(OR(A127="", M127=""), "",
   IF(AND(
         M127 &lt;= 'County Names to hide (2)'!$D$2,
         OR(N127="", N127 &gt;= 'County Names to hide (2)'!$C$2)
      ),
      "Yes",
      "No"
   )
)</f>
        <v/>
      </c>
      <c r="P127" s="4"/>
      <c r="Q127" s="4"/>
      <c r="R127" s="4"/>
      <c r="S127" s="4"/>
      <c r="U127" s="73" t="str">
        <f>IF(M127="","",
   ROUND(
      (MIN(IF(N127="", 'County Names to hide (2)'!$D$2, N127),
           'County Names to hide (2)'!$D$2)
       - M127) / 365 * 12,
   1)
)</f>
        <v/>
      </c>
      <c r="V127" s="73" t="str">
        <f>IF(C127="","",
   ROUND(('County Names to hide (2)'!$D$2 - C127) / 365 * 12, 1)
)</f>
        <v/>
      </c>
      <c r="AF127" s="73" t="str">
        <f t="shared" si="2"/>
        <v/>
      </c>
    </row>
    <row r="128" spans="12:32" s="1" customFormat="1" ht="14.5" x14ac:dyDescent="0.35">
      <c r="L128" s="73" t="str">
        <f t="shared" si="3"/>
        <v>Yes</v>
      </c>
      <c r="M128" s="4"/>
      <c r="N128" s="4"/>
      <c r="O128" s="73" t="str">
        <f>IF(OR(A128="", M128=""), "",
   IF(AND(
         M128 &lt;= 'County Names to hide (2)'!$D$2,
         OR(N128="", N128 &gt;= 'County Names to hide (2)'!$C$2)
      ),
      "Yes",
      "No"
   )
)</f>
        <v/>
      </c>
      <c r="P128" s="4"/>
      <c r="Q128" s="4"/>
      <c r="R128" s="4"/>
      <c r="S128" s="4"/>
      <c r="U128" s="73" t="str">
        <f>IF(M128="","",
   ROUND(
      (MIN(IF(N128="", 'County Names to hide (2)'!$D$2, N128),
           'County Names to hide (2)'!$D$2)
       - M128) / 365 * 12,
   1)
)</f>
        <v/>
      </c>
      <c r="V128" s="73" t="str">
        <f>IF(C128="","",
   ROUND(('County Names to hide (2)'!$D$2 - C128) / 365 * 12, 1)
)</f>
        <v/>
      </c>
      <c r="AF128" s="73" t="str">
        <f t="shared" si="2"/>
        <v/>
      </c>
    </row>
    <row r="129" spans="12:32" s="1" customFormat="1" ht="14.5" x14ac:dyDescent="0.35">
      <c r="L129" s="73" t="str">
        <f t="shared" si="3"/>
        <v>Yes</v>
      </c>
      <c r="M129" s="4"/>
      <c r="N129" s="4"/>
      <c r="O129" s="73" t="str">
        <f>IF(OR(A129="", M129=""), "",
   IF(AND(
         M129 &lt;= 'County Names to hide (2)'!$D$2,
         OR(N129="", N129 &gt;= 'County Names to hide (2)'!$C$2)
      ),
      "Yes",
      "No"
   )
)</f>
        <v/>
      </c>
      <c r="P129" s="4"/>
      <c r="Q129" s="4"/>
      <c r="R129" s="4"/>
      <c r="S129" s="4"/>
      <c r="U129" s="73" t="str">
        <f>IF(M129="","",
   ROUND(
      (MIN(IF(N129="", 'County Names to hide (2)'!$D$2, N129),
           'County Names to hide (2)'!$D$2)
       - M129) / 365 * 12,
   1)
)</f>
        <v/>
      </c>
      <c r="V129" s="73" t="str">
        <f>IF(C129="","",
   ROUND(('County Names to hide (2)'!$D$2 - C129) / 365 * 12, 1)
)</f>
        <v/>
      </c>
      <c r="AF129" s="73" t="str">
        <f t="shared" si="2"/>
        <v/>
      </c>
    </row>
    <row r="130" spans="12:32" s="1" customFormat="1" ht="14.5" x14ac:dyDescent="0.35">
      <c r="L130" s="73" t="str">
        <f t="shared" si="3"/>
        <v>Yes</v>
      </c>
      <c r="M130" s="4"/>
      <c r="N130" s="4"/>
      <c r="O130" s="73" t="str">
        <f>IF(OR(A130="", M130=""), "",
   IF(AND(
         M130 &lt;= 'County Names to hide (2)'!$D$2,
         OR(N130="", N130 &gt;= 'County Names to hide (2)'!$C$2)
      ),
      "Yes",
      "No"
   )
)</f>
        <v/>
      </c>
      <c r="P130" s="4"/>
      <c r="Q130" s="4"/>
      <c r="R130" s="4"/>
      <c r="S130" s="4"/>
      <c r="U130" s="73" t="str">
        <f>IF(M130="","",
   ROUND(
      (MIN(IF(N130="", 'County Names to hide (2)'!$D$2, N130),
           'County Names to hide (2)'!$D$2)
       - M130) / 365 * 12,
   1)
)</f>
        <v/>
      </c>
      <c r="V130" s="73" t="str">
        <f>IF(C130="","",
   ROUND(('County Names to hide (2)'!$D$2 - C130) / 365 * 12, 1)
)</f>
        <v/>
      </c>
      <c r="AF130" s="73" t="str">
        <f t="shared" si="2"/>
        <v/>
      </c>
    </row>
    <row r="131" spans="12:32" s="1" customFormat="1" ht="14.5" x14ac:dyDescent="0.35">
      <c r="L131" s="73" t="str">
        <f t="shared" si="3"/>
        <v>Yes</v>
      </c>
      <c r="M131" s="4"/>
      <c r="N131" s="4"/>
      <c r="O131" s="73" t="str">
        <f>IF(OR(A131="", M131=""), "",
   IF(AND(
         M131 &lt;= 'County Names to hide (2)'!$D$2,
         OR(N131="", N131 &gt;= 'County Names to hide (2)'!$C$2)
      ),
      "Yes",
      "No"
   )
)</f>
        <v/>
      </c>
      <c r="P131" s="4"/>
      <c r="Q131" s="4"/>
      <c r="R131" s="4"/>
      <c r="S131" s="4"/>
      <c r="U131" s="73" t="str">
        <f>IF(M131="","",
   ROUND(
      (MIN(IF(N131="", 'County Names to hide (2)'!$D$2, N131),
           'County Names to hide (2)'!$D$2)
       - M131) / 365 * 12,
   1)
)</f>
        <v/>
      </c>
      <c r="V131" s="73" t="str">
        <f>IF(C131="","",
   ROUND(('County Names to hide (2)'!$D$2 - C131) / 365 * 12, 1)
)</f>
        <v/>
      </c>
      <c r="AF131" s="73" t="str">
        <f t="shared" si="2"/>
        <v/>
      </c>
    </row>
    <row r="132" spans="12:32" s="1" customFormat="1" ht="14.5" x14ac:dyDescent="0.35">
      <c r="L132" s="73" t="str">
        <f t="shared" si="3"/>
        <v>Yes</v>
      </c>
      <c r="M132" s="4"/>
      <c r="N132" s="4"/>
      <c r="O132" s="73" t="str">
        <f>IF(OR(A132="", M132=""), "",
   IF(AND(
         M132 &lt;= 'County Names to hide (2)'!$D$2,
         OR(N132="", N132 &gt;= 'County Names to hide (2)'!$C$2)
      ),
      "Yes",
      "No"
   )
)</f>
        <v/>
      </c>
      <c r="P132" s="4"/>
      <c r="Q132" s="4"/>
      <c r="R132" s="4"/>
      <c r="S132" s="4"/>
      <c r="U132" s="73" t="str">
        <f>IF(M132="","",
   ROUND(
      (MIN(IF(N132="", 'County Names to hide (2)'!$D$2, N132),
           'County Names to hide (2)'!$D$2)
       - M132) / 365 * 12,
   1)
)</f>
        <v/>
      </c>
      <c r="V132" s="73" t="str">
        <f>IF(C132="","",
   ROUND(('County Names to hide (2)'!$D$2 - C132) / 365 * 12, 1)
)</f>
        <v/>
      </c>
      <c r="AF132" s="73" t="str">
        <f t="shared" si="2"/>
        <v/>
      </c>
    </row>
    <row r="133" spans="12:32" s="1" customFormat="1" ht="14.5" x14ac:dyDescent="0.35">
      <c r="L133" s="73" t="str">
        <f t="shared" si="3"/>
        <v>Yes</v>
      </c>
      <c r="M133" s="4"/>
      <c r="N133" s="4"/>
      <c r="O133" s="73" t="str">
        <f>IF(OR(A133="", M133=""), "",
   IF(AND(
         M133 &lt;= 'County Names to hide (2)'!$D$2,
         OR(N133="", N133 &gt;= 'County Names to hide (2)'!$C$2)
      ),
      "Yes",
      "No"
   )
)</f>
        <v/>
      </c>
      <c r="P133" s="4"/>
      <c r="Q133" s="4"/>
      <c r="R133" s="4"/>
      <c r="S133" s="4"/>
      <c r="U133" s="73" t="str">
        <f>IF(M133="","",
   ROUND(
      (MIN(IF(N133="", 'County Names to hide (2)'!$D$2, N133),
           'County Names to hide (2)'!$D$2)
       - M133) / 365 * 12,
   1)
)</f>
        <v/>
      </c>
      <c r="V133" s="73" t="str">
        <f>IF(C133="","",
   ROUND(('County Names to hide (2)'!$D$2 - C133) / 365 * 12, 1)
)</f>
        <v/>
      </c>
      <c r="AF133" s="73" t="str">
        <f t="shared" si="2"/>
        <v/>
      </c>
    </row>
    <row r="134" spans="12:32" s="1" customFormat="1" ht="14.5" x14ac:dyDescent="0.35">
      <c r="L134" s="73" t="str">
        <f t="shared" si="3"/>
        <v>Yes</v>
      </c>
      <c r="M134" s="4"/>
      <c r="N134" s="4"/>
      <c r="O134" s="73" t="str">
        <f>IF(OR(A134="", M134=""), "",
   IF(AND(
         M134 &lt;= 'County Names to hide (2)'!$D$2,
         OR(N134="", N134 &gt;= 'County Names to hide (2)'!$C$2)
      ),
      "Yes",
      "No"
   )
)</f>
        <v/>
      </c>
      <c r="P134" s="4"/>
      <c r="Q134" s="4"/>
      <c r="R134" s="4"/>
      <c r="S134" s="4"/>
      <c r="U134" s="73" t="str">
        <f>IF(M134="","",
   ROUND(
      (MIN(IF(N134="", 'County Names to hide (2)'!$D$2, N134),
           'County Names to hide (2)'!$D$2)
       - M134) / 365 * 12,
   1)
)</f>
        <v/>
      </c>
      <c r="V134" s="73" t="str">
        <f>IF(C134="","",
   ROUND(('County Names to hide (2)'!$D$2 - C134) / 365 * 12, 1)
)</f>
        <v/>
      </c>
      <c r="AF134" s="73" t="str">
        <f t="shared" ref="AF134:AF197" si="4">IF(LEN(U134)=0,"",IF(U134&gt;=3,"Yes","No"))</f>
        <v/>
      </c>
    </row>
    <row r="135" spans="12:32" s="1" customFormat="1" ht="14.5" x14ac:dyDescent="0.35">
      <c r="L135" s="73" t="str">
        <f t="shared" ref="L135:L198" si="5">IF(COUNTIF(F135:K135, "Yes")&gt;0, "No", "Yes")</f>
        <v>Yes</v>
      </c>
      <c r="M135" s="4"/>
      <c r="N135" s="4"/>
      <c r="O135" s="73" t="str">
        <f>IF(OR(A135="", M135=""), "",
   IF(AND(
         M135 &lt;= 'County Names to hide (2)'!$D$2,
         OR(N135="", N135 &gt;= 'County Names to hide (2)'!$C$2)
      ),
      "Yes",
      "No"
   )
)</f>
        <v/>
      </c>
      <c r="P135" s="4"/>
      <c r="Q135" s="4"/>
      <c r="R135" s="4"/>
      <c r="S135" s="4"/>
      <c r="U135" s="73" t="str">
        <f>IF(M135="","",
   ROUND(
      (MIN(IF(N135="", 'County Names to hide (2)'!$D$2, N135),
           'County Names to hide (2)'!$D$2)
       - M135) / 365 * 12,
   1)
)</f>
        <v/>
      </c>
      <c r="V135" s="73" t="str">
        <f>IF(C135="","",
   ROUND(('County Names to hide (2)'!$D$2 - C135) / 365 * 12, 1)
)</f>
        <v/>
      </c>
      <c r="AF135" s="73" t="str">
        <f t="shared" si="4"/>
        <v/>
      </c>
    </row>
    <row r="136" spans="12:32" s="1" customFormat="1" ht="14.5" x14ac:dyDescent="0.35">
      <c r="L136" s="73" t="str">
        <f t="shared" si="5"/>
        <v>Yes</v>
      </c>
      <c r="M136" s="4"/>
      <c r="N136" s="4"/>
      <c r="O136" s="73" t="str">
        <f>IF(OR(A136="", M136=""), "",
   IF(AND(
         M136 &lt;= 'County Names to hide (2)'!$D$2,
         OR(N136="", N136 &gt;= 'County Names to hide (2)'!$C$2)
      ),
      "Yes",
      "No"
   )
)</f>
        <v/>
      </c>
      <c r="P136" s="4"/>
      <c r="Q136" s="4"/>
      <c r="R136" s="4"/>
      <c r="S136" s="4"/>
      <c r="U136" s="73" t="str">
        <f>IF(M136="","",
   ROUND(
      (MIN(IF(N136="", 'County Names to hide (2)'!$D$2, N136),
           'County Names to hide (2)'!$D$2)
       - M136) / 365 * 12,
   1)
)</f>
        <v/>
      </c>
      <c r="V136" s="73" t="str">
        <f>IF(C136="","",
   ROUND(('County Names to hide (2)'!$D$2 - C136) / 365 * 12, 1)
)</f>
        <v/>
      </c>
      <c r="AF136" s="73" t="str">
        <f t="shared" si="4"/>
        <v/>
      </c>
    </row>
    <row r="137" spans="12:32" s="1" customFormat="1" ht="14.5" x14ac:dyDescent="0.35">
      <c r="L137" s="73" t="str">
        <f t="shared" si="5"/>
        <v>Yes</v>
      </c>
      <c r="M137" s="4"/>
      <c r="N137" s="4"/>
      <c r="O137" s="73" t="str">
        <f>IF(OR(A137="", M137=""), "",
   IF(AND(
         M137 &lt;= 'County Names to hide (2)'!$D$2,
         OR(N137="", N137 &gt;= 'County Names to hide (2)'!$C$2)
      ),
      "Yes",
      "No"
   )
)</f>
        <v/>
      </c>
      <c r="P137" s="4"/>
      <c r="Q137" s="4"/>
      <c r="R137" s="4"/>
      <c r="S137" s="4"/>
      <c r="U137" s="73" t="str">
        <f>IF(M137="","",
   ROUND(
      (MIN(IF(N137="", 'County Names to hide (2)'!$D$2, N137),
           'County Names to hide (2)'!$D$2)
       - M137) / 365 * 12,
   1)
)</f>
        <v/>
      </c>
      <c r="V137" s="73" t="str">
        <f>IF(C137="","",
   ROUND(('County Names to hide (2)'!$D$2 - C137) / 365 * 12, 1)
)</f>
        <v/>
      </c>
      <c r="AF137" s="73" t="str">
        <f t="shared" si="4"/>
        <v/>
      </c>
    </row>
    <row r="138" spans="12:32" s="1" customFormat="1" ht="14.5" x14ac:dyDescent="0.35">
      <c r="L138" s="73" t="str">
        <f t="shared" si="5"/>
        <v>Yes</v>
      </c>
      <c r="M138" s="4"/>
      <c r="N138" s="4"/>
      <c r="O138" s="73" t="str">
        <f>IF(OR(A138="", M138=""), "",
   IF(AND(
         M138 &lt;= 'County Names to hide (2)'!$D$2,
         OR(N138="", N138 &gt;= 'County Names to hide (2)'!$C$2)
      ),
      "Yes",
      "No"
   )
)</f>
        <v/>
      </c>
      <c r="P138" s="4"/>
      <c r="Q138" s="4"/>
      <c r="R138" s="4"/>
      <c r="S138" s="4"/>
      <c r="U138" s="73" t="str">
        <f>IF(M138="","",
   ROUND(
      (MIN(IF(N138="", 'County Names to hide (2)'!$D$2, N138),
           'County Names to hide (2)'!$D$2)
       - M138) / 365 * 12,
   1)
)</f>
        <v/>
      </c>
      <c r="V138" s="73" t="str">
        <f>IF(C138="","",
   ROUND(('County Names to hide (2)'!$D$2 - C138) / 365 * 12, 1)
)</f>
        <v/>
      </c>
      <c r="AF138" s="73" t="str">
        <f t="shared" si="4"/>
        <v/>
      </c>
    </row>
    <row r="139" spans="12:32" s="1" customFormat="1" ht="14.5" x14ac:dyDescent="0.35">
      <c r="L139" s="73" t="str">
        <f t="shared" si="5"/>
        <v>Yes</v>
      </c>
      <c r="M139" s="4"/>
      <c r="N139" s="4"/>
      <c r="O139" s="73" t="str">
        <f>IF(OR(A139="", M139=""), "",
   IF(AND(
         M139 &lt;= 'County Names to hide (2)'!$D$2,
         OR(N139="", N139 &gt;= 'County Names to hide (2)'!$C$2)
      ),
      "Yes",
      "No"
   )
)</f>
        <v/>
      </c>
      <c r="P139" s="4"/>
      <c r="Q139" s="4"/>
      <c r="R139" s="4"/>
      <c r="S139" s="4"/>
      <c r="U139" s="73" t="str">
        <f>IF(M139="","",
   ROUND(
      (MIN(IF(N139="", 'County Names to hide (2)'!$D$2, N139),
           'County Names to hide (2)'!$D$2)
       - M139) / 365 * 12,
   1)
)</f>
        <v/>
      </c>
      <c r="V139" s="73" t="str">
        <f>IF(C139="","",
   ROUND(('County Names to hide (2)'!$D$2 - C139) / 365 * 12, 1)
)</f>
        <v/>
      </c>
      <c r="AF139" s="73" t="str">
        <f t="shared" si="4"/>
        <v/>
      </c>
    </row>
    <row r="140" spans="12:32" s="1" customFormat="1" ht="14.5" x14ac:dyDescent="0.35">
      <c r="L140" s="73" t="str">
        <f t="shared" si="5"/>
        <v>Yes</v>
      </c>
      <c r="M140" s="4"/>
      <c r="N140" s="4"/>
      <c r="O140" s="73" t="str">
        <f>IF(OR(A140="", M140=""), "",
   IF(AND(
         M140 &lt;= 'County Names to hide (2)'!$D$2,
         OR(N140="", N140 &gt;= 'County Names to hide (2)'!$C$2)
      ),
      "Yes",
      "No"
   )
)</f>
        <v/>
      </c>
      <c r="P140" s="4"/>
      <c r="Q140" s="4"/>
      <c r="R140" s="4"/>
      <c r="S140" s="4"/>
      <c r="U140" s="73" t="str">
        <f>IF(M140="","",
   ROUND(
      (MIN(IF(N140="", 'County Names to hide (2)'!$D$2, N140),
           'County Names to hide (2)'!$D$2)
       - M140) / 365 * 12,
   1)
)</f>
        <v/>
      </c>
      <c r="V140" s="73" t="str">
        <f>IF(C140="","",
   ROUND(('County Names to hide (2)'!$D$2 - C140) / 365 * 12, 1)
)</f>
        <v/>
      </c>
      <c r="AF140" s="73" t="str">
        <f t="shared" si="4"/>
        <v/>
      </c>
    </row>
    <row r="141" spans="12:32" s="1" customFormat="1" ht="14.5" x14ac:dyDescent="0.35">
      <c r="L141" s="73" t="str">
        <f t="shared" si="5"/>
        <v>Yes</v>
      </c>
      <c r="M141" s="4"/>
      <c r="N141" s="4"/>
      <c r="O141" s="73" t="str">
        <f>IF(OR(A141="", M141=""), "",
   IF(AND(
         M141 &lt;= 'County Names to hide (2)'!$D$2,
         OR(N141="", N141 &gt;= 'County Names to hide (2)'!$C$2)
      ),
      "Yes",
      "No"
   )
)</f>
        <v/>
      </c>
      <c r="P141" s="4"/>
      <c r="Q141" s="4"/>
      <c r="R141" s="4"/>
      <c r="S141" s="4"/>
      <c r="U141" s="73" t="str">
        <f>IF(M141="","",
   ROUND(
      (MIN(IF(N141="", 'County Names to hide (2)'!$D$2, N141),
           'County Names to hide (2)'!$D$2)
       - M141) / 365 * 12,
   1)
)</f>
        <v/>
      </c>
      <c r="V141" s="73" t="str">
        <f>IF(C141="","",
   ROUND(('County Names to hide (2)'!$D$2 - C141) / 365 * 12, 1)
)</f>
        <v/>
      </c>
      <c r="AF141" s="73" t="str">
        <f t="shared" si="4"/>
        <v/>
      </c>
    </row>
    <row r="142" spans="12:32" s="1" customFormat="1" ht="14.5" x14ac:dyDescent="0.35">
      <c r="L142" s="73" t="str">
        <f t="shared" si="5"/>
        <v>Yes</v>
      </c>
      <c r="M142" s="4"/>
      <c r="N142" s="4"/>
      <c r="O142" s="73" t="str">
        <f>IF(OR(A142="", M142=""), "",
   IF(AND(
         M142 &lt;= 'County Names to hide (2)'!$D$2,
         OR(N142="", N142 &gt;= 'County Names to hide (2)'!$C$2)
      ),
      "Yes",
      "No"
   )
)</f>
        <v/>
      </c>
      <c r="P142" s="4"/>
      <c r="Q142" s="4"/>
      <c r="R142" s="4"/>
      <c r="S142" s="4"/>
      <c r="U142" s="73" t="str">
        <f>IF(M142="","",
   ROUND(
      (MIN(IF(N142="", 'County Names to hide (2)'!$D$2, N142),
           'County Names to hide (2)'!$D$2)
       - M142) / 365 * 12,
   1)
)</f>
        <v/>
      </c>
      <c r="V142" s="73" t="str">
        <f>IF(C142="","",
   ROUND(('County Names to hide (2)'!$D$2 - C142) / 365 * 12, 1)
)</f>
        <v/>
      </c>
      <c r="AF142" s="73" t="str">
        <f t="shared" si="4"/>
        <v/>
      </c>
    </row>
    <row r="143" spans="12:32" s="1" customFormat="1" ht="14.5" x14ac:dyDescent="0.35">
      <c r="L143" s="73" t="str">
        <f t="shared" si="5"/>
        <v>Yes</v>
      </c>
      <c r="M143" s="4"/>
      <c r="N143" s="4"/>
      <c r="O143" s="73" t="str">
        <f>IF(OR(A143="", M143=""), "",
   IF(AND(
         M143 &lt;= 'County Names to hide (2)'!$D$2,
         OR(N143="", N143 &gt;= 'County Names to hide (2)'!$C$2)
      ),
      "Yes",
      "No"
   )
)</f>
        <v/>
      </c>
      <c r="P143" s="4"/>
      <c r="Q143" s="4"/>
      <c r="R143" s="4"/>
      <c r="S143" s="4"/>
      <c r="U143" s="73" t="str">
        <f>IF(M143="","",
   ROUND(
      (MIN(IF(N143="", 'County Names to hide (2)'!$D$2, N143),
           'County Names to hide (2)'!$D$2)
       - M143) / 365 * 12,
   1)
)</f>
        <v/>
      </c>
      <c r="V143" s="73" t="str">
        <f>IF(C143="","",
   ROUND(('County Names to hide (2)'!$D$2 - C143) / 365 * 12, 1)
)</f>
        <v/>
      </c>
      <c r="AF143" s="73" t="str">
        <f t="shared" si="4"/>
        <v/>
      </c>
    </row>
    <row r="144" spans="12:32" s="1" customFormat="1" ht="14.5" x14ac:dyDescent="0.35">
      <c r="L144" s="73" t="str">
        <f t="shared" si="5"/>
        <v>Yes</v>
      </c>
      <c r="M144" s="4"/>
      <c r="N144" s="4"/>
      <c r="O144" s="73" t="str">
        <f>IF(OR(A144="", M144=""), "",
   IF(AND(
         M144 &lt;= 'County Names to hide (2)'!$D$2,
         OR(N144="", N144 &gt;= 'County Names to hide (2)'!$C$2)
      ),
      "Yes",
      "No"
   )
)</f>
        <v/>
      </c>
      <c r="P144" s="4"/>
      <c r="Q144" s="4"/>
      <c r="R144" s="4"/>
      <c r="S144" s="4"/>
      <c r="U144" s="73" t="str">
        <f>IF(M144="","",
   ROUND(
      (MIN(IF(N144="", 'County Names to hide (2)'!$D$2, N144),
           'County Names to hide (2)'!$D$2)
       - M144) / 365 * 12,
   1)
)</f>
        <v/>
      </c>
      <c r="V144" s="73" t="str">
        <f>IF(C144="","",
   ROUND(('County Names to hide (2)'!$D$2 - C144) / 365 * 12, 1)
)</f>
        <v/>
      </c>
      <c r="AF144" s="73" t="str">
        <f t="shared" si="4"/>
        <v/>
      </c>
    </row>
    <row r="145" spans="12:32" s="1" customFormat="1" ht="14.5" x14ac:dyDescent="0.35">
      <c r="L145" s="73" t="str">
        <f t="shared" si="5"/>
        <v>Yes</v>
      </c>
      <c r="M145" s="4"/>
      <c r="N145" s="4"/>
      <c r="O145" s="73" t="str">
        <f>IF(OR(A145="", M145=""), "",
   IF(AND(
         M145 &lt;= 'County Names to hide (2)'!$D$2,
         OR(N145="", N145 &gt;= 'County Names to hide (2)'!$C$2)
      ),
      "Yes",
      "No"
   )
)</f>
        <v/>
      </c>
      <c r="P145" s="4"/>
      <c r="Q145" s="4"/>
      <c r="R145" s="4"/>
      <c r="S145" s="4"/>
      <c r="U145" s="73" t="str">
        <f>IF(M145="","",
   ROUND(
      (MIN(IF(N145="", 'County Names to hide (2)'!$D$2, N145),
           'County Names to hide (2)'!$D$2)
       - M145) / 365 * 12,
   1)
)</f>
        <v/>
      </c>
      <c r="V145" s="73" t="str">
        <f>IF(C145="","",
   ROUND(('County Names to hide (2)'!$D$2 - C145) / 365 * 12, 1)
)</f>
        <v/>
      </c>
      <c r="AF145" s="73" t="str">
        <f t="shared" si="4"/>
        <v/>
      </c>
    </row>
    <row r="146" spans="12:32" s="1" customFormat="1" ht="14.5" x14ac:dyDescent="0.35">
      <c r="L146" s="73" t="str">
        <f t="shared" si="5"/>
        <v>Yes</v>
      </c>
      <c r="M146" s="4"/>
      <c r="N146" s="4"/>
      <c r="O146" s="73" t="str">
        <f>IF(OR(A146="", M146=""), "",
   IF(AND(
         M146 &lt;= 'County Names to hide (2)'!$D$2,
         OR(N146="", N146 &gt;= 'County Names to hide (2)'!$C$2)
      ),
      "Yes",
      "No"
   )
)</f>
        <v/>
      </c>
      <c r="P146" s="4"/>
      <c r="Q146" s="4"/>
      <c r="R146" s="4"/>
      <c r="S146" s="4"/>
      <c r="U146" s="73" t="str">
        <f>IF(M146="","",
   ROUND(
      (MIN(IF(N146="", 'County Names to hide (2)'!$D$2, N146),
           'County Names to hide (2)'!$D$2)
       - M146) / 365 * 12,
   1)
)</f>
        <v/>
      </c>
      <c r="V146" s="73" t="str">
        <f>IF(C146="","",
   ROUND(('County Names to hide (2)'!$D$2 - C146) / 365 * 12, 1)
)</f>
        <v/>
      </c>
      <c r="AF146" s="73" t="str">
        <f t="shared" si="4"/>
        <v/>
      </c>
    </row>
    <row r="147" spans="12:32" s="1" customFormat="1" ht="14.5" x14ac:dyDescent="0.35">
      <c r="L147" s="73" t="str">
        <f t="shared" si="5"/>
        <v>Yes</v>
      </c>
      <c r="M147" s="4"/>
      <c r="N147" s="4"/>
      <c r="O147" s="73" t="str">
        <f>IF(OR(A147="", M147=""), "",
   IF(AND(
         M147 &lt;= 'County Names to hide (2)'!$D$2,
         OR(N147="", N147 &gt;= 'County Names to hide (2)'!$C$2)
      ),
      "Yes",
      "No"
   )
)</f>
        <v/>
      </c>
      <c r="P147" s="4"/>
      <c r="Q147" s="4"/>
      <c r="R147" s="4"/>
      <c r="S147" s="4"/>
      <c r="U147" s="73" t="str">
        <f>IF(M147="","",
   ROUND(
      (MIN(IF(N147="", 'County Names to hide (2)'!$D$2, N147),
           'County Names to hide (2)'!$D$2)
       - M147) / 365 * 12,
   1)
)</f>
        <v/>
      </c>
      <c r="V147" s="73" t="str">
        <f>IF(C147="","",
   ROUND(('County Names to hide (2)'!$D$2 - C147) / 365 * 12, 1)
)</f>
        <v/>
      </c>
      <c r="AF147" s="73" t="str">
        <f t="shared" si="4"/>
        <v/>
      </c>
    </row>
    <row r="148" spans="12:32" s="1" customFormat="1" ht="14.5" x14ac:dyDescent="0.35">
      <c r="L148" s="73" t="str">
        <f t="shared" si="5"/>
        <v>Yes</v>
      </c>
      <c r="M148" s="4"/>
      <c r="N148" s="4"/>
      <c r="O148" s="73" t="str">
        <f>IF(OR(A148="", M148=""), "",
   IF(AND(
         M148 &lt;= 'County Names to hide (2)'!$D$2,
         OR(N148="", N148 &gt;= 'County Names to hide (2)'!$C$2)
      ),
      "Yes",
      "No"
   )
)</f>
        <v/>
      </c>
      <c r="P148" s="4"/>
      <c r="Q148" s="4"/>
      <c r="R148" s="4"/>
      <c r="S148" s="4"/>
      <c r="U148" s="73" t="str">
        <f>IF(M148="","",
   ROUND(
      (MIN(IF(N148="", 'County Names to hide (2)'!$D$2, N148),
           'County Names to hide (2)'!$D$2)
       - M148) / 365 * 12,
   1)
)</f>
        <v/>
      </c>
      <c r="V148" s="73" t="str">
        <f>IF(C148="","",
   ROUND(('County Names to hide (2)'!$D$2 - C148) / 365 * 12, 1)
)</f>
        <v/>
      </c>
      <c r="AF148" s="73" t="str">
        <f t="shared" si="4"/>
        <v/>
      </c>
    </row>
    <row r="149" spans="12:32" s="1" customFormat="1" ht="14.5" x14ac:dyDescent="0.35">
      <c r="L149" s="73" t="str">
        <f t="shared" si="5"/>
        <v>Yes</v>
      </c>
      <c r="M149" s="4"/>
      <c r="N149" s="4"/>
      <c r="O149" s="73" t="str">
        <f>IF(OR(A149="", M149=""), "",
   IF(AND(
         M149 &lt;= 'County Names to hide (2)'!$D$2,
         OR(N149="", N149 &gt;= 'County Names to hide (2)'!$C$2)
      ),
      "Yes",
      "No"
   )
)</f>
        <v/>
      </c>
      <c r="P149" s="4"/>
      <c r="Q149" s="4"/>
      <c r="R149" s="4"/>
      <c r="S149" s="4"/>
      <c r="U149" s="73" t="str">
        <f>IF(M149="","",
   ROUND(
      (MIN(IF(N149="", 'County Names to hide (2)'!$D$2, N149),
           'County Names to hide (2)'!$D$2)
       - M149) / 365 * 12,
   1)
)</f>
        <v/>
      </c>
      <c r="V149" s="73" t="str">
        <f>IF(C149="","",
   ROUND(('County Names to hide (2)'!$D$2 - C149) / 365 * 12, 1)
)</f>
        <v/>
      </c>
      <c r="AF149" s="73" t="str">
        <f t="shared" si="4"/>
        <v/>
      </c>
    </row>
    <row r="150" spans="12:32" s="1" customFormat="1" ht="14.5" x14ac:dyDescent="0.35">
      <c r="L150" s="73" t="str">
        <f t="shared" si="5"/>
        <v>Yes</v>
      </c>
      <c r="M150" s="4"/>
      <c r="N150" s="4"/>
      <c r="O150" s="73" t="str">
        <f>IF(OR(A150="", M150=""), "",
   IF(AND(
         M150 &lt;= 'County Names to hide (2)'!$D$2,
         OR(N150="", N150 &gt;= 'County Names to hide (2)'!$C$2)
      ),
      "Yes",
      "No"
   )
)</f>
        <v/>
      </c>
      <c r="P150" s="4"/>
      <c r="Q150" s="4"/>
      <c r="R150" s="4"/>
      <c r="S150" s="4"/>
      <c r="U150" s="73" t="str">
        <f>IF(M150="","",
   ROUND(
      (MIN(IF(N150="", 'County Names to hide (2)'!$D$2, N150),
           'County Names to hide (2)'!$D$2)
       - M150) / 365 * 12,
   1)
)</f>
        <v/>
      </c>
      <c r="V150" s="73" t="str">
        <f>IF(C150="","",
   ROUND(('County Names to hide (2)'!$D$2 - C150) / 365 * 12, 1)
)</f>
        <v/>
      </c>
      <c r="AF150" s="73" t="str">
        <f t="shared" si="4"/>
        <v/>
      </c>
    </row>
    <row r="151" spans="12:32" s="1" customFormat="1" ht="14.5" x14ac:dyDescent="0.35">
      <c r="L151" s="73" t="str">
        <f t="shared" si="5"/>
        <v>Yes</v>
      </c>
      <c r="M151" s="4"/>
      <c r="N151" s="4"/>
      <c r="O151" s="73" t="str">
        <f>IF(OR(A151="", M151=""), "",
   IF(AND(
         M151 &lt;= 'County Names to hide (2)'!$D$2,
         OR(N151="", N151 &gt;= 'County Names to hide (2)'!$C$2)
      ),
      "Yes",
      "No"
   )
)</f>
        <v/>
      </c>
      <c r="P151" s="4"/>
      <c r="Q151" s="4"/>
      <c r="R151" s="4"/>
      <c r="S151" s="4"/>
      <c r="U151" s="73" t="str">
        <f>IF(M151="","",
   ROUND(
      (MIN(IF(N151="", 'County Names to hide (2)'!$D$2, N151),
           'County Names to hide (2)'!$D$2)
       - M151) / 365 * 12,
   1)
)</f>
        <v/>
      </c>
      <c r="V151" s="73" t="str">
        <f>IF(C151="","",
   ROUND(('County Names to hide (2)'!$D$2 - C151) / 365 * 12, 1)
)</f>
        <v/>
      </c>
      <c r="AF151" s="73" t="str">
        <f t="shared" si="4"/>
        <v/>
      </c>
    </row>
    <row r="152" spans="12:32" s="1" customFormat="1" ht="14.5" x14ac:dyDescent="0.35">
      <c r="L152" s="73" t="str">
        <f t="shared" si="5"/>
        <v>Yes</v>
      </c>
      <c r="M152" s="4"/>
      <c r="N152" s="4"/>
      <c r="O152" s="73" t="str">
        <f>IF(OR(A152="", M152=""), "",
   IF(AND(
         M152 &lt;= 'County Names to hide (2)'!$D$2,
         OR(N152="", N152 &gt;= 'County Names to hide (2)'!$C$2)
      ),
      "Yes",
      "No"
   )
)</f>
        <v/>
      </c>
      <c r="P152" s="4"/>
      <c r="Q152" s="4"/>
      <c r="R152" s="4"/>
      <c r="S152" s="4"/>
      <c r="U152" s="73" t="str">
        <f>IF(M152="","",
   ROUND(
      (MIN(IF(N152="", 'County Names to hide (2)'!$D$2, N152),
           'County Names to hide (2)'!$D$2)
       - M152) / 365 * 12,
   1)
)</f>
        <v/>
      </c>
      <c r="V152" s="73" t="str">
        <f>IF(C152="","",
   ROUND(('County Names to hide (2)'!$D$2 - C152) / 365 * 12, 1)
)</f>
        <v/>
      </c>
      <c r="AF152" s="73" t="str">
        <f t="shared" si="4"/>
        <v/>
      </c>
    </row>
    <row r="153" spans="12:32" s="1" customFormat="1" ht="14.5" x14ac:dyDescent="0.35">
      <c r="L153" s="73" t="str">
        <f t="shared" si="5"/>
        <v>Yes</v>
      </c>
      <c r="M153" s="4"/>
      <c r="N153" s="4"/>
      <c r="O153" s="73" t="str">
        <f>IF(OR(A153="", M153=""), "",
   IF(AND(
         M153 &lt;= 'County Names to hide (2)'!$D$2,
         OR(N153="", N153 &gt;= 'County Names to hide (2)'!$C$2)
      ),
      "Yes",
      "No"
   )
)</f>
        <v/>
      </c>
      <c r="P153" s="4"/>
      <c r="Q153" s="4"/>
      <c r="R153" s="4"/>
      <c r="S153" s="4"/>
      <c r="U153" s="73" t="str">
        <f>IF(M153="","",
   ROUND(
      (MIN(IF(N153="", 'County Names to hide (2)'!$D$2, N153),
           'County Names to hide (2)'!$D$2)
       - M153) / 365 * 12,
   1)
)</f>
        <v/>
      </c>
      <c r="V153" s="73" t="str">
        <f>IF(C153="","",
   ROUND(('County Names to hide (2)'!$D$2 - C153) / 365 * 12, 1)
)</f>
        <v/>
      </c>
      <c r="AF153" s="73" t="str">
        <f t="shared" si="4"/>
        <v/>
      </c>
    </row>
    <row r="154" spans="12:32" s="1" customFormat="1" ht="14.5" x14ac:dyDescent="0.35">
      <c r="L154" s="73" t="str">
        <f t="shared" si="5"/>
        <v>Yes</v>
      </c>
      <c r="M154" s="4"/>
      <c r="N154" s="4"/>
      <c r="O154" s="73" t="str">
        <f>IF(OR(A154="", M154=""), "",
   IF(AND(
         M154 &lt;= 'County Names to hide (2)'!$D$2,
         OR(N154="", N154 &gt;= 'County Names to hide (2)'!$C$2)
      ),
      "Yes",
      "No"
   )
)</f>
        <v/>
      </c>
      <c r="P154" s="4"/>
      <c r="Q154" s="4"/>
      <c r="R154" s="4"/>
      <c r="S154" s="4"/>
      <c r="U154" s="73" t="str">
        <f>IF(M154="","",
   ROUND(
      (MIN(IF(N154="", 'County Names to hide (2)'!$D$2, N154),
           'County Names to hide (2)'!$D$2)
       - M154) / 365 * 12,
   1)
)</f>
        <v/>
      </c>
      <c r="V154" s="73" t="str">
        <f>IF(C154="","",
   ROUND(('County Names to hide (2)'!$D$2 - C154) / 365 * 12, 1)
)</f>
        <v/>
      </c>
      <c r="AF154" s="73" t="str">
        <f t="shared" si="4"/>
        <v/>
      </c>
    </row>
    <row r="155" spans="12:32" s="1" customFormat="1" ht="14.5" x14ac:dyDescent="0.35">
      <c r="L155" s="73" t="str">
        <f t="shared" si="5"/>
        <v>Yes</v>
      </c>
      <c r="M155" s="4"/>
      <c r="N155" s="4"/>
      <c r="O155" s="73" t="str">
        <f>IF(OR(A155="", M155=""), "",
   IF(AND(
         M155 &lt;= 'County Names to hide (2)'!$D$2,
         OR(N155="", N155 &gt;= 'County Names to hide (2)'!$C$2)
      ),
      "Yes",
      "No"
   )
)</f>
        <v/>
      </c>
      <c r="P155" s="4"/>
      <c r="Q155" s="4"/>
      <c r="R155" s="4"/>
      <c r="S155" s="4"/>
      <c r="U155" s="73" t="str">
        <f>IF(M155="","",
   ROUND(
      (MIN(IF(N155="", 'County Names to hide (2)'!$D$2, N155),
           'County Names to hide (2)'!$D$2)
       - M155) / 365 * 12,
   1)
)</f>
        <v/>
      </c>
      <c r="V155" s="73" t="str">
        <f>IF(C155="","",
   ROUND(('County Names to hide (2)'!$D$2 - C155) / 365 * 12, 1)
)</f>
        <v/>
      </c>
      <c r="AF155" s="73" t="str">
        <f t="shared" si="4"/>
        <v/>
      </c>
    </row>
    <row r="156" spans="12:32" s="1" customFormat="1" ht="14.5" x14ac:dyDescent="0.35">
      <c r="L156" s="73" t="str">
        <f t="shared" si="5"/>
        <v>Yes</v>
      </c>
      <c r="M156" s="4"/>
      <c r="N156" s="4"/>
      <c r="O156" s="73" t="str">
        <f>IF(OR(A156="", M156=""), "",
   IF(AND(
         M156 &lt;= 'County Names to hide (2)'!$D$2,
         OR(N156="", N156 &gt;= 'County Names to hide (2)'!$C$2)
      ),
      "Yes",
      "No"
   )
)</f>
        <v/>
      </c>
      <c r="P156" s="4"/>
      <c r="Q156" s="4"/>
      <c r="R156" s="4"/>
      <c r="S156" s="4"/>
      <c r="U156" s="73" t="str">
        <f>IF(M156="","",
   ROUND(
      (MIN(IF(N156="", 'County Names to hide (2)'!$D$2, N156),
           'County Names to hide (2)'!$D$2)
       - M156) / 365 * 12,
   1)
)</f>
        <v/>
      </c>
      <c r="V156" s="73" t="str">
        <f>IF(C156="","",
   ROUND(('County Names to hide (2)'!$D$2 - C156) / 365 * 12, 1)
)</f>
        <v/>
      </c>
      <c r="AF156" s="73" t="str">
        <f t="shared" si="4"/>
        <v/>
      </c>
    </row>
    <row r="157" spans="12:32" s="1" customFormat="1" ht="14.5" x14ac:dyDescent="0.35">
      <c r="L157" s="73" t="str">
        <f t="shared" si="5"/>
        <v>Yes</v>
      </c>
      <c r="M157" s="4"/>
      <c r="N157" s="4"/>
      <c r="O157" s="73" t="str">
        <f>IF(OR(A157="", M157=""), "",
   IF(AND(
         M157 &lt;= 'County Names to hide (2)'!$D$2,
         OR(N157="", N157 &gt;= 'County Names to hide (2)'!$C$2)
      ),
      "Yes",
      "No"
   )
)</f>
        <v/>
      </c>
      <c r="P157" s="4"/>
      <c r="Q157" s="4"/>
      <c r="R157" s="4"/>
      <c r="S157" s="4"/>
      <c r="U157" s="73" t="str">
        <f>IF(M157="","",
   ROUND(
      (MIN(IF(N157="", 'County Names to hide (2)'!$D$2, N157),
           'County Names to hide (2)'!$D$2)
       - M157) / 365 * 12,
   1)
)</f>
        <v/>
      </c>
      <c r="V157" s="73" t="str">
        <f>IF(C157="","",
   ROUND(('County Names to hide (2)'!$D$2 - C157) / 365 * 12, 1)
)</f>
        <v/>
      </c>
      <c r="AF157" s="73" t="str">
        <f t="shared" si="4"/>
        <v/>
      </c>
    </row>
    <row r="158" spans="12:32" s="1" customFormat="1" ht="14.5" x14ac:dyDescent="0.35">
      <c r="L158" s="73" t="str">
        <f t="shared" si="5"/>
        <v>Yes</v>
      </c>
      <c r="M158" s="4"/>
      <c r="N158" s="4"/>
      <c r="O158" s="73" t="str">
        <f>IF(OR(A158="", M158=""), "",
   IF(AND(
         M158 &lt;= 'County Names to hide (2)'!$D$2,
         OR(N158="", N158 &gt;= 'County Names to hide (2)'!$C$2)
      ),
      "Yes",
      "No"
   )
)</f>
        <v/>
      </c>
      <c r="P158" s="4"/>
      <c r="Q158" s="4"/>
      <c r="R158" s="4"/>
      <c r="S158" s="4"/>
      <c r="U158" s="73" t="str">
        <f>IF(M158="","",
   ROUND(
      (MIN(IF(N158="", 'County Names to hide (2)'!$D$2, N158),
           'County Names to hide (2)'!$D$2)
       - M158) / 365 * 12,
   1)
)</f>
        <v/>
      </c>
      <c r="V158" s="73" t="str">
        <f>IF(C158="","",
   ROUND(('County Names to hide (2)'!$D$2 - C158) / 365 * 12, 1)
)</f>
        <v/>
      </c>
      <c r="AF158" s="73" t="str">
        <f t="shared" si="4"/>
        <v/>
      </c>
    </row>
    <row r="159" spans="12:32" s="1" customFormat="1" ht="14.5" x14ac:dyDescent="0.35">
      <c r="L159" s="73" t="str">
        <f t="shared" si="5"/>
        <v>Yes</v>
      </c>
      <c r="M159" s="4"/>
      <c r="N159" s="4"/>
      <c r="O159" s="73" t="str">
        <f>IF(OR(A159="", M159=""), "",
   IF(AND(
         M159 &lt;= 'County Names to hide (2)'!$D$2,
         OR(N159="", N159 &gt;= 'County Names to hide (2)'!$C$2)
      ),
      "Yes",
      "No"
   )
)</f>
        <v/>
      </c>
      <c r="P159" s="4"/>
      <c r="Q159" s="4"/>
      <c r="R159" s="4"/>
      <c r="S159" s="4"/>
      <c r="U159" s="73" t="str">
        <f>IF(M159="","",
   ROUND(
      (MIN(IF(N159="", 'County Names to hide (2)'!$D$2, N159),
           'County Names to hide (2)'!$D$2)
       - M159) / 365 * 12,
   1)
)</f>
        <v/>
      </c>
      <c r="V159" s="73" t="str">
        <f>IF(C159="","",
   ROUND(('County Names to hide (2)'!$D$2 - C159) / 365 * 12, 1)
)</f>
        <v/>
      </c>
      <c r="AF159" s="73" t="str">
        <f t="shared" si="4"/>
        <v/>
      </c>
    </row>
    <row r="160" spans="12:32" s="1" customFormat="1" ht="14.5" x14ac:dyDescent="0.35">
      <c r="L160" s="73" t="str">
        <f t="shared" si="5"/>
        <v>Yes</v>
      </c>
      <c r="M160" s="4"/>
      <c r="N160" s="4"/>
      <c r="O160" s="73" t="str">
        <f>IF(OR(A160="", M160=""), "",
   IF(AND(
         M160 &lt;= 'County Names to hide (2)'!$D$2,
         OR(N160="", N160 &gt;= 'County Names to hide (2)'!$C$2)
      ),
      "Yes",
      "No"
   )
)</f>
        <v/>
      </c>
      <c r="P160" s="4"/>
      <c r="Q160" s="4"/>
      <c r="R160" s="4"/>
      <c r="S160" s="4"/>
      <c r="U160" s="73" t="str">
        <f>IF(M160="","",
   ROUND(
      (MIN(IF(N160="", 'County Names to hide (2)'!$D$2, N160),
           'County Names to hide (2)'!$D$2)
       - M160) / 365 * 12,
   1)
)</f>
        <v/>
      </c>
      <c r="V160" s="73" t="str">
        <f>IF(C160="","",
   ROUND(('County Names to hide (2)'!$D$2 - C160) / 365 * 12, 1)
)</f>
        <v/>
      </c>
      <c r="AF160" s="73" t="str">
        <f t="shared" si="4"/>
        <v/>
      </c>
    </row>
    <row r="161" spans="12:32" s="1" customFormat="1" ht="14.5" x14ac:dyDescent="0.35">
      <c r="L161" s="73" t="str">
        <f t="shared" si="5"/>
        <v>Yes</v>
      </c>
      <c r="M161" s="4"/>
      <c r="N161" s="4"/>
      <c r="O161" s="73" t="str">
        <f>IF(OR(A161="", M161=""), "",
   IF(AND(
         M161 &lt;= 'County Names to hide (2)'!$D$2,
         OR(N161="", N161 &gt;= 'County Names to hide (2)'!$C$2)
      ),
      "Yes",
      "No"
   )
)</f>
        <v/>
      </c>
      <c r="P161" s="4"/>
      <c r="Q161" s="4"/>
      <c r="R161" s="4"/>
      <c r="S161" s="4"/>
      <c r="U161" s="73" t="str">
        <f>IF(M161="","",
   ROUND(
      (MIN(IF(N161="", 'County Names to hide (2)'!$D$2, N161),
           'County Names to hide (2)'!$D$2)
       - M161) / 365 * 12,
   1)
)</f>
        <v/>
      </c>
      <c r="V161" s="73" t="str">
        <f>IF(C161="","",
   ROUND(('County Names to hide (2)'!$D$2 - C161) / 365 * 12, 1)
)</f>
        <v/>
      </c>
      <c r="AF161" s="73" t="str">
        <f t="shared" si="4"/>
        <v/>
      </c>
    </row>
    <row r="162" spans="12:32" s="1" customFormat="1" ht="14.5" x14ac:dyDescent="0.35">
      <c r="L162" s="73" t="str">
        <f t="shared" si="5"/>
        <v>Yes</v>
      </c>
      <c r="M162" s="4"/>
      <c r="N162" s="4"/>
      <c r="O162" s="73" t="str">
        <f>IF(OR(A162="", M162=""), "",
   IF(AND(
         M162 &lt;= 'County Names to hide (2)'!$D$2,
         OR(N162="", N162 &gt;= 'County Names to hide (2)'!$C$2)
      ),
      "Yes",
      "No"
   )
)</f>
        <v/>
      </c>
      <c r="P162" s="4"/>
      <c r="Q162" s="4"/>
      <c r="R162" s="4"/>
      <c r="S162" s="4"/>
      <c r="U162" s="73" t="str">
        <f>IF(M162="","",
   ROUND(
      (MIN(IF(N162="", 'County Names to hide (2)'!$D$2, N162),
           'County Names to hide (2)'!$D$2)
       - M162) / 365 * 12,
   1)
)</f>
        <v/>
      </c>
      <c r="V162" s="73" t="str">
        <f>IF(C162="","",
   ROUND(('County Names to hide (2)'!$D$2 - C162) / 365 * 12, 1)
)</f>
        <v/>
      </c>
      <c r="AF162" s="73" t="str">
        <f t="shared" si="4"/>
        <v/>
      </c>
    </row>
    <row r="163" spans="12:32" s="1" customFormat="1" ht="14.5" x14ac:dyDescent="0.35">
      <c r="L163" s="73" t="str">
        <f t="shared" si="5"/>
        <v>Yes</v>
      </c>
      <c r="M163" s="4"/>
      <c r="N163" s="4"/>
      <c r="O163" s="73" t="str">
        <f>IF(OR(A163="", M163=""), "",
   IF(AND(
         M163 &lt;= 'County Names to hide (2)'!$D$2,
         OR(N163="", N163 &gt;= 'County Names to hide (2)'!$C$2)
      ),
      "Yes",
      "No"
   )
)</f>
        <v/>
      </c>
      <c r="P163" s="4"/>
      <c r="Q163" s="4"/>
      <c r="R163" s="4"/>
      <c r="S163" s="4"/>
      <c r="U163" s="73" t="str">
        <f>IF(M163="","",
   ROUND(
      (MIN(IF(N163="", 'County Names to hide (2)'!$D$2, N163),
           'County Names to hide (2)'!$D$2)
       - M163) / 365 * 12,
   1)
)</f>
        <v/>
      </c>
      <c r="V163" s="73" t="str">
        <f>IF(C163="","",
   ROUND(('County Names to hide (2)'!$D$2 - C163) / 365 * 12, 1)
)</f>
        <v/>
      </c>
      <c r="AF163" s="73" t="str">
        <f t="shared" si="4"/>
        <v/>
      </c>
    </row>
    <row r="164" spans="12:32" s="1" customFormat="1" ht="14.5" x14ac:dyDescent="0.35">
      <c r="L164" s="73" t="str">
        <f t="shared" si="5"/>
        <v>Yes</v>
      </c>
      <c r="M164" s="4"/>
      <c r="N164" s="4"/>
      <c r="O164" s="73" t="str">
        <f>IF(OR(A164="", M164=""), "",
   IF(AND(
         M164 &lt;= 'County Names to hide (2)'!$D$2,
         OR(N164="", N164 &gt;= 'County Names to hide (2)'!$C$2)
      ),
      "Yes",
      "No"
   )
)</f>
        <v/>
      </c>
      <c r="P164" s="4"/>
      <c r="Q164" s="4"/>
      <c r="R164" s="4"/>
      <c r="S164" s="4"/>
      <c r="U164" s="73" t="str">
        <f>IF(M164="","",
   ROUND(
      (MIN(IF(N164="", 'County Names to hide (2)'!$D$2, N164),
           'County Names to hide (2)'!$D$2)
       - M164) / 365 * 12,
   1)
)</f>
        <v/>
      </c>
      <c r="V164" s="73" t="str">
        <f>IF(C164="","",
   ROUND(('County Names to hide (2)'!$D$2 - C164) / 365 * 12, 1)
)</f>
        <v/>
      </c>
      <c r="AF164" s="73" t="str">
        <f t="shared" si="4"/>
        <v/>
      </c>
    </row>
    <row r="165" spans="12:32" s="1" customFormat="1" ht="14.5" x14ac:dyDescent="0.35">
      <c r="L165" s="73" t="str">
        <f t="shared" si="5"/>
        <v>Yes</v>
      </c>
      <c r="M165" s="4"/>
      <c r="N165" s="4"/>
      <c r="O165" s="73" t="str">
        <f>IF(OR(A165="", M165=""), "",
   IF(AND(
         M165 &lt;= 'County Names to hide (2)'!$D$2,
         OR(N165="", N165 &gt;= 'County Names to hide (2)'!$C$2)
      ),
      "Yes",
      "No"
   )
)</f>
        <v/>
      </c>
      <c r="P165" s="4"/>
      <c r="Q165" s="4"/>
      <c r="R165" s="4"/>
      <c r="S165" s="4"/>
      <c r="U165" s="73" t="str">
        <f>IF(M165="","",
   ROUND(
      (MIN(IF(N165="", 'County Names to hide (2)'!$D$2, N165),
           'County Names to hide (2)'!$D$2)
       - M165) / 365 * 12,
   1)
)</f>
        <v/>
      </c>
      <c r="V165" s="73" t="str">
        <f>IF(C165="","",
   ROUND(('County Names to hide (2)'!$D$2 - C165) / 365 * 12, 1)
)</f>
        <v/>
      </c>
      <c r="AF165" s="73" t="str">
        <f t="shared" si="4"/>
        <v/>
      </c>
    </row>
    <row r="166" spans="12:32" s="1" customFormat="1" ht="14.5" x14ac:dyDescent="0.35">
      <c r="L166" s="73" t="str">
        <f t="shared" si="5"/>
        <v>Yes</v>
      </c>
      <c r="M166" s="4"/>
      <c r="N166" s="4"/>
      <c r="O166" s="73" t="str">
        <f>IF(OR(A166="", M166=""), "",
   IF(AND(
         M166 &lt;= 'County Names to hide (2)'!$D$2,
         OR(N166="", N166 &gt;= 'County Names to hide (2)'!$C$2)
      ),
      "Yes",
      "No"
   )
)</f>
        <v/>
      </c>
      <c r="P166" s="4"/>
      <c r="Q166" s="4"/>
      <c r="R166" s="4"/>
      <c r="S166" s="4"/>
      <c r="U166" s="73" t="str">
        <f>IF(M166="","",
   ROUND(
      (MIN(IF(N166="", 'County Names to hide (2)'!$D$2, N166),
           'County Names to hide (2)'!$D$2)
       - M166) / 365 * 12,
   1)
)</f>
        <v/>
      </c>
      <c r="V166" s="73" t="str">
        <f>IF(C166="","",
   ROUND(('County Names to hide (2)'!$D$2 - C166) / 365 * 12, 1)
)</f>
        <v/>
      </c>
      <c r="AF166" s="73" t="str">
        <f t="shared" si="4"/>
        <v/>
      </c>
    </row>
    <row r="167" spans="12:32" s="1" customFormat="1" ht="14.5" x14ac:dyDescent="0.35">
      <c r="L167" s="73" t="str">
        <f t="shared" si="5"/>
        <v>Yes</v>
      </c>
      <c r="M167" s="4"/>
      <c r="N167" s="4"/>
      <c r="O167" s="73" t="str">
        <f>IF(OR(A167="", M167=""), "",
   IF(AND(
         M167 &lt;= 'County Names to hide (2)'!$D$2,
         OR(N167="", N167 &gt;= 'County Names to hide (2)'!$C$2)
      ),
      "Yes",
      "No"
   )
)</f>
        <v/>
      </c>
      <c r="P167" s="4"/>
      <c r="Q167" s="4"/>
      <c r="R167" s="4"/>
      <c r="S167" s="4"/>
      <c r="U167" s="73" t="str">
        <f>IF(M167="","",
   ROUND(
      (MIN(IF(N167="", 'County Names to hide (2)'!$D$2, N167),
           'County Names to hide (2)'!$D$2)
       - M167) / 365 * 12,
   1)
)</f>
        <v/>
      </c>
      <c r="V167" s="73" t="str">
        <f>IF(C167="","",
   ROUND(('County Names to hide (2)'!$D$2 - C167) / 365 * 12, 1)
)</f>
        <v/>
      </c>
      <c r="AF167" s="73" t="str">
        <f t="shared" si="4"/>
        <v/>
      </c>
    </row>
    <row r="168" spans="12:32" s="1" customFormat="1" ht="14.5" x14ac:dyDescent="0.35">
      <c r="L168" s="73" t="str">
        <f t="shared" si="5"/>
        <v>Yes</v>
      </c>
      <c r="M168" s="4"/>
      <c r="N168" s="4"/>
      <c r="O168" s="73" t="str">
        <f>IF(OR(A168="", M168=""), "",
   IF(AND(
         M168 &lt;= 'County Names to hide (2)'!$D$2,
         OR(N168="", N168 &gt;= 'County Names to hide (2)'!$C$2)
      ),
      "Yes",
      "No"
   )
)</f>
        <v/>
      </c>
      <c r="P168" s="4"/>
      <c r="Q168" s="4"/>
      <c r="R168" s="4"/>
      <c r="S168" s="4"/>
      <c r="U168" s="73" t="str">
        <f>IF(M168="","",
   ROUND(
      (MIN(IF(N168="", 'County Names to hide (2)'!$D$2, N168),
           'County Names to hide (2)'!$D$2)
       - M168) / 365 * 12,
   1)
)</f>
        <v/>
      </c>
      <c r="V168" s="73" t="str">
        <f>IF(C168="","",
   ROUND(('County Names to hide (2)'!$D$2 - C168) / 365 * 12, 1)
)</f>
        <v/>
      </c>
      <c r="AF168" s="73" t="str">
        <f t="shared" si="4"/>
        <v/>
      </c>
    </row>
    <row r="169" spans="12:32" s="1" customFormat="1" ht="14.5" x14ac:dyDescent="0.35">
      <c r="L169" s="73" t="str">
        <f t="shared" si="5"/>
        <v>Yes</v>
      </c>
      <c r="M169" s="4"/>
      <c r="N169" s="4"/>
      <c r="O169" s="73" t="str">
        <f>IF(OR(A169="", M169=""), "",
   IF(AND(
         M169 &lt;= 'County Names to hide (2)'!$D$2,
         OR(N169="", N169 &gt;= 'County Names to hide (2)'!$C$2)
      ),
      "Yes",
      "No"
   )
)</f>
        <v/>
      </c>
      <c r="P169" s="4"/>
      <c r="Q169" s="4"/>
      <c r="R169" s="4"/>
      <c r="S169" s="4"/>
      <c r="U169" s="73" t="str">
        <f>IF(M169="","",
   ROUND(
      (MIN(IF(N169="", 'County Names to hide (2)'!$D$2, N169),
           'County Names to hide (2)'!$D$2)
       - M169) / 365 * 12,
   1)
)</f>
        <v/>
      </c>
      <c r="V169" s="73" t="str">
        <f>IF(C169="","",
   ROUND(('County Names to hide (2)'!$D$2 - C169) / 365 * 12, 1)
)</f>
        <v/>
      </c>
      <c r="AF169" s="73" t="str">
        <f t="shared" si="4"/>
        <v/>
      </c>
    </row>
    <row r="170" spans="12:32" s="1" customFormat="1" ht="14.5" x14ac:dyDescent="0.35">
      <c r="L170" s="73" t="str">
        <f t="shared" si="5"/>
        <v>Yes</v>
      </c>
      <c r="M170" s="4"/>
      <c r="N170" s="4"/>
      <c r="O170" s="73" t="str">
        <f>IF(OR(A170="", M170=""), "",
   IF(AND(
         M170 &lt;= 'County Names to hide (2)'!$D$2,
         OR(N170="", N170 &gt;= 'County Names to hide (2)'!$C$2)
      ),
      "Yes",
      "No"
   )
)</f>
        <v/>
      </c>
      <c r="P170" s="4"/>
      <c r="Q170" s="4"/>
      <c r="R170" s="4"/>
      <c r="S170" s="4"/>
      <c r="U170" s="73" t="str">
        <f>IF(M170="","",
   ROUND(
      (MIN(IF(N170="", 'County Names to hide (2)'!$D$2, N170),
           'County Names to hide (2)'!$D$2)
       - M170) / 365 * 12,
   1)
)</f>
        <v/>
      </c>
      <c r="V170" s="73" t="str">
        <f>IF(C170="","",
   ROUND(('County Names to hide (2)'!$D$2 - C170) / 365 * 12, 1)
)</f>
        <v/>
      </c>
      <c r="AF170" s="73" t="str">
        <f t="shared" si="4"/>
        <v/>
      </c>
    </row>
    <row r="171" spans="12:32" s="1" customFormat="1" ht="14.5" x14ac:dyDescent="0.35">
      <c r="L171" s="73" t="str">
        <f t="shared" si="5"/>
        <v>Yes</v>
      </c>
      <c r="M171" s="4"/>
      <c r="N171" s="4"/>
      <c r="O171" s="73" t="str">
        <f>IF(OR(A171="", M171=""), "",
   IF(AND(
         M171 &lt;= 'County Names to hide (2)'!$D$2,
         OR(N171="", N171 &gt;= 'County Names to hide (2)'!$C$2)
      ),
      "Yes",
      "No"
   )
)</f>
        <v/>
      </c>
      <c r="P171" s="4"/>
      <c r="Q171" s="4"/>
      <c r="R171" s="4"/>
      <c r="S171" s="4"/>
      <c r="U171" s="73" t="str">
        <f>IF(M171="","",
   ROUND(
      (MIN(IF(N171="", 'County Names to hide (2)'!$D$2, N171),
           'County Names to hide (2)'!$D$2)
       - M171) / 365 * 12,
   1)
)</f>
        <v/>
      </c>
      <c r="V171" s="73" t="str">
        <f>IF(C171="","",
   ROUND(('County Names to hide (2)'!$D$2 - C171) / 365 * 12, 1)
)</f>
        <v/>
      </c>
      <c r="AF171" s="73" t="str">
        <f t="shared" si="4"/>
        <v/>
      </c>
    </row>
    <row r="172" spans="12:32" s="1" customFormat="1" ht="14.5" x14ac:dyDescent="0.35">
      <c r="L172" s="73" t="str">
        <f t="shared" si="5"/>
        <v>Yes</v>
      </c>
      <c r="M172" s="4"/>
      <c r="N172" s="4"/>
      <c r="O172" s="73" t="str">
        <f>IF(OR(A172="", M172=""), "",
   IF(AND(
         M172 &lt;= 'County Names to hide (2)'!$D$2,
         OR(N172="", N172 &gt;= 'County Names to hide (2)'!$C$2)
      ),
      "Yes",
      "No"
   )
)</f>
        <v/>
      </c>
      <c r="P172" s="4"/>
      <c r="Q172" s="4"/>
      <c r="R172" s="4"/>
      <c r="S172" s="4"/>
      <c r="U172" s="73" t="str">
        <f>IF(M172="","",
   ROUND(
      (MIN(IF(N172="", 'County Names to hide (2)'!$D$2, N172),
           'County Names to hide (2)'!$D$2)
       - M172) / 365 * 12,
   1)
)</f>
        <v/>
      </c>
      <c r="V172" s="73" t="str">
        <f>IF(C172="","",
   ROUND(('County Names to hide (2)'!$D$2 - C172) / 365 * 12, 1)
)</f>
        <v/>
      </c>
      <c r="AF172" s="73" t="str">
        <f t="shared" si="4"/>
        <v/>
      </c>
    </row>
    <row r="173" spans="12:32" s="1" customFormat="1" ht="14.5" x14ac:dyDescent="0.35">
      <c r="L173" s="73" t="str">
        <f t="shared" si="5"/>
        <v>Yes</v>
      </c>
      <c r="M173" s="4"/>
      <c r="N173" s="4"/>
      <c r="O173" s="73" t="str">
        <f>IF(OR(A173="", M173=""), "",
   IF(AND(
         M173 &lt;= 'County Names to hide (2)'!$D$2,
         OR(N173="", N173 &gt;= 'County Names to hide (2)'!$C$2)
      ),
      "Yes",
      "No"
   )
)</f>
        <v/>
      </c>
      <c r="P173" s="4"/>
      <c r="Q173" s="4"/>
      <c r="R173" s="4"/>
      <c r="S173" s="4"/>
      <c r="U173" s="73" t="str">
        <f>IF(M173="","",
   ROUND(
      (MIN(IF(N173="", 'County Names to hide (2)'!$D$2, N173),
           'County Names to hide (2)'!$D$2)
       - M173) / 365 * 12,
   1)
)</f>
        <v/>
      </c>
      <c r="V173" s="73" t="str">
        <f>IF(C173="","",
   ROUND(('County Names to hide (2)'!$D$2 - C173) / 365 * 12, 1)
)</f>
        <v/>
      </c>
      <c r="AF173" s="73" t="str">
        <f t="shared" si="4"/>
        <v/>
      </c>
    </row>
    <row r="174" spans="12:32" s="1" customFormat="1" ht="14.5" x14ac:dyDescent="0.35">
      <c r="L174" s="73" t="str">
        <f t="shared" si="5"/>
        <v>Yes</v>
      </c>
      <c r="M174" s="4"/>
      <c r="N174" s="4"/>
      <c r="O174" s="73" t="str">
        <f>IF(OR(A174="", M174=""), "",
   IF(AND(
         M174 &lt;= 'County Names to hide (2)'!$D$2,
         OR(N174="", N174 &gt;= 'County Names to hide (2)'!$C$2)
      ),
      "Yes",
      "No"
   )
)</f>
        <v/>
      </c>
      <c r="P174" s="4"/>
      <c r="Q174" s="4"/>
      <c r="R174" s="4"/>
      <c r="S174" s="4"/>
      <c r="U174" s="73" t="str">
        <f>IF(M174="","",
   ROUND(
      (MIN(IF(N174="", 'County Names to hide (2)'!$D$2, N174),
           'County Names to hide (2)'!$D$2)
       - M174) / 365 * 12,
   1)
)</f>
        <v/>
      </c>
      <c r="V174" s="73" t="str">
        <f>IF(C174="","",
   ROUND(('County Names to hide (2)'!$D$2 - C174) / 365 * 12, 1)
)</f>
        <v/>
      </c>
      <c r="AF174" s="73" t="str">
        <f t="shared" si="4"/>
        <v/>
      </c>
    </row>
    <row r="175" spans="12:32" s="1" customFormat="1" ht="14.5" x14ac:dyDescent="0.35">
      <c r="L175" s="73" t="str">
        <f t="shared" si="5"/>
        <v>Yes</v>
      </c>
      <c r="M175" s="4"/>
      <c r="N175" s="4"/>
      <c r="O175" s="73" t="str">
        <f>IF(OR(A175="", M175=""), "",
   IF(AND(
         M175 &lt;= 'County Names to hide (2)'!$D$2,
         OR(N175="", N175 &gt;= 'County Names to hide (2)'!$C$2)
      ),
      "Yes",
      "No"
   )
)</f>
        <v/>
      </c>
      <c r="P175" s="4"/>
      <c r="Q175" s="4"/>
      <c r="R175" s="4"/>
      <c r="S175" s="4"/>
      <c r="U175" s="73" t="str">
        <f>IF(M175="","",
   ROUND(
      (MIN(IF(N175="", 'County Names to hide (2)'!$D$2, N175),
           'County Names to hide (2)'!$D$2)
       - M175) / 365 * 12,
   1)
)</f>
        <v/>
      </c>
      <c r="V175" s="73" t="str">
        <f>IF(C175="","",
   ROUND(('County Names to hide (2)'!$D$2 - C175) / 365 * 12, 1)
)</f>
        <v/>
      </c>
      <c r="AF175" s="73" t="str">
        <f t="shared" si="4"/>
        <v/>
      </c>
    </row>
    <row r="176" spans="12:32" s="1" customFormat="1" ht="14.5" x14ac:dyDescent="0.35">
      <c r="L176" s="73" t="str">
        <f t="shared" si="5"/>
        <v>Yes</v>
      </c>
      <c r="M176" s="4"/>
      <c r="N176" s="4"/>
      <c r="O176" s="73" t="str">
        <f>IF(OR(A176="", M176=""), "",
   IF(AND(
         M176 &lt;= 'County Names to hide (2)'!$D$2,
         OR(N176="", N176 &gt;= 'County Names to hide (2)'!$C$2)
      ),
      "Yes",
      "No"
   )
)</f>
        <v/>
      </c>
      <c r="P176" s="4"/>
      <c r="Q176" s="4"/>
      <c r="R176" s="4"/>
      <c r="S176" s="4"/>
      <c r="U176" s="73" t="str">
        <f>IF(M176="","",
   ROUND(
      (MIN(IF(N176="", 'County Names to hide (2)'!$D$2, N176),
           'County Names to hide (2)'!$D$2)
       - M176) / 365 * 12,
   1)
)</f>
        <v/>
      </c>
      <c r="V176" s="73" t="str">
        <f>IF(C176="","",
   ROUND(('County Names to hide (2)'!$D$2 - C176) / 365 * 12, 1)
)</f>
        <v/>
      </c>
      <c r="AF176" s="73" t="str">
        <f t="shared" si="4"/>
        <v/>
      </c>
    </row>
    <row r="177" spans="12:32" s="1" customFormat="1" ht="14.5" x14ac:dyDescent="0.35">
      <c r="L177" s="73" t="str">
        <f t="shared" si="5"/>
        <v>Yes</v>
      </c>
      <c r="M177" s="4"/>
      <c r="N177" s="4"/>
      <c r="O177" s="73" t="str">
        <f>IF(OR(A177="", M177=""), "",
   IF(AND(
         M177 &lt;= 'County Names to hide (2)'!$D$2,
         OR(N177="", N177 &gt;= 'County Names to hide (2)'!$C$2)
      ),
      "Yes",
      "No"
   )
)</f>
        <v/>
      </c>
      <c r="P177" s="4"/>
      <c r="Q177" s="4"/>
      <c r="R177" s="4"/>
      <c r="S177" s="4"/>
      <c r="U177" s="73" t="str">
        <f>IF(M177="","",
   ROUND(
      (MIN(IF(N177="", 'County Names to hide (2)'!$D$2, N177),
           'County Names to hide (2)'!$D$2)
       - M177) / 365 * 12,
   1)
)</f>
        <v/>
      </c>
      <c r="V177" s="73" t="str">
        <f>IF(C177="","",
   ROUND(('County Names to hide (2)'!$D$2 - C177) / 365 * 12, 1)
)</f>
        <v/>
      </c>
      <c r="AF177" s="73" t="str">
        <f t="shared" si="4"/>
        <v/>
      </c>
    </row>
    <row r="178" spans="12:32" s="1" customFormat="1" ht="14.5" x14ac:dyDescent="0.35">
      <c r="L178" s="73" t="str">
        <f t="shared" si="5"/>
        <v>Yes</v>
      </c>
      <c r="M178" s="4"/>
      <c r="N178" s="4"/>
      <c r="O178" s="73" t="str">
        <f>IF(OR(A178="", M178=""), "",
   IF(AND(
         M178 &lt;= 'County Names to hide (2)'!$D$2,
         OR(N178="", N178 &gt;= 'County Names to hide (2)'!$C$2)
      ),
      "Yes",
      "No"
   )
)</f>
        <v/>
      </c>
      <c r="P178" s="4"/>
      <c r="Q178" s="4"/>
      <c r="R178" s="4"/>
      <c r="S178" s="4"/>
      <c r="U178" s="73" t="str">
        <f>IF(M178="","",
   ROUND(
      (MIN(IF(N178="", 'County Names to hide (2)'!$D$2, N178),
           'County Names to hide (2)'!$D$2)
       - M178) / 365 * 12,
   1)
)</f>
        <v/>
      </c>
      <c r="V178" s="73" t="str">
        <f>IF(C178="","",
   ROUND(('County Names to hide (2)'!$D$2 - C178) / 365 * 12, 1)
)</f>
        <v/>
      </c>
      <c r="AF178" s="73" t="str">
        <f t="shared" si="4"/>
        <v/>
      </c>
    </row>
    <row r="179" spans="12:32" s="1" customFormat="1" ht="14.5" x14ac:dyDescent="0.35">
      <c r="L179" s="73" t="str">
        <f t="shared" si="5"/>
        <v>Yes</v>
      </c>
      <c r="M179" s="4"/>
      <c r="N179" s="4"/>
      <c r="O179" s="73" t="str">
        <f>IF(OR(A179="", M179=""), "",
   IF(AND(
         M179 &lt;= 'County Names to hide (2)'!$D$2,
         OR(N179="", N179 &gt;= 'County Names to hide (2)'!$C$2)
      ),
      "Yes",
      "No"
   )
)</f>
        <v/>
      </c>
      <c r="P179" s="4"/>
      <c r="Q179" s="4"/>
      <c r="R179" s="4"/>
      <c r="S179" s="4"/>
      <c r="U179" s="73" t="str">
        <f>IF(M179="","",
   ROUND(
      (MIN(IF(N179="", 'County Names to hide (2)'!$D$2, N179),
           'County Names to hide (2)'!$D$2)
       - M179) / 365 * 12,
   1)
)</f>
        <v/>
      </c>
      <c r="V179" s="73" t="str">
        <f>IF(C179="","",
   ROUND(('County Names to hide (2)'!$D$2 - C179) / 365 * 12, 1)
)</f>
        <v/>
      </c>
      <c r="AF179" s="73" t="str">
        <f t="shared" si="4"/>
        <v/>
      </c>
    </row>
    <row r="180" spans="12:32" s="1" customFormat="1" ht="14.5" x14ac:dyDescent="0.35">
      <c r="L180" s="73" t="str">
        <f t="shared" si="5"/>
        <v>Yes</v>
      </c>
      <c r="M180" s="4"/>
      <c r="N180" s="4"/>
      <c r="O180" s="73" t="str">
        <f>IF(OR(A180="", M180=""), "",
   IF(AND(
         M180 &lt;= 'County Names to hide (2)'!$D$2,
         OR(N180="", N180 &gt;= 'County Names to hide (2)'!$C$2)
      ),
      "Yes",
      "No"
   )
)</f>
        <v/>
      </c>
      <c r="P180" s="4"/>
      <c r="Q180" s="4"/>
      <c r="R180" s="4"/>
      <c r="S180" s="4"/>
      <c r="U180" s="73" t="str">
        <f>IF(M180="","",
   ROUND(
      (MIN(IF(N180="", 'County Names to hide (2)'!$D$2, N180),
           'County Names to hide (2)'!$D$2)
       - M180) / 365 * 12,
   1)
)</f>
        <v/>
      </c>
      <c r="V180" s="73" t="str">
        <f>IF(C180="","",
   ROUND(('County Names to hide (2)'!$D$2 - C180) / 365 * 12, 1)
)</f>
        <v/>
      </c>
      <c r="AF180" s="73" t="str">
        <f t="shared" si="4"/>
        <v/>
      </c>
    </row>
    <row r="181" spans="12:32" s="1" customFormat="1" ht="14.5" x14ac:dyDescent="0.35">
      <c r="L181" s="73" t="str">
        <f t="shared" si="5"/>
        <v>Yes</v>
      </c>
      <c r="M181" s="4"/>
      <c r="N181" s="4"/>
      <c r="O181" s="73" t="str">
        <f>IF(OR(A181="", M181=""), "",
   IF(AND(
         M181 &lt;= 'County Names to hide (2)'!$D$2,
         OR(N181="", N181 &gt;= 'County Names to hide (2)'!$C$2)
      ),
      "Yes",
      "No"
   )
)</f>
        <v/>
      </c>
      <c r="P181" s="4"/>
      <c r="Q181" s="4"/>
      <c r="R181" s="4"/>
      <c r="S181" s="4"/>
      <c r="U181" s="73" t="str">
        <f>IF(M181="","",
   ROUND(
      (MIN(IF(N181="", 'County Names to hide (2)'!$D$2, N181),
           'County Names to hide (2)'!$D$2)
       - M181) / 365 * 12,
   1)
)</f>
        <v/>
      </c>
      <c r="V181" s="73" t="str">
        <f>IF(C181="","",
   ROUND(('County Names to hide (2)'!$D$2 - C181) / 365 * 12, 1)
)</f>
        <v/>
      </c>
      <c r="AF181" s="73" t="str">
        <f t="shared" si="4"/>
        <v/>
      </c>
    </row>
    <row r="182" spans="12:32" s="1" customFormat="1" ht="14.5" x14ac:dyDescent="0.35">
      <c r="L182" s="73" t="str">
        <f t="shared" si="5"/>
        <v>Yes</v>
      </c>
      <c r="M182" s="4"/>
      <c r="N182" s="4"/>
      <c r="O182" s="73" t="str">
        <f>IF(OR(A182="", M182=""), "",
   IF(AND(
         M182 &lt;= 'County Names to hide (2)'!$D$2,
         OR(N182="", N182 &gt;= 'County Names to hide (2)'!$C$2)
      ),
      "Yes",
      "No"
   )
)</f>
        <v/>
      </c>
      <c r="P182" s="4"/>
      <c r="Q182" s="4"/>
      <c r="R182" s="4"/>
      <c r="S182" s="4"/>
      <c r="U182" s="73" t="str">
        <f>IF(M182="","",
   ROUND(
      (MIN(IF(N182="", 'County Names to hide (2)'!$D$2, N182),
           'County Names to hide (2)'!$D$2)
       - M182) / 365 * 12,
   1)
)</f>
        <v/>
      </c>
      <c r="V182" s="73" t="str">
        <f>IF(C182="","",
   ROUND(('County Names to hide (2)'!$D$2 - C182) / 365 * 12, 1)
)</f>
        <v/>
      </c>
      <c r="AF182" s="73" t="str">
        <f t="shared" si="4"/>
        <v/>
      </c>
    </row>
    <row r="183" spans="12:32" s="1" customFormat="1" ht="14.5" x14ac:dyDescent="0.35">
      <c r="L183" s="73" t="str">
        <f t="shared" si="5"/>
        <v>Yes</v>
      </c>
      <c r="M183" s="4"/>
      <c r="N183" s="4"/>
      <c r="O183" s="73" t="str">
        <f>IF(OR(A183="", M183=""), "",
   IF(AND(
         M183 &lt;= 'County Names to hide (2)'!$D$2,
         OR(N183="", N183 &gt;= 'County Names to hide (2)'!$C$2)
      ),
      "Yes",
      "No"
   )
)</f>
        <v/>
      </c>
      <c r="P183" s="4"/>
      <c r="Q183" s="4"/>
      <c r="R183" s="4"/>
      <c r="S183" s="4"/>
      <c r="U183" s="73" t="str">
        <f>IF(M183="","",
   ROUND(
      (MIN(IF(N183="", 'County Names to hide (2)'!$D$2, N183),
           'County Names to hide (2)'!$D$2)
       - M183) / 365 * 12,
   1)
)</f>
        <v/>
      </c>
      <c r="V183" s="73" t="str">
        <f>IF(C183="","",
   ROUND(('County Names to hide (2)'!$D$2 - C183) / 365 * 12, 1)
)</f>
        <v/>
      </c>
      <c r="AF183" s="73" t="str">
        <f t="shared" si="4"/>
        <v/>
      </c>
    </row>
    <row r="184" spans="12:32" s="1" customFormat="1" ht="14.5" x14ac:dyDescent="0.35">
      <c r="L184" s="73" t="str">
        <f t="shared" si="5"/>
        <v>Yes</v>
      </c>
      <c r="M184" s="4"/>
      <c r="N184" s="4"/>
      <c r="O184" s="73" t="str">
        <f>IF(OR(A184="", M184=""), "",
   IF(AND(
         M184 &lt;= 'County Names to hide (2)'!$D$2,
         OR(N184="", N184 &gt;= 'County Names to hide (2)'!$C$2)
      ),
      "Yes",
      "No"
   )
)</f>
        <v/>
      </c>
      <c r="P184" s="4"/>
      <c r="Q184" s="4"/>
      <c r="R184" s="4"/>
      <c r="S184" s="4"/>
      <c r="U184" s="73" t="str">
        <f>IF(M184="","",
   ROUND(
      (MIN(IF(N184="", 'County Names to hide (2)'!$D$2, N184),
           'County Names to hide (2)'!$D$2)
       - M184) / 365 * 12,
   1)
)</f>
        <v/>
      </c>
      <c r="V184" s="73" t="str">
        <f>IF(C184="","",
   ROUND(('County Names to hide (2)'!$D$2 - C184) / 365 * 12, 1)
)</f>
        <v/>
      </c>
      <c r="AF184" s="73" t="str">
        <f t="shared" si="4"/>
        <v/>
      </c>
    </row>
    <row r="185" spans="12:32" s="1" customFormat="1" ht="14.5" x14ac:dyDescent="0.35">
      <c r="L185" s="73" t="str">
        <f t="shared" si="5"/>
        <v>Yes</v>
      </c>
      <c r="M185" s="4"/>
      <c r="N185" s="4"/>
      <c r="O185" s="73" t="str">
        <f>IF(OR(A185="", M185=""), "",
   IF(AND(
         M185 &lt;= 'County Names to hide (2)'!$D$2,
         OR(N185="", N185 &gt;= 'County Names to hide (2)'!$C$2)
      ),
      "Yes",
      "No"
   )
)</f>
        <v/>
      </c>
      <c r="P185" s="4"/>
      <c r="Q185" s="4"/>
      <c r="R185" s="4"/>
      <c r="S185" s="4"/>
      <c r="U185" s="73" t="str">
        <f>IF(M185="","",
   ROUND(
      (MIN(IF(N185="", 'County Names to hide (2)'!$D$2, N185),
           'County Names to hide (2)'!$D$2)
       - M185) / 365 * 12,
   1)
)</f>
        <v/>
      </c>
      <c r="V185" s="73" t="str">
        <f>IF(C185="","",
   ROUND(('County Names to hide (2)'!$D$2 - C185) / 365 * 12, 1)
)</f>
        <v/>
      </c>
      <c r="AF185" s="73" t="str">
        <f t="shared" si="4"/>
        <v/>
      </c>
    </row>
    <row r="186" spans="12:32" s="1" customFormat="1" ht="14.5" x14ac:dyDescent="0.35">
      <c r="L186" s="73" t="str">
        <f t="shared" si="5"/>
        <v>Yes</v>
      </c>
      <c r="M186" s="4"/>
      <c r="N186" s="4"/>
      <c r="O186" s="73" t="str">
        <f>IF(OR(A186="", M186=""), "",
   IF(AND(
         M186 &lt;= 'County Names to hide (2)'!$D$2,
         OR(N186="", N186 &gt;= 'County Names to hide (2)'!$C$2)
      ),
      "Yes",
      "No"
   )
)</f>
        <v/>
      </c>
      <c r="P186" s="4"/>
      <c r="Q186" s="4"/>
      <c r="R186" s="4"/>
      <c r="S186" s="4"/>
      <c r="U186" s="73" t="str">
        <f>IF(M186="","",
   ROUND(
      (MIN(IF(N186="", 'County Names to hide (2)'!$D$2, N186),
           'County Names to hide (2)'!$D$2)
       - M186) / 365 * 12,
   1)
)</f>
        <v/>
      </c>
      <c r="V186" s="73" t="str">
        <f>IF(C186="","",
   ROUND(('County Names to hide (2)'!$D$2 - C186) / 365 * 12, 1)
)</f>
        <v/>
      </c>
      <c r="AF186" s="73" t="str">
        <f t="shared" si="4"/>
        <v/>
      </c>
    </row>
    <row r="187" spans="12:32" s="1" customFormat="1" ht="14.5" x14ac:dyDescent="0.35">
      <c r="L187" s="73" t="str">
        <f t="shared" si="5"/>
        <v>Yes</v>
      </c>
      <c r="M187" s="4"/>
      <c r="N187" s="4"/>
      <c r="O187" s="73" t="str">
        <f>IF(OR(A187="", M187=""), "",
   IF(AND(
         M187 &lt;= 'County Names to hide (2)'!$D$2,
         OR(N187="", N187 &gt;= 'County Names to hide (2)'!$C$2)
      ),
      "Yes",
      "No"
   )
)</f>
        <v/>
      </c>
      <c r="P187" s="4"/>
      <c r="Q187" s="4"/>
      <c r="R187" s="4"/>
      <c r="S187" s="4"/>
      <c r="U187" s="73" t="str">
        <f>IF(M187="","",
   ROUND(
      (MIN(IF(N187="", 'County Names to hide (2)'!$D$2, N187),
           'County Names to hide (2)'!$D$2)
       - M187) / 365 * 12,
   1)
)</f>
        <v/>
      </c>
      <c r="V187" s="73" t="str">
        <f>IF(C187="","",
   ROUND(('County Names to hide (2)'!$D$2 - C187) / 365 * 12, 1)
)</f>
        <v/>
      </c>
      <c r="AF187" s="73" t="str">
        <f t="shared" si="4"/>
        <v/>
      </c>
    </row>
    <row r="188" spans="12:32" s="1" customFormat="1" ht="14.5" x14ac:dyDescent="0.35">
      <c r="L188" s="73" t="str">
        <f t="shared" si="5"/>
        <v>Yes</v>
      </c>
      <c r="M188" s="4"/>
      <c r="N188" s="4"/>
      <c r="O188" s="73" t="str">
        <f>IF(OR(A188="", M188=""), "",
   IF(AND(
         M188 &lt;= 'County Names to hide (2)'!$D$2,
         OR(N188="", N188 &gt;= 'County Names to hide (2)'!$C$2)
      ),
      "Yes",
      "No"
   )
)</f>
        <v/>
      </c>
      <c r="P188" s="4"/>
      <c r="Q188" s="4"/>
      <c r="R188" s="4"/>
      <c r="S188" s="4"/>
      <c r="U188" s="73" t="str">
        <f>IF(M188="","",
   ROUND(
      (MIN(IF(N188="", 'County Names to hide (2)'!$D$2, N188),
           'County Names to hide (2)'!$D$2)
       - M188) / 365 * 12,
   1)
)</f>
        <v/>
      </c>
      <c r="V188" s="73" t="str">
        <f>IF(C188="","",
   ROUND(('County Names to hide (2)'!$D$2 - C188) / 365 * 12, 1)
)</f>
        <v/>
      </c>
      <c r="AF188" s="73" t="str">
        <f t="shared" si="4"/>
        <v/>
      </c>
    </row>
    <row r="189" spans="12:32" s="1" customFormat="1" ht="14.5" x14ac:dyDescent="0.35">
      <c r="L189" s="73" t="str">
        <f t="shared" si="5"/>
        <v>Yes</v>
      </c>
      <c r="M189" s="4"/>
      <c r="N189" s="4"/>
      <c r="O189" s="73" t="str">
        <f>IF(OR(A189="", M189=""), "",
   IF(AND(
         M189 &lt;= 'County Names to hide (2)'!$D$2,
         OR(N189="", N189 &gt;= 'County Names to hide (2)'!$C$2)
      ),
      "Yes",
      "No"
   )
)</f>
        <v/>
      </c>
      <c r="P189" s="4"/>
      <c r="Q189" s="4"/>
      <c r="R189" s="4"/>
      <c r="S189" s="4"/>
      <c r="U189" s="73" t="str">
        <f>IF(M189="","",
   ROUND(
      (MIN(IF(N189="", 'County Names to hide (2)'!$D$2, N189),
           'County Names to hide (2)'!$D$2)
       - M189) / 365 * 12,
   1)
)</f>
        <v/>
      </c>
      <c r="V189" s="73" t="str">
        <f>IF(C189="","",
   ROUND(('County Names to hide (2)'!$D$2 - C189) / 365 * 12, 1)
)</f>
        <v/>
      </c>
      <c r="AF189" s="73" t="str">
        <f t="shared" si="4"/>
        <v/>
      </c>
    </row>
    <row r="190" spans="12:32" s="1" customFormat="1" ht="14.5" x14ac:dyDescent="0.35">
      <c r="L190" s="73" t="str">
        <f t="shared" si="5"/>
        <v>Yes</v>
      </c>
      <c r="M190" s="4"/>
      <c r="N190" s="4"/>
      <c r="O190" s="73" t="str">
        <f>IF(OR(A190="", M190=""), "",
   IF(AND(
         M190 &lt;= 'County Names to hide (2)'!$D$2,
         OR(N190="", N190 &gt;= 'County Names to hide (2)'!$C$2)
      ),
      "Yes",
      "No"
   )
)</f>
        <v/>
      </c>
      <c r="P190" s="4"/>
      <c r="Q190" s="4"/>
      <c r="R190" s="4"/>
      <c r="S190" s="4"/>
      <c r="U190" s="73" t="str">
        <f>IF(M190="","",
   ROUND(
      (MIN(IF(N190="", 'County Names to hide (2)'!$D$2, N190),
           'County Names to hide (2)'!$D$2)
       - M190) / 365 * 12,
   1)
)</f>
        <v/>
      </c>
      <c r="V190" s="73" t="str">
        <f>IF(C190="","",
   ROUND(('County Names to hide (2)'!$D$2 - C190) / 365 * 12, 1)
)</f>
        <v/>
      </c>
      <c r="AF190" s="73" t="str">
        <f t="shared" si="4"/>
        <v/>
      </c>
    </row>
    <row r="191" spans="12:32" s="1" customFormat="1" ht="14.5" x14ac:dyDescent="0.35">
      <c r="L191" s="73" t="str">
        <f t="shared" si="5"/>
        <v>Yes</v>
      </c>
      <c r="M191" s="4"/>
      <c r="N191" s="4"/>
      <c r="O191" s="73" t="str">
        <f>IF(OR(A191="", M191=""), "",
   IF(AND(
         M191 &lt;= 'County Names to hide (2)'!$D$2,
         OR(N191="", N191 &gt;= 'County Names to hide (2)'!$C$2)
      ),
      "Yes",
      "No"
   )
)</f>
        <v/>
      </c>
      <c r="P191" s="4"/>
      <c r="Q191" s="4"/>
      <c r="R191" s="4"/>
      <c r="S191" s="4"/>
      <c r="U191" s="73" t="str">
        <f>IF(M191="","",
   ROUND(
      (MIN(IF(N191="", 'County Names to hide (2)'!$D$2, N191),
           'County Names to hide (2)'!$D$2)
       - M191) / 365 * 12,
   1)
)</f>
        <v/>
      </c>
      <c r="V191" s="73" t="str">
        <f>IF(C191="","",
   ROUND(('County Names to hide (2)'!$D$2 - C191) / 365 * 12, 1)
)</f>
        <v/>
      </c>
      <c r="AF191" s="73" t="str">
        <f t="shared" si="4"/>
        <v/>
      </c>
    </row>
    <row r="192" spans="12:32" s="1" customFormat="1" ht="14.5" x14ac:dyDescent="0.35">
      <c r="L192" s="73" t="str">
        <f t="shared" si="5"/>
        <v>Yes</v>
      </c>
      <c r="M192" s="4"/>
      <c r="N192" s="4"/>
      <c r="O192" s="73" t="str">
        <f>IF(OR(A192="", M192=""), "",
   IF(AND(
         M192 &lt;= 'County Names to hide (2)'!$D$2,
         OR(N192="", N192 &gt;= 'County Names to hide (2)'!$C$2)
      ),
      "Yes",
      "No"
   )
)</f>
        <v/>
      </c>
      <c r="P192" s="4"/>
      <c r="Q192" s="4"/>
      <c r="R192" s="4"/>
      <c r="S192" s="4"/>
      <c r="U192" s="73" t="str">
        <f>IF(M192="","",
   ROUND(
      (MIN(IF(N192="", 'County Names to hide (2)'!$D$2, N192),
           'County Names to hide (2)'!$D$2)
       - M192) / 365 * 12,
   1)
)</f>
        <v/>
      </c>
      <c r="V192" s="73" t="str">
        <f>IF(C192="","",
   ROUND(('County Names to hide (2)'!$D$2 - C192) / 365 * 12, 1)
)</f>
        <v/>
      </c>
      <c r="AF192" s="73" t="str">
        <f t="shared" si="4"/>
        <v/>
      </c>
    </row>
    <row r="193" spans="12:32" s="1" customFormat="1" ht="14.5" x14ac:dyDescent="0.35">
      <c r="L193" s="73" t="str">
        <f t="shared" si="5"/>
        <v>Yes</v>
      </c>
      <c r="M193" s="4"/>
      <c r="N193" s="4"/>
      <c r="O193" s="73" t="str">
        <f>IF(OR(A193="", M193=""), "",
   IF(AND(
         M193 &lt;= 'County Names to hide (2)'!$D$2,
         OR(N193="", N193 &gt;= 'County Names to hide (2)'!$C$2)
      ),
      "Yes",
      "No"
   )
)</f>
        <v/>
      </c>
      <c r="P193" s="4"/>
      <c r="Q193" s="4"/>
      <c r="R193" s="4"/>
      <c r="S193" s="4"/>
      <c r="U193" s="73" t="str">
        <f>IF(M193="","",
   ROUND(
      (MIN(IF(N193="", 'County Names to hide (2)'!$D$2, N193),
           'County Names to hide (2)'!$D$2)
       - M193) / 365 * 12,
   1)
)</f>
        <v/>
      </c>
      <c r="V193" s="73" t="str">
        <f>IF(C193="","",
   ROUND(('County Names to hide (2)'!$D$2 - C193) / 365 * 12, 1)
)</f>
        <v/>
      </c>
      <c r="AF193" s="73" t="str">
        <f t="shared" si="4"/>
        <v/>
      </c>
    </row>
    <row r="194" spans="12:32" s="1" customFormat="1" ht="14.5" x14ac:dyDescent="0.35">
      <c r="L194" s="73" t="str">
        <f t="shared" si="5"/>
        <v>Yes</v>
      </c>
      <c r="M194" s="4"/>
      <c r="N194" s="4"/>
      <c r="O194" s="73" t="str">
        <f>IF(OR(A194="", M194=""), "",
   IF(AND(
         M194 &lt;= 'County Names to hide (2)'!$D$2,
         OR(N194="", N194 &gt;= 'County Names to hide (2)'!$C$2)
      ),
      "Yes",
      "No"
   )
)</f>
        <v/>
      </c>
      <c r="P194" s="4"/>
      <c r="Q194" s="4"/>
      <c r="R194" s="4"/>
      <c r="S194" s="4"/>
      <c r="U194" s="73" t="str">
        <f>IF(M194="","",
   ROUND(
      (MIN(IF(N194="", 'County Names to hide (2)'!$D$2, N194),
           'County Names to hide (2)'!$D$2)
       - M194) / 365 * 12,
   1)
)</f>
        <v/>
      </c>
      <c r="V194" s="73" t="str">
        <f>IF(C194="","",
   ROUND(('County Names to hide (2)'!$D$2 - C194) / 365 * 12, 1)
)</f>
        <v/>
      </c>
      <c r="AF194" s="73" t="str">
        <f t="shared" si="4"/>
        <v/>
      </c>
    </row>
    <row r="195" spans="12:32" s="1" customFormat="1" ht="14.5" x14ac:dyDescent="0.35">
      <c r="L195" s="73" t="str">
        <f t="shared" si="5"/>
        <v>Yes</v>
      </c>
      <c r="M195" s="4"/>
      <c r="N195" s="4"/>
      <c r="O195" s="73" t="str">
        <f>IF(OR(A195="", M195=""), "",
   IF(AND(
         M195 &lt;= 'County Names to hide (2)'!$D$2,
         OR(N195="", N195 &gt;= 'County Names to hide (2)'!$C$2)
      ),
      "Yes",
      "No"
   )
)</f>
        <v/>
      </c>
      <c r="P195" s="4"/>
      <c r="Q195" s="4"/>
      <c r="R195" s="4"/>
      <c r="S195" s="4"/>
      <c r="U195" s="73" t="str">
        <f>IF(M195="","",
   ROUND(
      (MIN(IF(N195="", 'County Names to hide (2)'!$D$2, N195),
           'County Names to hide (2)'!$D$2)
       - M195) / 365 * 12,
   1)
)</f>
        <v/>
      </c>
      <c r="V195" s="73" t="str">
        <f>IF(C195="","",
   ROUND(('County Names to hide (2)'!$D$2 - C195) / 365 * 12, 1)
)</f>
        <v/>
      </c>
      <c r="AF195" s="73" t="str">
        <f t="shared" si="4"/>
        <v/>
      </c>
    </row>
    <row r="196" spans="12:32" s="1" customFormat="1" ht="14.5" x14ac:dyDescent="0.35">
      <c r="L196" s="73" t="str">
        <f t="shared" si="5"/>
        <v>Yes</v>
      </c>
      <c r="M196" s="4"/>
      <c r="N196" s="4"/>
      <c r="O196" s="73" t="str">
        <f>IF(OR(A196="", M196=""), "",
   IF(AND(
         M196 &lt;= 'County Names to hide (2)'!$D$2,
         OR(N196="", N196 &gt;= 'County Names to hide (2)'!$C$2)
      ),
      "Yes",
      "No"
   )
)</f>
        <v/>
      </c>
      <c r="P196" s="4"/>
      <c r="Q196" s="4"/>
      <c r="R196" s="4"/>
      <c r="S196" s="4"/>
      <c r="U196" s="73" t="str">
        <f>IF(M196="","",
   ROUND(
      (MIN(IF(N196="", 'County Names to hide (2)'!$D$2, N196),
           'County Names to hide (2)'!$D$2)
       - M196) / 365 * 12,
   1)
)</f>
        <v/>
      </c>
      <c r="V196" s="73" t="str">
        <f>IF(C196="","",
   ROUND(('County Names to hide (2)'!$D$2 - C196) / 365 * 12, 1)
)</f>
        <v/>
      </c>
      <c r="AF196" s="73" t="str">
        <f t="shared" si="4"/>
        <v/>
      </c>
    </row>
    <row r="197" spans="12:32" s="1" customFormat="1" ht="14.5" x14ac:dyDescent="0.35">
      <c r="L197" s="73" t="str">
        <f t="shared" si="5"/>
        <v>Yes</v>
      </c>
      <c r="M197" s="4"/>
      <c r="N197" s="4"/>
      <c r="O197" s="73" t="str">
        <f>IF(OR(A197="", M197=""), "",
   IF(AND(
         M197 &lt;= 'County Names to hide (2)'!$D$2,
         OR(N197="", N197 &gt;= 'County Names to hide (2)'!$C$2)
      ),
      "Yes",
      "No"
   )
)</f>
        <v/>
      </c>
      <c r="P197" s="4"/>
      <c r="Q197" s="4"/>
      <c r="R197" s="4"/>
      <c r="S197" s="4"/>
      <c r="U197" s="73" t="str">
        <f>IF(M197="","",
   ROUND(
      (MIN(IF(N197="", 'County Names to hide (2)'!$D$2, N197),
           'County Names to hide (2)'!$D$2)
       - M197) / 365 * 12,
   1)
)</f>
        <v/>
      </c>
      <c r="V197" s="73" t="str">
        <f>IF(C197="","",
   ROUND(('County Names to hide (2)'!$D$2 - C197) / 365 * 12, 1)
)</f>
        <v/>
      </c>
      <c r="AF197" s="73" t="str">
        <f t="shared" si="4"/>
        <v/>
      </c>
    </row>
    <row r="198" spans="12:32" s="1" customFormat="1" ht="14.5" x14ac:dyDescent="0.35">
      <c r="L198" s="73" t="str">
        <f t="shared" si="5"/>
        <v>Yes</v>
      </c>
      <c r="M198" s="4"/>
      <c r="N198" s="4"/>
      <c r="O198" s="73" t="str">
        <f>IF(OR(A198="", M198=""), "",
   IF(AND(
         M198 &lt;= 'County Names to hide (2)'!$D$2,
         OR(N198="", N198 &gt;= 'County Names to hide (2)'!$C$2)
      ),
      "Yes",
      "No"
   )
)</f>
        <v/>
      </c>
      <c r="P198" s="4"/>
      <c r="Q198" s="4"/>
      <c r="R198" s="4"/>
      <c r="S198" s="4"/>
      <c r="U198" s="73" t="str">
        <f>IF(M198="","",
   ROUND(
      (MIN(IF(N198="", 'County Names to hide (2)'!$D$2, N198),
           'County Names to hide (2)'!$D$2)
       - M198) / 365 * 12,
   1)
)</f>
        <v/>
      </c>
      <c r="V198" s="73" t="str">
        <f>IF(C198="","",
   ROUND(('County Names to hide (2)'!$D$2 - C198) / 365 * 12, 1)
)</f>
        <v/>
      </c>
      <c r="AF198" s="73" t="str">
        <f t="shared" ref="AF198:AF261" si="6">IF(LEN(U198)=0,"",IF(U198&gt;=3,"Yes","No"))</f>
        <v/>
      </c>
    </row>
    <row r="199" spans="12:32" s="1" customFormat="1" ht="14.5" x14ac:dyDescent="0.35">
      <c r="L199" s="73" t="str">
        <f t="shared" ref="L199:L262" si="7">IF(COUNTIF(F199:K199, "Yes")&gt;0, "No", "Yes")</f>
        <v>Yes</v>
      </c>
      <c r="M199" s="4"/>
      <c r="N199" s="4"/>
      <c r="O199" s="73" t="str">
        <f>IF(OR(A199="", M199=""), "",
   IF(AND(
         M199 &lt;= 'County Names to hide (2)'!$D$2,
         OR(N199="", N199 &gt;= 'County Names to hide (2)'!$C$2)
      ),
      "Yes",
      "No"
   )
)</f>
        <v/>
      </c>
      <c r="P199" s="4"/>
      <c r="Q199" s="4"/>
      <c r="R199" s="4"/>
      <c r="S199" s="4"/>
      <c r="U199" s="73" t="str">
        <f>IF(M199="","",
   ROUND(
      (MIN(IF(N199="", 'County Names to hide (2)'!$D$2, N199),
           'County Names to hide (2)'!$D$2)
       - M199) / 365 * 12,
   1)
)</f>
        <v/>
      </c>
      <c r="V199" s="73" t="str">
        <f>IF(C199="","",
   ROUND(('County Names to hide (2)'!$D$2 - C199) / 365 * 12, 1)
)</f>
        <v/>
      </c>
      <c r="AF199" s="73" t="str">
        <f t="shared" si="6"/>
        <v/>
      </c>
    </row>
    <row r="200" spans="12:32" s="1" customFormat="1" ht="14.5" x14ac:dyDescent="0.35">
      <c r="L200" s="73" t="str">
        <f t="shared" si="7"/>
        <v>Yes</v>
      </c>
      <c r="M200" s="4"/>
      <c r="N200" s="4"/>
      <c r="O200" s="73" t="str">
        <f>IF(OR(A200="", M200=""), "",
   IF(AND(
         M200 &lt;= 'County Names to hide (2)'!$D$2,
         OR(N200="", N200 &gt;= 'County Names to hide (2)'!$C$2)
      ),
      "Yes",
      "No"
   )
)</f>
        <v/>
      </c>
      <c r="P200" s="4"/>
      <c r="Q200" s="4"/>
      <c r="R200" s="4"/>
      <c r="S200" s="4"/>
      <c r="U200" s="73" t="str">
        <f>IF(M200="","",
   ROUND(
      (MIN(IF(N200="", 'County Names to hide (2)'!$D$2, N200),
           'County Names to hide (2)'!$D$2)
       - M200) / 365 * 12,
   1)
)</f>
        <v/>
      </c>
      <c r="V200" s="73" t="str">
        <f>IF(C200="","",
   ROUND(('County Names to hide (2)'!$D$2 - C200) / 365 * 12, 1)
)</f>
        <v/>
      </c>
      <c r="AF200" s="73" t="str">
        <f t="shared" si="6"/>
        <v/>
      </c>
    </row>
    <row r="201" spans="12:32" s="1" customFormat="1" ht="14.5" x14ac:dyDescent="0.35">
      <c r="L201" s="73" t="str">
        <f t="shared" si="7"/>
        <v>Yes</v>
      </c>
      <c r="M201" s="4"/>
      <c r="N201" s="4"/>
      <c r="O201" s="73" t="str">
        <f>IF(OR(A201="", M201=""), "",
   IF(AND(
         M201 &lt;= 'County Names to hide (2)'!$D$2,
         OR(N201="", N201 &gt;= 'County Names to hide (2)'!$C$2)
      ),
      "Yes",
      "No"
   )
)</f>
        <v/>
      </c>
      <c r="P201" s="4"/>
      <c r="Q201" s="4"/>
      <c r="R201" s="4"/>
      <c r="S201" s="4"/>
      <c r="U201" s="73" t="str">
        <f>IF(M201="","",
   ROUND(
      (MIN(IF(N201="", 'County Names to hide (2)'!$D$2, N201),
           'County Names to hide (2)'!$D$2)
       - M201) / 365 * 12,
   1)
)</f>
        <v/>
      </c>
      <c r="V201" s="73" t="str">
        <f>IF(C201="","",
   ROUND(('County Names to hide (2)'!$D$2 - C201) / 365 * 12, 1)
)</f>
        <v/>
      </c>
      <c r="AF201" s="73" t="str">
        <f t="shared" si="6"/>
        <v/>
      </c>
    </row>
    <row r="202" spans="12:32" s="1" customFormat="1" ht="14.5" x14ac:dyDescent="0.35">
      <c r="L202" s="73" t="str">
        <f t="shared" si="7"/>
        <v>Yes</v>
      </c>
      <c r="M202" s="4"/>
      <c r="N202" s="4"/>
      <c r="O202" s="73" t="str">
        <f>IF(OR(A202="", M202=""), "",
   IF(AND(
         M202 &lt;= 'County Names to hide (2)'!$D$2,
         OR(N202="", N202 &gt;= 'County Names to hide (2)'!$C$2)
      ),
      "Yes",
      "No"
   )
)</f>
        <v/>
      </c>
      <c r="P202" s="4"/>
      <c r="Q202" s="4"/>
      <c r="R202" s="4"/>
      <c r="S202" s="4"/>
      <c r="U202" s="73" t="str">
        <f>IF(M202="","",
   ROUND(
      (MIN(IF(N202="", 'County Names to hide (2)'!$D$2, N202),
           'County Names to hide (2)'!$D$2)
       - M202) / 365 * 12,
   1)
)</f>
        <v/>
      </c>
      <c r="V202" s="73" t="str">
        <f>IF(C202="","",
   ROUND(('County Names to hide (2)'!$D$2 - C202) / 365 * 12, 1)
)</f>
        <v/>
      </c>
      <c r="AF202" s="73" t="str">
        <f t="shared" si="6"/>
        <v/>
      </c>
    </row>
    <row r="203" spans="12:32" s="1" customFormat="1" ht="14.5" x14ac:dyDescent="0.35">
      <c r="L203" s="73" t="str">
        <f t="shared" si="7"/>
        <v>Yes</v>
      </c>
      <c r="M203" s="4"/>
      <c r="N203" s="4"/>
      <c r="O203" s="73" t="str">
        <f>IF(OR(A203="", M203=""), "",
   IF(AND(
         M203 &lt;= 'County Names to hide (2)'!$D$2,
         OR(N203="", N203 &gt;= 'County Names to hide (2)'!$C$2)
      ),
      "Yes",
      "No"
   )
)</f>
        <v/>
      </c>
      <c r="P203" s="4"/>
      <c r="Q203" s="4"/>
      <c r="R203" s="4"/>
      <c r="S203" s="4"/>
      <c r="U203" s="73" t="str">
        <f>IF(M203="","",
   ROUND(
      (MIN(IF(N203="", 'County Names to hide (2)'!$D$2, N203),
           'County Names to hide (2)'!$D$2)
       - M203) / 365 * 12,
   1)
)</f>
        <v/>
      </c>
      <c r="V203" s="73" t="str">
        <f>IF(C203="","",
   ROUND(('County Names to hide (2)'!$D$2 - C203) / 365 * 12, 1)
)</f>
        <v/>
      </c>
      <c r="AF203" s="73" t="str">
        <f t="shared" si="6"/>
        <v/>
      </c>
    </row>
    <row r="204" spans="12:32" s="1" customFormat="1" ht="14.5" x14ac:dyDescent="0.35">
      <c r="L204" s="73" t="str">
        <f t="shared" si="7"/>
        <v>Yes</v>
      </c>
      <c r="M204" s="4"/>
      <c r="N204" s="4"/>
      <c r="O204" s="73" t="str">
        <f>IF(OR(A204="", M204=""), "",
   IF(AND(
         M204 &lt;= 'County Names to hide (2)'!$D$2,
         OR(N204="", N204 &gt;= 'County Names to hide (2)'!$C$2)
      ),
      "Yes",
      "No"
   )
)</f>
        <v/>
      </c>
      <c r="P204" s="4"/>
      <c r="Q204" s="4"/>
      <c r="R204" s="4"/>
      <c r="S204" s="4"/>
      <c r="U204" s="73" t="str">
        <f>IF(M204="","",
   ROUND(
      (MIN(IF(N204="", 'County Names to hide (2)'!$D$2, N204),
           'County Names to hide (2)'!$D$2)
       - M204) / 365 * 12,
   1)
)</f>
        <v/>
      </c>
      <c r="V204" s="73" t="str">
        <f>IF(C204="","",
   ROUND(('County Names to hide (2)'!$D$2 - C204) / 365 * 12, 1)
)</f>
        <v/>
      </c>
      <c r="AF204" s="73" t="str">
        <f t="shared" si="6"/>
        <v/>
      </c>
    </row>
    <row r="205" spans="12:32" s="1" customFormat="1" ht="14.5" x14ac:dyDescent="0.35">
      <c r="L205" s="73" t="str">
        <f t="shared" si="7"/>
        <v>Yes</v>
      </c>
      <c r="M205" s="4"/>
      <c r="N205" s="4"/>
      <c r="O205" s="73" t="str">
        <f>IF(OR(A205="", M205=""), "",
   IF(AND(
         M205 &lt;= 'County Names to hide (2)'!$D$2,
         OR(N205="", N205 &gt;= 'County Names to hide (2)'!$C$2)
      ),
      "Yes",
      "No"
   )
)</f>
        <v/>
      </c>
      <c r="P205" s="4"/>
      <c r="Q205" s="4"/>
      <c r="R205" s="4"/>
      <c r="S205" s="4"/>
      <c r="U205" s="73" t="str">
        <f>IF(M205="","",
   ROUND(
      (MIN(IF(N205="", 'County Names to hide (2)'!$D$2, N205),
           'County Names to hide (2)'!$D$2)
       - M205) / 365 * 12,
   1)
)</f>
        <v/>
      </c>
      <c r="V205" s="73" t="str">
        <f>IF(C205="","",
   ROUND(('County Names to hide (2)'!$D$2 - C205) / 365 * 12, 1)
)</f>
        <v/>
      </c>
      <c r="AF205" s="73" t="str">
        <f t="shared" si="6"/>
        <v/>
      </c>
    </row>
    <row r="206" spans="12:32" s="1" customFormat="1" ht="14.5" x14ac:dyDescent="0.35">
      <c r="L206" s="73" t="str">
        <f t="shared" si="7"/>
        <v>Yes</v>
      </c>
      <c r="M206" s="4"/>
      <c r="N206" s="4"/>
      <c r="O206" s="73" t="str">
        <f>IF(OR(A206="", M206=""), "",
   IF(AND(
         M206 &lt;= 'County Names to hide (2)'!$D$2,
         OR(N206="", N206 &gt;= 'County Names to hide (2)'!$C$2)
      ),
      "Yes",
      "No"
   )
)</f>
        <v/>
      </c>
      <c r="P206" s="4"/>
      <c r="Q206" s="4"/>
      <c r="R206" s="4"/>
      <c r="S206" s="4"/>
      <c r="U206" s="73" t="str">
        <f>IF(M206="","",
   ROUND(
      (MIN(IF(N206="", 'County Names to hide (2)'!$D$2, N206),
           'County Names to hide (2)'!$D$2)
       - M206) / 365 * 12,
   1)
)</f>
        <v/>
      </c>
      <c r="V206" s="73" t="str">
        <f>IF(C206="","",
   ROUND(('County Names to hide (2)'!$D$2 - C206) / 365 * 12, 1)
)</f>
        <v/>
      </c>
      <c r="AF206" s="73" t="str">
        <f t="shared" si="6"/>
        <v/>
      </c>
    </row>
    <row r="207" spans="12:32" s="1" customFormat="1" ht="14.5" x14ac:dyDescent="0.35">
      <c r="L207" s="73" t="str">
        <f t="shared" si="7"/>
        <v>Yes</v>
      </c>
      <c r="M207" s="4"/>
      <c r="N207" s="4"/>
      <c r="O207" s="73" t="str">
        <f>IF(OR(A207="", M207=""), "",
   IF(AND(
         M207 &lt;= 'County Names to hide (2)'!$D$2,
         OR(N207="", N207 &gt;= 'County Names to hide (2)'!$C$2)
      ),
      "Yes",
      "No"
   )
)</f>
        <v/>
      </c>
      <c r="P207" s="4"/>
      <c r="Q207" s="4"/>
      <c r="R207" s="4"/>
      <c r="S207" s="4"/>
      <c r="U207" s="73" t="str">
        <f>IF(M207="","",
   ROUND(
      (MIN(IF(N207="", 'County Names to hide (2)'!$D$2, N207),
           'County Names to hide (2)'!$D$2)
       - M207) / 365 * 12,
   1)
)</f>
        <v/>
      </c>
      <c r="V207" s="73" t="str">
        <f>IF(C207="","",
   ROUND(('County Names to hide (2)'!$D$2 - C207) / 365 * 12, 1)
)</f>
        <v/>
      </c>
      <c r="AF207" s="73" t="str">
        <f t="shared" si="6"/>
        <v/>
      </c>
    </row>
    <row r="208" spans="12:32" s="1" customFormat="1" ht="14.5" x14ac:dyDescent="0.35">
      <c r="L208" s="73" t="str">
        <f t="shared" si="7"/>
        <v>Yes</v>
      </c>
      <c r="M208" s="4"/>
      <c r="N208" s="4"/>
      <c r="O208" s="73" t="str">
        <f>IF(OR(A208="", M208=""), "",
   IF(AND(
         M208 &lt;= 'County Names to hide (2)'!$D$2,
         OR(N208="", N208 &gt;= 'County Names to hide (2)'!$C$2)
      ),
      "Yes",
      "No"
   )
)</f>
        <v/>
      </c>
      <c r="P208" s="4"/>
      <c r="Q208" s="4"/>
      <c r="R208" s="4"/>
      <c r="S208" s="4"/>
      <c r="U208" s="73" t="str">
        <f>IF(M208="","",
   ROUND(
      (MIN(IF(N208="", 'County Names to hide (2)'!$D$2, N208),
           'County Names to hide (2)'!$D$2)
       - M208) / 365 * 12,
   1)
)</f>
        <v/>
      </c>
      <c r="V208" s="73" t="str">
        <f>IF(C208="","",
   ROUND(('County Names to hide (2)'!$D$2 - C208) / 365 * 12, 1)
)</f>
        <v/>
      </c>
      <c r="AF208" s="73" t="str">
        <f t="shared" si="6"/>
        <v/>
      </c>
    </row>
    <row r="209" spans="12:32" s="1" customFormat="1" ht="14.5" x14ac:dyDescent="0.35">
      <c r="L209" s="73" t="str">
        <f t="shared" si="7"/>
        <v>Yes</v>
      </c>
      <c r="M209" s="4"/>
      <c r="N209" s="4"/>
      <c r="O209" s="73" t="str">
        <f>IF(OR(A209="", M209=""), "",
   IF(AND(
         M209 &lt;= 'County Names to hide (2)'!$D$2,
         OR(N209="", N209 &gt;= 'County Names to hide (2)'!$C$2)
      ),
      "Yes",
      "No"
   )
)</f>
        <v/>
      </c>
      <c r="P209" s="4"/>
      <c r="Q209" s="4"/>
      <c r="R209" s="4"/>
      <c r="S209" s="4"/>
      <c r="U209" s="73" t="str">
        <f>IF(M209="","",
   ROUND(
      (MIN(IF(N209="", 'County Names to hide (2)'!$D$2, N209),
           'County Names to hide (2)'!$D$2)
       - M209) / 365 * 12,
   1)
)</f>
        <v/>
      </c>
      <c r="V209" s="73" t="str">
        <f>IF(C209="","",
   ROUND(('County Names to hide (2)'!$D$2 - C209) / 365 * 12, 1)
)</f>
        <v/>
      </c>
      <c r="AF209" s="73" t="str">
        <f t="shared" si="6"/>
        <v/>
      </c>
    </row>
    <row r="210" spans="12:32" s="1" customFormat="1" ht="14.5" x14ac:dyDescent="0.35">
      <c r="L210" s="73" t="str">
        <f t="shared" si="7"/>
        <v>Yes</v>
      </c>
      <c r="M210" s="4"/>
      <c r="N210" s="4"/>
      <c r="O210" s="73" t="str">
        <f>IF(OR(A210="", M210=""), "",
   IF(AND(
         M210 &lt;= 'County Names to hide (2)'!$D$2,
         OR(N210="", N210 &gt;= 'County Names to hide (2)'!$C$2)
      ),
      "Yes",
      "No"
   )
)</f>
        <v/>
      </c>
      <c r="P210" s="4"/>
      <c r="Q210" s="4"/>
      <c r="R210" s="4"/>
      <c r="S210" s="4"/>
      <c r="U210" s="73" t="str">
        <f>IF(M210="","",
   ROUND(
      (MIN(IF(N210="", 'County Names to hide (2)'!$D$2, N210),
           'County Names to hide (2)'!$D$2)
       - M210) / 365 * 12,
   1)
)</f>
        <v/>
      </c>
      <c r="V210" s="73" t="str">
        <f>IF(C210="","",
   ROUND(('County Names to hide (2)'!$D$2 - C210) / 365 * 12, 1)
)</f>
        <v/>
      </c>
      <c r="AF210" s="73" t="str">
        <f t="shared" si="6"/>
        <v/>
      </c>
    </row>
    <row r="211" spans="12:32" s="1" customFormat="1" ht="14.5" x14ac:dyDescent="0.35">
      <c r="L211" s="73" t="str">
        <f t="shared" si="7"/>
        <v>Yes</v>
      </c>
      <c r="M211" s="4"/>
      <c r="N211" s="4"/>
      <c r="O211" s="73" t="str">
        <f>IF(OR(A211="", M211=""), "",
   IF(AND(
         M211 &lt;= 'County Names to hide (2)'!$D$2,
         OR(N211="", N211 &gt;= 'County Names to hide (2)'!$C$2)
      ),
      "Yes",
      "No"
   )
)</f>
        <v/>
      </c>
      <c r="P211" s="4"/>
      <c r="Q211" s="4"/>
      <c r="R211" s="4"/>
      <c r="S211" s="4"/>
      <c r="U211" s="73" t="str">
        <f>IF(M211="","",
   ROUND(
      (MIN(IF(N211="", 'County Names to hide (2)'!$D$2, N211),
           'County Names to hide (2)'!$D$2)
       - M211) / 365 * 12,
   1)
)</f>
        <v/>
      </c>
      <c r="V211" s="73" t="str">
        <f>IF(C211="","",
   ROUND(('County Names to hide (2)'!$D$2 - C211) / 365 * 12, 1)
)</f>
        <v/>
      </c>
      <c r="AF211" s="73" t="str">
        <f t="shared" si="6"/>
        <v/>
      </c>
    </row>
    <row r="212" spans="12:32" s="1" customFormat="1" ht="14.5" x14ac:dyDescent="0.35">
      <c r="L212" s="73" t="str">
        <f t="shared" si="7"/>
        <v>Yes</v>
      </c>
      <c r="M212" s="4"/>
      <c r="N212" s="4"/>
      <c r="O212" s="73" t="str">
        <f>IF(OR(A212="", M212=""), "",
   IF(AND(
         M212 &lt;= 'County Names to hide (2)'!$D$2,
         OR(N212="", N212 &gt;= 'County Names to hide (2)'!$C$2)
      ),
      "Yes",
      "No"
   )
)</f>
        <v/>
      </c>
      <c r="P212" s="4"/>
      <c r="Q212" s="4"/>
      <c r="R212" s="4"/>
      <c r="S212" s="4"/>
      <c r="U212" s="73" t="str">
        <f>IF(M212="","",
   ROUND(
      (MIN(IF(N212="", 'County Names to hide (2)'!$D$2, N212),
           'County Names to hide (2)'!$D$2)
       - M212) / 365 * 12,
   1)
)</f>
        <v/>
      </c>
      <c r="V212" s="73" t="str">
        <f>IF(C212="","",
   ROUND(('County Names to hide (2)'!$D$2 - C212) / 365 * 12, 1)
)</f>
        <v/>
      </c>
      <c r="AF212" s="73" t="str">
        <f t="shared" si="6"/>
        <v/>
      </c>
    </row>
    <row r="213" spans="12:32" s="1" customFormat="1" ht="14.5" x14ac:dyDescent="0.35">
      <c r="L213" s="73" t="str">
        <f t="shared" si="7"/>
        <v>Yes</v>
      </c>
      <c r="M213" s="4"/>
      <c r="N213" s="4"/>
      <c r="O213" s="73" t="str">
        <f>IF(OR(A213="", M213=""), "",
   IF(AND(
         M213 &lt;= 'County Names to hide (2)'!$D$2,
         OR(N213="", N213 &gt;= 'County Names to hide (2)'!$C$2)
      ),
      "Yes",
      "No"
   )
)</f>
        <v/>
      </c>
      <c r="P213" s="4"/>
      <c r="Q213" s="4"/>
      <c r="R213" s="4"/>
      <c r="S213" s="4"/>
      <c r="U213" s="73" t="str">
        <f>IF(M213="","",
   ROUND(
      (MIN(IF(N213="", 'County Names to hide (2)'!$D$2, N213),
           'County Names to hide (2)'!$D$2)
       - M213) / 365 * 12,
   1)
)</f>
        <v/>
      </c>
      <c r="V213" s="73" t="str">
        <f>IF(C213="","",
   ROUND(('County Names to hide (2)'!$D$2 - C213) / 365 * 12, 1)
)</f>
        <v/>
      </c>
      <c r="AF213" s="73" t="str">
        <f t="shared" si="6"/>
        <v/>
      </c>
    </row>
    <row r="214" spans="12:32" s="1" customFormat="1" ht="14.5" x14ac:dyDescent="0.35">
      <c r="L214" s="73" t="str">
        <f t="shared" si="7"/>
        <v>Yes</v>
      </c>
      <c r="M214" s="4"/>
      <c r="N214" s="4"/>
      <c r="O214" s="73" t="str">
        <f>IF(OR(A214="", M214=""), "",
   IF(AND(
         M214 &lt;= 'County Names to hide (2)'!$D$2,
         OR(N214="", N214 &gt;= 'County Names to hide (2)'!$C$2)
      ),
      "Yes",
      "No"
   )
)</f>
        <v/>
      </c>
      <c r="P214" s="4"/>
      <c r="Q214" s="4"/>
      <c r="R214" s="4"/>
      <c r="S214" s="4"/>
      <c r="U214" s="73" t="str">
        <f>IF(M214="","",
   ROUND(
      (MIN(IF(N214="", 'County Names to hide (2)'!$D$2, N214),
           'County Names to hide (2)'!$D$2)
       - M214) / 365 * 12,
   1)
)</f>
        <v/>
      </c>
      <c r="V214" s="73" t="str">
        <f>IF(C214="","",
   ROUND(('County Names to hide (2)'!$D$2 - C214) / 365 * 12, 1)
)</f>
        <v/>
      </c>
      <c r="AF214" s="73" t="str">
        <f t="shared" si="6"/>
        <v/>
      </c>
    </row>
    <row r="215" spans="12:32" s="1" customFormat="1" ht="14.5" x14ac:dyDescent="0.35">
      <c r="L215" s="73" t="str">
        <f t="shared" si="7"/>
        <v>Yes</v>
      </c>
      <c r="M215" s="4"/>
      <c r="N215" s="4"/>
      <c r="O215" s="73" t="str">
        <f>IF(OR(A215="", M215=""), "",
   IF(AND(
         M215 &lt;= 'County Names to hide (2)'!$D$2,
         OR(N215="", N215 &gt;= 'County Names to hide (2)'!$C$2)
      ),
      "Yes",
      "No"
   )
)</f>
        <v/>
      </c>
      <c r="P215" s="4"/>
      <c r="Q215" s="4"/>
      <c r="R215" s="4"/>
      <c r="S215" s="4"/>
      <c r="U215" s="73" t="str">
        <f>IF(M215="","",
   ROUND(
      (MIN(IF(N215="", 'County Names to hide (2)'!$D$2, N215),
           'County Names to hide (2)'!$D$2)
       - M215) / 365 * 12,
   1)
)</f>
        <v/>
      </c>
      <c r="V215" s="73" t="str">
        <f>IF(C215="","",
   ROUND(('County Names to hide (2)'!$D$2 - C215) / 365 * 12, 1)
)</f>
        <v/>
      </c>
      <c r="AF215" s="73" t="str">
        <f t="shared" si="6"/>
        <v/>
      </c>
    </row>
    <row r="216" spans="12:32" s="1" customFormat="1" ht="14.5" x14ac:dyDescent="0.35">
      <c r="L216" s="73" t="str">
        <f t="shared" si="7"/>
        <v>Yes</v>
      </c>
      <c r="M216" s="4"/>
      <c r="N216" s="4"/>
      <c r="O216" s="73" t="str">
        <f>IF(OR(A216="", M216=""), "",
   IF(AND(
         M216 &lt;= 'County Names to hide (2)'!$D$2,
         OR(N216="", N216 &gt;= 'County Names to hide (2)'!$C$2)
      ),
      "Yes",
      "No"
   )
)</f>
        <v/>
      </c>
      <c r="P216" s="4"/>
      <c r="Q216" s="4"/>
      <c r="R216" s="4"/>
      <c r="S216" s="4"/>
      <c r="U216" s="73" t="str">
        <f>IF(M216="","",
   ROUND(
      (MIN(IF(N216="", 'County Names to hide (2)'!$D$2, N216),
           'County Names to hide (2)'!$D$2)
       - M216) / 365 * 12,
   1)
)</f>
        <v/>
      </c>
      <c r="V216" s="73" t="str">
        <f>IF(C216="","",
   ROUND(('County Names to hide (2)'!$D$2 - C216) / 365 * 12, 1)
)</f>
        <v/>
      </c>
      <c r="AF216" s="73" t="str">
        <f t="shared" si="6"/>
        <v/>
      </c>
    </row>
    <row r="217" spans="12:32" s="1" customFormat="1" ht="14.5" x14ac:dyDescent="0.35">
      <c r="L217" s="73" t="str">
        <f t="shared" si="7"/>
        <v>Yes</v>
      </c>
      <c r="M217" s="4"/>
      <c r="N217" s="4"/>
      <c r="O217" s="73" t="str">
        <f>IF(OR(A217="", M217=""), "",
   IF(AND(
         M217 &lt;= 'County Names to hide (2)'!$D$2,
         OR(N217="", N217 &gt;= 'County Names to hide (2)'!$C$2)
      ),
      "Yes",
      "No"
   )
)</f>
        <v/>
      </c>
      <c r="P217" s="4"/>
      <c r="Q217" s="4"/>
      <c r="R217" s="4"/>
      <c r="S217" s="4"/>
      <c r="U217" s="73" t="str">
        <f>IF(M217="","",
   ROUND(
      (MIN(IF(N217="", 'County Names to hide (2)'!$D$2, N217),
           'County Names to hide (2)'!$D$2)
       - M217) / 365 * 12,
   1)
)</f>
        <v/>
      </c>
      <c r="V217" s="73" t="str">
        <f>IF(C217="","",
   ROUND(('County Names to hide (2)'!$D$2 - C217) / 365 * 12, 1)
)</f>
        <v/>
      </c>
      <c r="AF217" s="73" t="str">
        <f t="shared" si="6"/>
        <v/>
      </c>
    </row>
    <row r="218" spans="12:32" s="1" customFormat="1" ht="14.5" x14ac:dyDescent="0.35">
      <c r="L218" s="73" t="str">
        <f t="shared" si="7"/>
        <v>Yes</v>
      </c>
      <c r="M218" s="4"/>
      <c r="N218" s="4"/>
      <c r="O218" s="73" t="str">
        <f>IF(OR(A218="", M218=""), "",
   IF(AND(
         M218 &lt;= 'County Names to hide (2)'!$D$2,
         OR(N218="", N218 &gt;= 'County Names to hide (2)'!$C$2)
      ),
      "Yes",
      "No"
   )
)</f>
        <v/>
      </c>
      <c r="P218" s="4"/>
      <c r="Q218" s="4"/>
      <c r="R218" s="4"/>
      <c r="S218" s="4"/>
      <c r="U218" s="73" t="str">
        <f>IF(M218="","",
   ROUND(
      (MIN(IF(N218="", 'County Names to hide (2)'!$D$2, N218),
           'County Names to hide (2)'!$D$2)
       - M218) / 365 * 12,
   1)
)</f>
        <v/>
      </c>
      <c r="V218" s="73" t="str">
        <f>IF(C218="","",
   ROUND(('County Names to hide (2)'!$D$2 - C218) / 365 * 12, 1)
)</f>
        <v/>
      </c>
      <c r="AF218" s="73" t="str">
        <f t="shared" si="6"/>
        <v/>
      </c>
    </row>
    <row r="219" spans="12:32" s="1" customFormat="1" ht="14.5" x14ac:dyDescent="0.35">
      <c r="L219" s="73" t="str">
        <f t="shared" si="7"/>
        <v>Yes</v>
      </c>
      <c r="M219" s="4"/>
      <c r="N219" s="4"/>
      <c r="O219" s="73" t="str">
        <f>IF(OR(A219="", M219=""), "",
   IF(AND(
         M219 &lt;= 'County Names to hide (2)'!$D$2,
         OR(N219="", N219 &gt;= 'County Names to hide (2)'!$C$2)
      ),
      "Yes",
      "No"
   )
)</f>
        <v/>
      </c>
      <c r="P219" s="4"/>
      <c r="Q219" s="4"/>
      <c r="R219" s="4"/>
      <c r="S219" s="4"/>
      <c r="U219" s="73" t="str">
        <f>IF(M219="","",
   ROUND(
      (MIN(IF(N219="", 'County Names to hide (2)'!$D$2, N219),
           'County Names to hide (2)'!$D$2)
       - M219) / 365 * 12,
   1)
)</f>
        <v/>
      </c>
      <c r="V219" s="73" t="str">
        <f>IF(C219="","",
   ROUND(('County Names to hide (2)'!$D$2 - C219) / 365 * 12, 1)
)</f>
        <v/>
      </c>
      <c r="AF219" s="73" t="str">
        <f t="shared" si="6"/>
        <v/>
      </c>
    </row>
    <row r="220" spans="12:32" s="1" customFormat="1" ht="14.5" x14ac:dyDescent="0.35">
      <c r="L220" s="73" t="str">
        <f t="shared" si="7"/>
        <v>Yes</v>
      </c>
      <c r="M220" s="4"/>
      <c r="N220" s="4"/>
      <c r="O220" s="73" t="str">
        <f>IF(OR(A220="", M220=""), "",
   IF(AND(
         M220 &lt;= 'County Names to hide (2)'!$D$2,
         OR(N220="", N220 &gt;= 'County Names to hide (2)'!$C$2)
      ),
      "Yes",
      "No"
   )
)</f>
        <v/>
      </c>
      <c r="P220" s="4"/>
      <c r="Q220" s="4"/>
      <c r="R220" s="4"/>
      <c r="S220" s="4"/>
      <c r="U220" s="73" t="str">
        <f>IF(M220="","",
   ROUND(
      (MIN(IF(N220="", 'County Names to hide (2)'!$D$2, N220),
           'County Names to hide (2)'!$D$2)
       - M220) / 365 * 12,
   1)
)</f>
        <v/>
      </c>
      <c r="V220" s="73" t="str">
        <f>IF(C220="","",
   ROUND(('County Names to hide (2)'!$D$2 - C220) / 365 * 12, 1)
)</f>
        <v/>
      </c>
      <c r="AF220" s="73" t="str">
        <f t="shared" si="6"/>
        <v/>
      </c>
    </row>
    <row r="221" spans="12:32" s="1" customFormat="1" ht="14.5" x14ac:dyDescent="0.35">
      <c r="L221" s="73" t="str">
        <f t="shared" si="7"/>
        <v>Yes</v>
      </c>
      <c r="M221" s="4"/>
      <c r="N221" s="4"/>
      <c r="O221" s="73" t="str">
        <f>IF(OR(A221="", M221=""), "",
   IF(AND(
         M221 &lt;= 'County Names to hide (2)'!$D$2,
         OR(N221="", N221 &gt;= 'County Names to hide (2)'!$C$2)
      ),
      "Yes",
      "No"
   )
)</f>
        <v/>
      </c>
      <c r="P221" s="4"/>
      <c r="Q221" s="4"/>
      <c r="R221" s="4"/>
      <c r="S221" s="4"/>
      <c r="U221" s="73" t="str">
        <f>IF(M221="","",
   ROUND(
      (MIN(IF(N221="", 'County Names to hide (2)'!$D$2, N221),
           'County Names to hide (2)'!$D$2)
       - M221) / 365 * 12,
   1)
)</f>
        <v/>
      </c>
      <c r="V221" s="73" t="str">
        <f>IF(C221="","",
   ROUND(('County Names to hide (2)'!$D$2 - C221) / 365 * 12, 1)
)</f>
        <v/>
      </c>
      <c r="AF221" s="73" t="str">
        <f t="shared" si="6"/>
        <v/>
      </c>
    </row>
    <row r="222" spans="12:32" s="1" customFormat="1" ht="14.5" x14ac:dyDescent="0.35">
      <c r="L222" s="73" t="str">
        <f t="shared" si="7"/>
        <v>Yes</v>
      </c>
      <c r="M222" s="4"/>
      <c r="N222" s="4"/>
      <c r="O222" s="73" t="str">
        <f>IF(OR(A222="", M222=""), "",
   IF(AND(
         M222 &lt;= 'County Names to hide (2)'!$D$2,
         OR(N222="", N222 &gt;= 'County Names to hide (2)'!$C$2)
      ),
      "Yes",
      "No"
   )
)</f>
        <v/>
      </c>
      <c r="P222" s="4"/>
      <c r="Q222" s="4"/>
      <c r="R222" s="4"/>
      <c r="S222" s="4"/>
      <c r="U222" s="73" t="str">
        <f>IF(M222="","",
   ROUND(
      (MIN(IF(N222="", 'County Names to hide (2)'!$D$2, N222),
           'County Names to hide (2)'!$D$2)
       - M222) / 365 * 12,
   1)
)</f>
        <v/>
      </c>
      <c r="V222" s="73" t="str">
        <f>IF(C222="","",
   ROUND(('County Names to hide (2)'!$D$2 - C222) / 365 * 12, 1)
)</f>
        <v/>
      </c>
      <c r="AF222" s="73" t="str">
        <f t="shared" si="6"/>
        <v/>
      </c>
    </row>
    <row r="223" spans="12:32" s="1" customFormat="1" ht="14.5" x14ac:dyDescent="0.35">
      <c r="L223" s="73" t="str">
        <f t="shared" si="7"/>
        <v>Yes</v>
      </c>
      <c r="M223" s="4"/>
      <c r="N223" s="4"/>
      <c r="O223" s="73" t="str">
        <f>IF(OR(A223="", M223=""), "",
   IF(AND(
         M223 &lt;= 'County Names to hide (2)'!$D$2,
         OR(N223="", N223 &gt;= 'County Names to hide (2)'!$C$2)
      ),
      "Yes",
      "No"
   )
)</f>
        <v/>
      </c>
      <c r="P223" s="4"/>
      <c r="Q223" s="4"/>
      <c r="R223" s="4"/>
      <c r="S223" s="4"/>
      <c r="U223" s="73" t="str">
        <f>IF(M223="","",
   ROUND(
      (MIN(IF(N223="", 'County Names to hide (2)'!$D$2, N223),
           'County Names to hide (2)'!$D$2)
       - M223) / 365 * 12,
   1)
)</f>
        <v/>
      </c>
      <c r="V223" s="73" t="str">
        <f>IF(C223="","",
   ROUND(('County Names to hide (2)'!$D$2 - C223) / 365 * 12, 1)
)</f>
        <v/>
      </c>
      <c r="AF223" s="73" t="str">
        <f t="shared" si="6"/>
        <v/>
      </c>
    </row>
    <row r="224" spans="12:32" s="1" customFormat="1" ht="14.5" x14ac:dyDescent="0.35">
      <c r="L224" s="73" t="str">
        <f t="shared" si="7"/>
        <v>Yes</v>
      </c>
      <c r="M224" s="4"/>
      <c r="N224" s="4"/>
      <c r="O224" s="73" t="str">
        <f>IF(OR(A224="", M224=""), "",
   IF(AND(
         M224 &lt;= 'County Names to hide (2)'!$D$2,
         OR(N224="", N224 &gt;= 'County Names to hide (2)'!$C$2)
      ),
      "Yes",
      "No"
   )
)</f>
        <v/>
      </c>
      <c r="P224" s="4"/>
      <c r="Q224" s="4"/>
      <c r="R224" s="4"/>
      <c r="S224" s="4"/>
      <c r="U224" s="73" t="str">
        <f>IF(M224="","",
   ROUND(
      (MIN(IF(N224="", 'County Names to hide (2)'!$D$2, N224),
           'County Names to hide (2)'!$D$2)
       - M224) / 365 * 12,
   1)
)</f>
        <v/>
      </c>
      <c r="V224" s="73" t="str">
        <f>IF(C224="","",
   ROUND(('County Names to hide (2)'!$D$2 - C224) / 365 * 12, 1)
)</f>
        <v/>
      </c>
      <c r="AF224" s="73" t="str">
        <f t="shared" si="6"/>
        <v/>
      </c>
    </row>
    <row r="225" spans="12:32" s="1" customFormat="1" ht="14.5" x14ac:dyDescent="0.35">
      <c r="L225" s="73" t="str">
        <f t="shared" si="7"/>
        <v>Yes</v>
      </c>
      <c r="M225" s="4"/>
      <c r="N225" s="4"/>
      <c r="O225" s="73" t="str">
        <f>IF(OR(A225="", M225=""), "",
   IF(AND(
         M225 &lt;= 'County Names to hide (2)'!$D$2,
         OR(N225="", N225 &gt;= 'County Names to hide (2)'!$C$2)
      ),
      "Yes",
      "No"
   )
)</f>
        <v/>
      </c>
      <c r="P225" s="4"/>
      <c r="Q225" s="4"/>
      <c r="R225" s="4"/>
      <c r="S225" s="4"/>
      <c r="U225" s="73" t="str">
        <f>IF(M225="","",
   ROUND(
      (MIN(IF(N225="", 'County Names to hide (2)'!$D$2, N225),
           'County Names to hide (2)'!$D$2)
       - M225) / 365 * 12,
   1)
)</f>
        <v/>
      </c>
      <c r="V225" s="73" t="str">
        <f>IF(C225="","",
   ROUND(('County Names to hide (2)'!$D$2 - C225) / 365 * 12, 1)
)</f>
        <v/>
      </c>
      <c r="AF225" s="73" t="str">
        <f t="shared" si="6"/>
        <v/>
      </c>
    </row>
    <row r="226" spans="12:32" s="1" customFormat="1" ht="14.5" x14ac:dyDescent="0.35">
      <c r="L226" s="73" t="str">
        <f t="shared" si="7"/>
        <v>Yes</v>
      </c>
      <c r="M226" s="4"/>
      <c r="N226" s="4"/>
      <c r="O226" s="73" t="str">
        <f>IF(OR(A226="", M226=""), "",
   IF(AND(
         M226 &lt;= 'County Names to hide (2)'!$D$2,
         OR(N226="", N226 &gt;= 'County Names to hide (2)'!$C$2)
      ),
      "Yes",
      "No"
   )
)</f>
        <v/>
      </c>
      <c r="P226" s="4"/>
      <c r="Q226" s="4"/>
      <c r="R226" s="4"/>
      <c r="S226" s="4"/>
      <c r="U226" s="73" t="str">
        <f>IF(M226="","",
   ROUND(
      (MIN(IF(N226="", 'County Names to hide (2)'!$D$2, N226),
           'County Names to hide (2)'!$D$2)
       - M226) / 365 * 12,
   1)
)</f>
        <v/>
      </c>
      <c r="V226" s="73" t="str">
        <f>IF(C226="","",
   ROUND(('County Names to hide (2)'!$D$2 - C226) / 365 * 12, 1)
)</f>
        <v/>
      </c>
      <c r="AF226" s="73" t="str">
        <f t="shared" si="6"/>
        <v/>
      </c>
    </row>
    <row r="227" spans="12:32" s="1" customFormat="1" ht="14.5" x14ac:dyDescent="0.35">
      <c r="L227" s="73" t="str">
        <f t="shared" si="7"/>
        <v>Yes</v>
      </c>
      <c r="M227" s="4"/>
      <c r="N227" s="4"/>
      <c r="O227" s="73" t="str">
        <f>IF(OR(A227="", M227=""), "",
   IF(AND(
         M227 &lt;= 'County Names to hide (2)'!$D$2,
         OR(N227="", N227 &gt;= 'County Names to hide (2)'!$C$2)
      ),
      "Yes",
      "No"
   )
)</f>
        <v/>
      </c>
      <c r="P227" s="4"/>
      <c r="Q227" s="4"/>
      <c r="R227" s="4"/>
      <c r="S227" s="4"/>
      <c r="U227" s="73" t="str">
        <f>IF(M227="","",
   ROUND(
      (MIN(IF(N227="", 'County Names to hide (2)'!$D$2, N227),
           'County Names to hide (2)'!$D$2)
       - M227) / 365 * 12,
   1)
)</f>
        <v/>
      </c>
      <c r="V227" s="73" t="str">
        <f>IF(C227="","",
   ROUND(('County Names to hide (2)'!$D$2 - C227) / 365 * 12, 1)
)</f>
        <v/>
      </c>
      <c r="AF227" s="73" t="str">
        <f t="shared" si="6"/>
        <v/>
      </c>
    </row>
    <row r="228" spans="12:32" s="1" customFormat="1" ht="14.5" x14ac:dyDescent="0.35">
      <c r="L228" s="73" t="str">
        <f t="shared" si="7"/>
        <v>Yes</v>
      </c>
      <c r="M228" s="4"/>
      <c r="N228" s="4"/>
      <c r="O228" s="73" t="str">
        <f>IF(OR(A228="", M228=""), "",
   IF(AND(
         M228 &lt;= 'County Names to hide (2)'!$D$2,
         OR(N228="", N228 &gt;= 'County Names to hide (2)'!$C$2)
      ),
      "Yes",
      "No"
   )
)</f>
        <v/>
      </c>
      <c r="P228" s="4"/>
      <c r="Q228" s="4"/>
      <c r="R228" s="4"/>
      <c r="S228" s="4"/>
      <c r="U228" s="73" t="str">
        <f>IF(M228="","",
   ROUND(
      (MIN(IF(N228="", 'County Names to hide (2)'!$D$2, N228),
           'County Names to hide (2)'!$D$2)
       - M228) / 365 * 12,
   1)
)</f>
        <v/>
      </c>
      <c r="V228" s="73" t="str">
        <f>IF(C228="","",
   ROUND(('County Names to hide (2)'!$D$2 - C228) / 365 * 12, 1)
)</f>
        <v/>
      </c>
      <c r="AF228" s="73" t="str">
        <f t="shared" si="6"/>
        <v/>
      </c>
    </row>
    <row r="229" spans="12:32" s="1" customFormat="1" ht="14.5" x14ac:dyDescent="0.35">
      <c r="L229" s="73" t="str">
        <f t="shared" si="7"/>
        <v>Yes</v>
      </c>
      <c r="M229" s="4"/>
      <c r="N229" s="4"/>
      <c r="O229" s="73" t="str">
        <f>IF(OR(A229="", M229=""), "",
   IF(AND(
         M229 &lt;= 'County Names to hide (2)'!$D$2,
         OR(N229="", N229 &gt;= 'County Names to hide (2)'!$C$2)
      ),
      "Yes",
      "No"
   )
)</f>
        <v/>
      </c>
      <c r="P229" s="4"/>
      <c r="Q229" s="4"/>
      <c r="R229" s="4"/>
      <c r="S229" s="4"/>
      <c r="U229" s="73" t="str">
        <f>IF(M229="","",
   ROUND(
      (MIN(IF(N229="", 'County Names to hide (2)'!$D$2, N229),
           'County Names to hide (2)'!$D$2)
       - M229) / 365 * 12,
   1)
)</f>
        <v/>
      </c>
      <c r="V229" s="73" t="str">
        <f>IF(C229="","",
   ROUND(('County Names to hide (2)'!$D$2 - C229) / 365 * 12, 1)
)</f>
        <v/>
      </c>
      <c r="AF229" s="73" t="str">
        <f t="shared" si="6"/>
        <v/>
      </c>
    </row>
    <row r="230" spans="12:32" s="1" customFormat="1" ht="14.5" x14ac:dyDescent="0.35">
      <c r="L230" s="73" t="str">
        <f t="shared" si="7"/>
        <v>Yes</v>
      </c>
      <c r="M230" s="4"/>
      <c r="N230" s="4"/>
      <c r="O230" s="73" t="str">
        <f>IF(OR(A230="", M230=""), "",
   IF(AND(
         M230 &lt;= 'County Names to hide (2)'!$D$2,
         OR(N230="", N230 &gt;= 'County Names to hide (2)'!$C$2)
      ),
      "Yes",
      "No"
   )
)</f>
        <v/>
      </c>
      <c r="P230" s="4"/>
      <c r="Q230" s="4"/>
      <c r="R230" s="4"/>
      <c r="S230" s="4"/>
      <c r="U230" s="73" t="str">
        <f>IF(M230="","",
   ROUND(
      (MIN(IF(N230="", 'County Names to hide (2)'!$D$2, N230),
           'County Names to hide (2)'!$D$2)
       - M230) / 365 * 12,
   1)
)</f>
        <v/>
      </c>
      <c r="V230" s="73" t="str">
        <f>IF(C230="","",
   ROUND(('County Names to hide (2)'!$D$2 - C230) / 365 * 12, 1)
)</f>
        <v/>
      </c>
      <c r="AF230" s="73" t="str">
        <f t="shared" si="6"/>
        <v/>
      </c>
    </row>
    <row r="231" spans="12:32" s="1" customFormat="1" ht="14.5" x14ac:dyDescent="0.35">
      <c r="L231" s="73" t="str">
        <f t="shared" si="7"/>
        <v>Yes</v>
      </c>
      <c r="M231" s="4"/>
      <c r="N231" s="4"/>
      <c r="O231" s="73" t="str">
        <f>IF(OR(A231="", M231=""), "",
   IF(AND(
         M231 &lt;= 'County Names to hide (2)'!$D$2,
         OR(N231="", N231 &gt;= 'County Names to hide (2)'!$C$2)
      ),
      "Yes",
      "No"
   )
)</f>
        <v/>
      </c>
      <c r="P231" s="4"/>
      <c r="Q231" s="4"/>
      <c r="R231" s="4"/>
      <c r="S231" s="4"/>
      <c r="U231" s="73" t="str">
        <f>IF(M231="","",
   ROUND(
      (MIN(IF(N231="", 'County Names to hide (2)'!$D$2, N231),
           'County Names to hide (2)'!$D$2)
       - M231) / 365 * 12,
   1)
)</f>
        <v/>
      </c>
      <c r="V231" s="73" t="str">
        <f>IF(C231="","",
   ROUND(('County Names to hide (2)'!$D$2 - C231) / 365 * 12, 1)
)</f>
        <v/>
      </c>
      <c r="AF231" s="73" t="str">
        <f t="shared" si="6"/>
        <v/>
      </c>
    </row>
    <row r="232" spans="12:32" s="1" customFormat="1" ht="14.5" x14ac:dyDescent="0.35">
      <c r="L232" s="73" t="str">
        <f t="shared" si="7"/>
        <v>Yes</v>
      </c>
      <c r="M232" s="4"/>
      <c r="N232" s="4"/>
      <c r="O232" s="73" t="str">
        <f>IF(OR(A232="", M232=""), "",
   IF(AND(
         M232 &lt;= 'County Names to hide (2)'!$D$2,
         OR(N232="", N232 &gt;= 'County Names to hide (2)'!$C$2)
      ),
      "Yes",
      "No"
   )
)</f>
        <v/>
      </c>
      <c r="P232" s="4"/>
      <c r="Q232" s="4"/>
      <c r="R232" s="4"/>
      <c r="S232" s="4"/>
      <c r="U232" s="73" t="str">
        <f>IF(M232="","",
   ROUND(
      (MIN(IF(N232="", 'County Names to hide (2)'!$D$2, N232),
           'County Names to hide (2)'!$D$2)
       - M232) / 365 * 12,
   1)
)</f>
        <v/>
      </c>
      <c r="V232" s="73" t="str">
        <f>IF(C232="","",
   ROUND(('County Names to hide (2)'!$D$2 - C232) / 365 * 12, 1)
)</f>
        <v/>
      </c>
      <c r="AF232" s="73" t="str">
        <f t="shared" si="6"/>
        <v/>
      </c>
    </row>
    <row r="233" spans="12:32" s="1" customFormat="1" ht="14.5" x14ac:dyDescent="0.35">
      <c r="L233" s="73" t="str">
        <f t="shared" si="7"/>
        <v>Yes</v>
      </c>
      <c r="M233" s="4"/>
      <c r="N233" s="4"/>
      <c r="O233" s="73" t="str">
        <f>IF(OR(A233="", M233=""), "",
   IF(AND(
         M233 &lt;= 'County Names to hide (2)'!$D$2,
         OR(N233="", N233 &gt;= 'County Names to hide (2)'!$C$2)
      ),
      "Yes",
      "No"
   )
)</f>
        <v/>
      </c>
      <c r="P233" s="4"/>
      <c r="Q233" s="4"/>
      <c r="R233" s="4"/>
      <c r="S233" s="4"/>
      <c r="U233" s="73" t="str">
        <f>IF(M233="","",
   ROUND(
      (MIN(IF(N233="", 'County Names to hide (2)'!$D$2, N233),
           'County Names to hide (2)'!$D$2)
       - M233) / 365 * 12,
   1)
)</f>
        <v/>
      </c>
      <c r="V233" s="73" t="str">
        <f>IF(C233="","",
   ROUND(('County Names to hide (2)'!$D$2 - C233) / 365 * 12, 1)
)</f>
        <v/>
      </c>
      <c r="AF233" s="73" t="str">
        <f t="shared" si="6"/>
        <v/>
      </c>
    </row>
    <row r="234" spans="12:32" s="1" customFormat="1" ht="14.5" x14ac:dyDescent="0.35">
      <c r="L234" s="73" t="str">
        <f t="shared" si="7"/>
        <v>Yes</v>
      </c>
      <c r="M234" s="4"/>
      <c r="N234" s="4"/>
      <c r="O234" s="73" t="str">
        <f>IF(OR(A234="", M234=""), "",
   IF(AND(
         M234 &lt;= 'County Names to hide (2)'!$D$2,
         OR(N234="", N234 &gt;= 'County Names to hide (2)'!$C$2)
      ),
      "Yes",
      "No"
   )
)</f>
        <v/>
      </c>
      <c r="P234" s="4"/>
      <c r="Q234" s="4"/>
      <c r="R234" s="4"/>
      <c r="S234" s="4"/>
      <c r="U234" s="73" t="str">
        <f>IF(M234="","",
   ROUND(
      (MIN(IF(N234="", 'County Names to hide (2)'!$D$2, N234),
           'County Names to hide (2)'!$D$2)
       - M234) / 365 * 12,
   1)
)</f>
        <v/>
      </c>
      <c r="V234" s="73" t="str">
        <f>IF(C234="","",
   ROUND(('County Names to hide (2)'!$D$2 - C234) / 365 * 12, 1)
)</f>
        <v/>
      </c>
      <c r="AF234" s="73" t="str">
        <f t="shared" si="6"/>
        <v/>
      </c>
    </row>
    <row r="235" spans="12:32" s="1" customFormat="1" ht="14.5" x14ac:dyDescent="0.35">
      <c r="L235" s="73" t="str">
        <f t="shared" si="7"/>
        <v>Yes</v>
      </c>
      <c r="M235" s="4"/>
      <c r="N235" s="4"/>
      <c r="O235" s="73" t="str">
        <f>IF(OR(A235="", M235=""), "",
   IF(AND(
         M235 &lt;= 'County Names to hide (2)'!$D$2,
         OR(N235="", N235 &gt;= 'County Names to hide (2)'!$C$2)
      ),
      "Yes",
      "No"
   )
)</f>
        <v/>
      </c>
      <c r="P235" s="4"/>
      <c r="Q235" s="4"/>
      <c r="R235" s="4"/>
      <c r="S235" s="4"/>
      <c r="U235" s="73" t="str">
        <f>IF(M235="","",
   ROUND(
      (MIN(IF(N235="", 'County Names to hide (2)'!$D$2, N235),
           'County Names to hide (2)'!$D$2)
       - M235) / 365 * 12,
   1)
)</f>
        <v/>
      </c>
      <c r="V235" s="73" t="str">
        <f>IF(C235="","",
   ROUND(('County Names to hide (2)'!$D$2 - C235) / 365 * 12, 1)
)</f>
        <v/>
      </c>
      <c r="AF235" s="73" t="str">
        <f t="shared" si="6"/>
        <v/>
      </c>
    </row>
    <row r="236" spans="12:32" s="1" customFormat="1" ht="14.5" x14ac:dyDescent="0.35">
      <c r="L236" s="73" t="str">
        <f t="shared" si="7"/>
        <v>Yes</v>
      </c>
      <c r="M236" s="4"/>
      <c r="N236" s="4"/>
      <c r="O236" s="73" t="str">
        <f>IF(OR(A236="", M236=""), "",
   IF(AND(
         M236 &lt;= 'County Names to hide (2)'!$D$2,
         OR(N236="", N236 &gt;= 'County Names to hide (2)'!$C$2)
      ),
      "Yes",
      "No"
   )
)</f>
        <v/>
      </c>
      <c r="P236" s="4"/>
      <c r="Q236" s="4"/>
      <c r="R236" s="4"/>
      <c r="S236" s="4"/>
      <c r="U236" s="73" t="str">
        <f>IF(M236="","",
   ROUND(
      (MIN(IF(N236="", 'County Names to hide (2)'!$D$2, N236),
           'County Names to hide (2)'!$D$2)
       - M236) / 365 * 12,
   1)
)</f>
        <v/>
      </c>
      <c r="V236" s="73" t="str">
        <f>IF(C236="","",
   ROUND(('County Names to hide (2)'!$D$2 - C236) / 365 * 12, 1)
)</f>
        <v/>
      </c>
      <c r="AF236" s="73" t="str">
        <f t="shared" si="6"/>
        <v/>
      </c>
    </row>
    <row r="237" spans="12:32" s="1" customFormat="1" ht="14.5" x14ac:dyDescent="0.35">
      <c r="L237" s="73" t="str">
        <f t="shared" si="7"/>
        <v>Yes</v>
      </c>
      <c r="M237" s="4"/>
      <c r="N237" s="4"/>
      <c r="O237" s="73" t="str">
        <f>IF(OR(A237="", M237=""), "",
   IF(AND(
         M237 &lt;= 'County Names to hide (2)'!$D$2,
         OR(N237="", N237 &gt;= 'County Names to hide (2)'!$C$2)
      ),
      "Yes",
      "No"
   )
)</f>
        <v/>
      </c>
      <c r="P237" s="4"/>
      <c r="Q237" s="4"/>
      <c r="R237" s="4"/>
      <c r="S237" s="4"/>
      <c r="U237" s="73" t="str">
        <f>IF(M237="","",
   ROUND(
      (MIN(IF(N237="", 'County Names to hide (2)'!$D$2, N237),
           'County Names to hide (2)'!$D$2)
       - M237) / 365 * 12,
   1)
)</f>
        <v/>
      </c>
      <c r="V237" s="73" t="str">
        <f>IF(C237="","",
   ROUND(('County Names to hide (2)'!$D$2 - C237) / 365 * 12, 1)
)</f>
        <v/>
      </c>
      <c r="AF237" s="73" t="str">
        <f t="shared" si="6"/>
        <v/>
      </c>
    </row>
    <row r="238" spans="12:32" s="1" customFormat="1" ht="14.5" x14ac:dyDescent="0.35">
      <c r="L238" s="73" t="str">
        <f t="shared" si="7"/>
        <v>Yes</v>
      </c>
      <c r="M238" s="4"/>
      <c r="N238" s="4"/>
      <c r="O238" s="73" t="str">
        <f>IF(OR(A238="", M238=""), "",
   IF(AND(
         M238 &lt;= 'County Names to hide (2)'!$D$2,
         OR(N238="", N238 &gt;= 'County Names to hide (2)'!$C$2)
      ),
      "Yes",
      "No"
   )
)</f>
        <v/>
      </c>
      <c r="P238" s="4"/>
      <c r="Q238" s="4"/>
      <c r="R238" s="4"/>
      <c r="S238" s="4"/>
      <c r="U238" s="73" t="str">
        <f>IF(M238="","",
   ROUND(
      (MIN(IF(N238="", 'County Names to hide (2)'!$D$2, N238),
           'County Names to hide (2)'!$D$2)
       - M238) / 365 * 12,
   1)
)</f>
        <v/>
      </c>
      <c r="V238" s="73" t="str">
        <f>IF(C238="","",
   ROUND(('County Names to hide (2)'!$D$2 - C238) / 365 * 12, 1)
)</f>
        <v/>
      </c>
      <c r="AF238" s="73" t="str">
        <f t="shared" si="6"/>
        <v/>
      </c>
    </row>
    <row r="239" spans="12:32" s="1" customFormat="1" ht="14.5" x14ac:dyDescent="0.35">
      <c r="L239" s="73" t="str">
        <f t="shared" si="7"/>
        <v>Yes</v>
      </c>
      <c r="M239" s="4"/>
      <c r="N239" s="4"/>
      <c r="O239" s="73" t="str">
        <f>IF(OR(A239="", M239=""), "",
   IF(AND(
         M239 &lt;= 'County Names to hide (2)'!$D$2,
         OR(N239="", N239 &gt;= 'County Names to hide (2)'!$C$2)
      ),
      "Yes",
      "No"
   )
)</f>
        <v/>
      </c>
      <c r="P239" s="4"/>
      <c r="Q239" s="4"/>
      <c r="R239" s="4"/>
      <c r="S239" s="4"/>
      <c r="U239" s="73" t="str">
        <f>IF(M239="","",
   ROUND(
      (MIN(IF(N239="", 'County Names to hide (2)'!$D$2, N239),
           'County Names to hide (2)'!$D$2)
       - M239) / 365 * 12,
   1)
)</f>
        <v/>
      </c>
      <c r="V239" s="73" t="str">
        <f>IF(C239="","",
   ROUND(('County Names to hide (2)'!$D$2 - C239) / 365 * 12, 1)
)</f>
        <v/>
      </c>
      <c r="AF239" s="73" t="str">
        <f t="shared" si="6"/>
        <v/>
      </c>
    </row>
    <row r="240" spans="12:32" s="1" customFormat="1" ht="14.5" x14ac:dyDescent="0.35">
      <c r="L240" s="73" t="str">
        <f t="shared" si="7"/>
        <v>Yes</v>
      </c>
      <c r="M240" s="4"/>
      <c r="N240" s="4"/>
      <c r="O240" s="73" t="str">
        <f>IF(OR(A240="", M240=""), "",
   IF(AND(
         M240 &lt;= 'County Names to hide (2)'!$D$2,
         OR(N240="", N240 &gt;= 'County Names to hide (2)'!$C$2)
      ),
      "Yes",
      "No"
   )
)</f>
        <v/>
      </c>
      <c r="P240" s="4"/>
      <c r="Q240" s="4"/>
      <c r="R240" s="4"/>
      <c r="S240" s="4"/>
      <c r="U240" s="73" t="str">
        <f>IF(M240="","",
   ROUND(
      (MIN(IF(N240="", 'County Names to hide (2)'!$D$2, N240),
           'County Names to hide (2)'!$D$2)
       - M240) / 365 * 12,
   1)
)</f>
        <v/>
      </c>
      <c r="V240" s="73" t="str">
        <f>IF(C240="","",
   ROUND(('County Names to hide (2)'!$D$2 - C240) / 365 * 12, 1)
)</f>
        <v/>
      </c>
      <c r="AF240" s="73" t="str">
        <f t="shared" si="6"/>
        <v/>
      </c>
    </row>
    <row r="241" spans="12:32" s="1" customFormat="1" ht="14.5" x14ac:dyDescent="0.35">
      <c r="L241" s="73" t="str">
        <f t="shared" si="7"/>
        <v>Yes</v>
      </c>
      <c r="M241" s="4"/>
      <c r="N241" s="4"/>
      <c r="O241" s="73" t="str">
        <f>IF(OR(A241="", M241=""), "",
   IF(AND(
         M241 &lt;= 'County Names to hide (2)'!$D$2,
         OR(N241="", N241 &gt;= 'County Names to hide (2)'!$C$2)
      ),
      "Yes",
      "No"
   )
)</f>
        <v/>
      </c>
      <c r="P241" s="4"/>
      <c r="Q241" s="4"/>
      <c r="R241" s="4"/>
      <c r="S241" s="4"/>
      <c r="U241" s="73" t="str">
        <f>IF(M241="","",
   ROUND(
      (MIN(IF(N241="", 'County Names to hide (2)'!$D$2, N241),
           'County Names to hide (2)'!$D$2)
       - M241) / 365 * 12,
   1)
)</f>
        <v/>
      </c>
      <c r="V241" s="73" t="str">
        <f>IF(C241="","",
   ROUND(('County Names to hide (2)'!$D$2 - C241) / 365 * 12, 1)
)</f>
        <v/>
      </c>
      <c r="AF241" s="73" t="str">
        <f t="shared" si="6"/>
        <v/>
      </c>
    </row>
    <row r="242" spans="12:32" s="1" customFormat="1" ht="14.5" x14ac:dyDescent="0.35">
      <c r="L242" s="73" t="str">
        <f t="shared" si="7"/>
        <v>Yes</v>
      </c>
      <c r="M242" s="4"/>
      <c r="N242" s="4"/>
      <c r="O242" s="73" t="str">
        <f>IF(OR(A242="", M242=""), "",
   IF(AND(
         M242 &lt;= 'County Names to hide (2)'!$D$2,
         OR(N242="", N242 &gt;= 'County Names to hide (2)'!$C$2)
      ),
      "Yes",
      "No"
   )
)</f>
        <v/>
      </c>
      <c r="P242" s="4"/>
      <c r="Q242" s="4"/>
      <c r="R242" s="4"/>
      <c r="S242" s="4"/>
      <c r="U242" s="73" t="str">
        <f>IF(M242="","",
   ROUND(
      (MIN(IF(N242="", 'County Names to hide (2)'!$D$2, N242),
           'County Names to hide (2)'!$D$2)
       - M242) / 365 * 12,
   1)
)</f>
        <v/>
      </c>
      <c r="V242" s="73" t="str">
        <f>IF(C242="","",
   ROUND(('County Names to hide (2)'!$D$2 - C242) / 365 * 12, 1)
)</f>
        <v/>
      </c>
      <c r="AF242" s="73" t="str">
        <f t="shared" si="6"/>
        <v/>
      </c>
    </row>
    <row r="243" spans="12:32" s="1" customFormat="1" ht="14.5" x14ac:dyDescent="0.35">
      <c r="L243" s="73" t="str">
        <f t="shared" si="7"/>
        <v>Yes</v>
      </c>
      <c r="M243" s="4"/>
      <c r="N243" s="4"/>
      <c r="O243" s="73" t="str">
        <f>IF(OR(A243="", M243=""), "",
   IF(AND(
         M243 &lt;= 'County Names to hide (2)'!$D$2,
         OR(N243="", N243 &gt;= 'County Names to hide (2)'!$C$2)
      ),
      "Yes",
      "No"
   )
)</f>
        <v/>
      </c>
      <c r="P243" s="4"/>
      <c r="Q243" s="4"/>
      <c r="R243" s="4"/>
      <c r="S243" s="4"/>
      <c r="U243" s="73" t="str">
        <f>IF(M243="","",
   ROUND(
      (MIN(IF(N243="", 'County Names to hide (2)'!$D$2, N243),
           'County Names to hide (2)'!$D$2)
       - M243) / 365 * 12,
   1)
)</f>
        <v/>
      </c>
      <c r="V243" s="73" t="str">
        <f>IF(C243="","",
   ROUND(('County Names to hide (2)'!$D$2 - C243) / 365 * 12, 1)
)</f>
        <v/>
      </c>
      <c r="AF243" s="73" t="str">
        <f t="shared" si="6"/>
        <v/>
      </c>
    </row>
    <row r="244" spans="12:32" s="1" customFormat="1" ht="14.5" x14ac:dyDescent="0.35">
      <c r="L244" s="73" t="str">
        <f t="shared" si="7"/>
        <v>Yes</v>
      </c>
      <c r="M244" s="4"/>
      <c r="N244" s="4"/>
      <c r="O244" s="73" t="str">
        <f>IF(OR(A244="", M244=""), "",
   IF(AND(
         M244 &lt;= 'County Names to hide (2)'!$D$2,
         OR(N244="", N244 &gt;= 'County Names to hide (2)'!$C$2)
      ),
      "Yes",
      "No"
   )
)</f>
        <v/>
      </c>
      <c r="P244" s="4"/>
      <c r="Q244" s="4"/>
      <c r="R244" s="4"/>
      <c r="S244" s="4"/>
      <c r="U244" s="73" t="str">
        <f>IF(M244="","",
   ROUND(
      (MIN(IF(N244="", 'County Names to hide (2)'!$D$2, N244),
           'County Names to hide (2)'!$D$2)
       - M244) / 365 * 12,
   1)
)</f>
        <v/>
      </c>
      <c r="V244" s="73" t="str">
        <f>IF(C244="","",
   ROUND(('County Names to hide (2)'!$D$2 - C244) / 365 * 12, 1)
)</f>
        <v/>
      </c>
      <c r="AF244" s="73" t="str">
        <f t="shared" si="6"/>
        <v/>
      </c>
    </row>
    <row r="245" spans="12:32" s="1" customFormat="1" ht="14.5" x14ac:dyDescent="0.35">
      <c r="L245" s="73" t="str">
        <f t="shared" si="7"/>
        <v>Yes</v>
      </c>
      <c r="M245" s="4"/>
      <c r="N245" s="4"/>
      <c r="O245" s="73" t="str">
        <f>IF(OR(A245="", M245=""), "",
   IF(AND(
         M245 &lt;= 'County Names to hide (2)'!$D$2,
         OR(N245="", N245 &gt;= 'County Names to hide (2)'!$C$2)
      ),
      "Yes",
      "No"
   )
)</f>
        <v/>
      </c>
      <c r="P245" s="4"/>
      <c r="Q245" s="4"/>
      <c r="R245" s="4"/>
      <c r="S245" s="4"/>
      <c r="U245" s="73" t="str">
        <f>IF(M245="","",
   ROUND(
      (MIN(IF(N245="", 'County Names to hide (2)'!$D$2, N245),
           'County Names to hide (2)'!$D$2)
       - M245) / 365 * 12,
   1)
)</f>
        <v/>
      </c>
      <c r="V245" s="73" t="str">
        <f>IF(C245="","",
   ROUND(('County Names to hide (2)'!$D$2 - C245) / 365 * 12, 1)
)</f>
        <v/>
      </c>
      <c r="AF245" s="73" t="str">
        <f t="shared" si="6"/>
        <v/>
      </c>
    </row>
    <row r="246" spans="12:32" s="1" customFormat="1" ht="14.5" x14ac:dyDescent="0.35">
      <c r="L246" s="73" t="str">
        <f t="shared" si="7"/>
        <v>Yes</v>
      </c>
      <c r="M246" s="4"/>
      <c r="N246" s="4"/>
      <c r="O246" s="73" t="str">
        <f>IF(OR(A246="", M246=""), "",
   IF(AND(
         M246 &lt;= 'County Names to hide (2)'!$D$2,
         OR(N246="", N246 &gt;= 'County Names to hide (2)'!$C$2)
      ),
      "Yes",
      "No"
   )
)</f>
        <v/>
      </c>
      <c r="P246" s="4"/>
      <c r="Q246" s="4"/>
      <c r="R246" s="4"/>
      <c r="S246" s="4"/>
      <c r="U246" s="73" t="str">
        <f>IF(M246="","",
   ROUND(
      (MIN(IF(N246="", 'County Names to hide (2)'!$D$2, N246),
           'County Names to hide (2)'!$D$2)
       - M246) / 365 * 12,
   1)
)</f>
        <v/>
      </c>
      <c r="V246" s="73" t="str">
        <f>IF(C246="","",
   ROUND(('County Names to hide (2)'!$D$2 - C246) / 365 * 12, 1)
)</f>
        <v/>
      </c>
      <c r="AF246" s="73" t="str">
        <f t="shared" si="6"/>
        <v/>
      </c>
    </row>
    <row r="247" spans="12:32" s="1" customFormat="1" ht="14.5" x14ac:dyDescent="0.35">
      <c r="L247" s="73" t="str">
        <f t="shared" si="7"/>
        <v>Yes</v>
      </c>
      <c r="M247" s="4"/>
      <c r="N247" s="4"/>
      <c r="O247" s="73" t="str">
        <f>IF(OR(A247="", M247=""), "",
   IF(AND(
         M247 &lt;= 'County Names to hide (2)'!$D$2,
         OR(N247="", N247 &gt;= 'County Names to hide (2)'!$C$2)
      ),
      "Yes",
      "No"
   )
)</f>
        <v/>
      </c>
      <c r="P247" s="4"/>
      <c r="Q247" s="4"/>
      <c r="R247" s="4"/>
      <c r="S247" s="4"/>
      <c r="U247" s="73" t="str">
        <f>IF(M247="","",
   ROUND(
      (MIN(IF(N247="", 'County Names to hide (2)'!$D$2, N247),
           'County Names to hide (2)'!$D$2)
       - M247) / 365 * 12,
   1)
)</f>
        <v/>
      </c>
      <c r="V247" s="73" t="str">
        <f>IF(C247="","",
   ROUND(('County Names to hide (2)'!$D$2 - C247) / 365 * 12, 1)
)</f>
        <v/>
      </c>
      <c r="AF247" s="73" t="str">
        <f t="shared" si="6"/>
        <v/>
      </c>
    </row>
    <row r="248" spans="12:32" s="1" customFormat="1" ht="14.5" x14ac:dyDescent="0.35">
      <c r="L248" s="73" t="str">
        <f t="shared" si="7"/>
        <v>Yes</v>
      </c>
      <c r="M248" s="4"/>
      <c r="N248" s="4"/>
      <c r="O248" s="73" t="str">
        <f>IF(OR(A248="", M248=""), "",
   IF(AND(
         M248 &lt;= 'County Names to hide (2)'!$D$2,
         OR(N248="", N248 &gt;= 'County Names to hide (2)'!$C$2)
      ),
      "Yes",
      "No"
   )
)</f>
        <v/>
      </c>
      <c r="P248" s="4"/>
      <c r="Q248" s="4"/>
      <c r="R248" s="4"/>
      <c r="S248" s="4"/>
      <c r="U248" s="73" t="str">
        <f>IF(M248="","",
   ROUND(
      (MIN(IF(N248="", 'County Names to hide (2)'!$D$2, N248),
           'County Names to hide (2)'!$D$2)
       - M248) / 365 * 12,
   1)
)</f>
        <v/>
      </c>
      <c r="V248" s="73" t="str">
        <f>IF(C248="","",
   ROUND(('County Names to hide (2)'!$D$2 - C248) / 365 * 12, 1)
)</f>
        <v/>
      </c>
      <c r="AF248" s="73" t="str">
        <f t="shared" si="6"/>
        <v/>
      </c>
    </row>
    <row r="249" spans="12:32" s="1" customFormat="1" ht="14.5" x14ac:dyDescent="0.35">
      <c r="L249" s="73" t="str">
        <f t="shared" si="7"/>
        <v>Yes</v>
      </c>
      <c r="M249" s="4"/>
      <c r="N249" s="4"/>
      <c r="O249" s="73" t="str">
        <f>IF(OR(A249="", M249=""), "",
   IF(AND(
         M249 &lt;= 'County Names to hide (2)'!$D$2,
         OR(N249="", N249 &gt;= 'County Names to hide (2)'!$C$2)
      ),
      "Yes",
      "No"
   )
)</f>
        <v/>
      </c>
      <c r="P249" s="4"/>
      <c r="Q249" s="4"/>
      <c r="R249" s="4"/>
      <c r="S249" s="4"/>
      <c r="U249" s="73" t="str">
        <f>IF(M249="","",
   ROUND(
      (MIN(IF(N249="", 'County Names to hide (2)'!$D$2, N249),
           'County Names to hide (2)'!$D$2)
       - M249) / 365 * 12,
   1)
)</f>
        <v/>
      </c>
      <c r="V249" s="73" t="str">
        <f>IF(C249="","",
   ROUND(('County Names to hide (2)'!$D$2 - C249) / 365 * 12, 1)
)</f>
        <v/>
      </c>
      <c r="AF249" s="73" t="str">
        <f t="shared" si="6"/>
        <v/>
      </c>
    </row>
    <row r="250" spans="12:32" s="1" customFormat="1" ht="14.5" x14ac:dyDescent="0.35">
      <c r="L250" s="73" t="str">
        <f t="shared" si="7"/>
        <v>Yes</v>
      </c>
      <c r="M250" s="4"/>
      <c r="N250" s="4"/>
      <c r="O250" s="73" t="str">
        <f>IF(OR(A250="", M250=""), "",
   IF(AND(
         M250 &lt;= 'County Names to hide (2)'!$D$2,
         OR(N250="", N250 &gt;= 'County Names to hide (2)'!$C$2)
      ),
      "Yes",
      "No"
   )
)</f>
        <v/>
      </c>
      <c r="P250" s="4"/>
      <c r="Q250" s="4"/>
      <c r="R250" s="4"/>
      <c r="S250" s="4"/>
      <c r="U250" s="73" t="str">
        <f>IF(M250="","",
   ROUND(
      (MIN(IF(N250="", 'County Names to hide (2)'!$D$2, N250),
           'County Names to hide (2)'!$D$2)
       - M250) / 365 * 12,
   1)
)</f>
        <v/>
      </c>
      <c r="V250" s="73" t="str">
        <f>IF(C250="","",
   ROUND(('County Names to hide (2)'!$D$2 - C250) / 365 * 12, 1)
)</f>
        <v/>
      </c>
      <c r="AF250" s="73" t="str">
        <f t="shared" si="6"/>
        <v/>
      </c>
    </row>
    <row r="251" spans="12:32" s="1" customFormat="1" ht="14.5" x14ac:dyDescent="0.35">
      <c r="L251" s="73" t="str">
        <f t="shared" si="7"/>
        <v>Yes</v>
      </c>
      <c r="M251" s="4"/>
      <c r="N251" s="4"/>
      <c r="O251" s="73" t="str">
        <f>IF(OR(A251="", M251=""), "",
   IF(AND(
         M251 &lt;= 'County Names to hide (2)'!$D$2,
         OR(N251="", N251 &gt;= 'County Names to hide (2)'!$C$2)
      ),
      "Yes",
      "No"
   )
)</f>
        <v/>
      </c>
      <c r="P251" s="4"/>
      <c r="Q251" s="4"/>
      <c r="R251" s="4"/>
      <c r="S251" s="4"/>
      <c r="U251" s="73" t="str">
        <f>IF(M251="","",
   ROUND(
      (MIN(IF(N251="", 'County Names to hide (2)'!$D$2, N251),
           'County Names to hide (2)'!$D$2)
       - M251) / 365 * 12,
   1)
)</f>
        <v/>
      </c>
      <c r="V251" s="73" t="str">
        <f>IF(C251="","",
   ROUND(('County Names to hide (2)'!$D$2 - C251) / 365 * 12, 1)
)</f>
        <v/>
      </c>
      <c r="AF251" s="73" t="str">
        <f t="shared" si="6"/>
        <v/>
      </c>
    </row>
    <row r="252" spans="12:32" s="1" customFormat="1" ht="14.5" x14ac:dyDescent="0.35">
      <c r="L252" s="73" t="str">
        <f t="shared" si="7"/>
        <v>Yes</v>
      </c>
      <c r="M252" s="4"/>
      <c r="N252" s="4"/>
      <c r="O252" s="73" t="str">
        <f>IF(OR(A252="", M252=""), "",
   IF(AND(
         M252 &lt;= 'County Names to hide (2)'!$D$2,
         OR(N252="", N252 &gt;= 'County Names to hide (2)'!$C$2)
      ),
      "Yes",
      "No"
   )
)</f>
        <v/>
      </c>
      <c r="P252" s="4"/>
      <c r="Q252" s="4"/>
      <c r="R252" s="4"/>
      <c r="S252" s="4"/>
      <c r="U252" s="73" t="str">
        <f>IF(M252="","",
   ROUND(
      (MIN(IF(N252="", 'County Names to hide (2)'!$D$2, N252),
           'County Names to hide (2)'!$D$2)
       - M252) / 365 * 12,
   1)
)</f>
        <v/>
      </c>
      <c r="V252" s="73" t="str">
        <f>IF(C252="","",
   ROUND(('County Names to hide (2)'!$D$2 - C252) / 365 * 12, 1)
)</f>
        <v/>
      </c>
      <c r="AF252" s="73" t="str">
        <f t="shared" si="6"/>
        <v/>
      </c>
    </row>
    <row r="253" spans="12:32" s="1" customFormat="1" ht="14.5" x14ac:dyDescent="0.35">
      <c r="L253" s="73" t="str">
        <f t="shared" si="7"/>
        <v>Yes</v>
      </c>
      <c r="M253" s="4"/>
      <c r="N253" s="4"/>
      <c r="O253" s="73" t="str">
        <f>IF(OR(A253="", M253=""), "",
   IF(AND(
         M253 &lt;= 'County Names to hide (2)'!$D$2,
         OR(N253="", N253 &gt;= 'County Names to hide (2)'!$C$2)
      ),
      "Yes",
      "No"
   )
)</f>
        <v/>
      </c>
      <c r="P253" s="4"/>
      <c r="Q253" s="4"/>
      <c r="R253" s="4"/>
      <c r="S253" s="4"/>
      <c r="U253" s="73" t="str">
        <f>IF(M253="","",
   ROUND(
      (MIN(IF(N253="", 'County Names to hide (2)'!$D$2, N253),
           'County Names to hide (2)'!$D$2)
       - M253) / 365 * 12,
   1)
)</f>
        <v/>
      </c>
      <c r="V253" s="73" t="str">
        <f>IF(C253="","",
   ROUND(('County Names to hide (2)'!$D$2 - C253) / 365 * 12, 1)
)</f>
        <v/>
      </c>
      <c r="AF253" s="73" t="str">
        <f t="shared" si="6"/>
        <v/>
      </c>
    </row>
    <row r="254" spans="12:32" s="1" customFormat="1" ht="14.5" x14ac:dyDescent="0.35">
      <c r="L254" s="73" t="str">
        <f t="shared" si="7"/>
        <v>Yes</v>
      </c>
      <c r="M254" s="4"/>
      <c r="N254" s="4"/>
      <c r="O254" s="73" t="str">
        <f>IF(OR(A254="", M254=""), "",
   IF(AND(
         M254 &lt;= 'County Names to hide (2)'!$D$2,
         OR(N254="", N254 &gt;= 'County Names to hide (2)'!$C$2)
      ),
      "Yes",
      "No"
   )
)</f>
        <v/>
      </c>
      <c r="P254" s="4"/>
      <c r="Q254" s="4"/>
      <c r="R254" s="4"/>
      <c r="S254" s="4"/>
      <c r="U254" s="73" t="str">
        <f>IF(M254="","",
   ROUND(
      (MIN(IF(N254="", 'County Names to hide (2)'!$D$2, N254),
           'County Names to hide (2)'!$D$2)
       - M254) / 365 * 12,
   1)
)</f>
        <v/>
      </c>
      <c r="V254" s="73" t="str">
        <f>IF(C254="","",
   ROUND(('County Names to hide (2)'!$D$2 - C254) / 365 * 12, 1)
)</f>
        <v/>
      </c>
      <c r="AF254" s="73" t="str">
        <f t="shared" si="6"/>
        <v/>
      </c>
    </row>
    <row r="255" spans="12:32" s="1" customFormat="1" ht="14.5" x14ac:dyDescent="0.35">
      <c r="L255" s="73" t="str">
        <f t="shared" si="7"/>
        <v>Yes</v>
      </c>
      <c r="M255" s="4"/>
      <c r="N255" s="4"/>
      <c r="O255" s="73" t="str">
        <f>IF(OR(A255="", M255=""), "",
   IF(AND(
         M255 &lt;= 'County Names to hide (2)'!$D$2,
         OR(N255="", N255 &gt;= 'County Names to hide (2)'!$C$2)
      ),
      "Yes",
      "No"
   )
)</f>
        <v/>
      </c>
      <c r="P255" s="4"/>
      <c r="Q255" s="4"/>
      <c r="R255" s="4"/>
      <c r="S255" s="4"/>
      <c r="U255" s="73" t="str">
        <f>IF(M255="","",
   ROUND(
      (MIN(IF(N255="", 'County Names to hide (2)'!$D$2, N255),
           'County Names to hide (2)'!$D$2)
       - M255) / 365 * 12,
   1)
)</f>
        <v/>
      </c>
      <c r="V255" s="73" t="str">
        <f>IF(C255="","",
   ROUND(('County Names to hide (2)'!$D$2 - C255) / 365 * 12, 1)
)</f>
        <v/>
      </c>
      <c r="AF255" s="73" t="str">
        <f t="shared" si="6"/>
        <v/>
      </c>
    </row>
    <row r="256" spans="12:32" s="1" customFormat="1" ht="14.5" x14ac:dyDescent="0.35">
      <c r="L256" s="73" t="str">
        <f t="shared" si="7"/>
        <v>Yes</v>
      </c>
      <c r="M256" s="4"/>
      <c r="N256" s="4"/>
      <c r="O256" s="73" t="str">
        <f>IF(OR(A256="", M256=""), "",
   IF(AND(
         M256 &lt;= 'County Names to hide (2)'!$D$2,
         OR(N256="", N256 &gt;= 'County Names to hide (2)'!$C$2)
      ),
      "Yes",
      "No"
   )
)</f>
        <v/>
      </c>
      <c r="P256" s="4"/>
      <c r="Q256" s="4"/>
      <c r="R256" s="4"/>
      <c r="S256" s="4"/>
      <c r="U256" s="73" t="str">
        <f>IF(M256="","",
   ROUND(
      (MIN(IF(N256="", 'County Names to hide (2)'!$D$2, N256),
           'County Names to hide (2)'!$D$2)
       - M256) / 365 * 12,
   1)
)</f>
        <v/>
      </c>
      <c r="V256" s="73" t="str">
        <f>IF(C256="","",
   ROUND(('County Names to hide (2)'!$D$2 - C256) / 365 * 12, 1)
)</f>
        <v/>
      </c>
      <c r="AF256" s="73" t="str">
        <f t="shared" si="6"/>
        <v/>
      </c>
    </row>
    <row r="257" spans="12:32" s="1" customFormat="1" ht="14.5" x14ac:dyDescent="0.35">
      <c r="L257" s="73" t="str">
        <f t="shared" si="7"/>
        <v>Yes</v>
      </c>
      <c r="M257" s="4"/>
      <c r="N257" s="4"/>
      <c r="O257" s="73" t="str">
        <f>IF(OR(A257="", M257=""), "",
   IF(AND(
         M257 &lt;= 'County Names to hide (2)'!$D$2,
         OR(N257="", N257 &gt;= 'County Names to hide (2)'!$C$2)
      ),
      "Yes",
      "No"
   )
)</f>
        <v/>
      </c>
      <c r="P257" s="4"/>
      <c r="Q257" s="4"/>
      <c r="R257" s="4"/>
      <c r="S257" s="4"/>
      <c r="U257" s="73" t="str">
        <f>IF(M257="","",
   ROUND(
      (MIN(IF(N257="", 'County Names to hide (2)'!$D$2, N257),
           'County Names to hide (2)'!$D$2)
       - M257) / 365 * 12,
   1)
)</f>
        <v/>
      </c>
      <c r="V257" s="73" t="str">
        <f>IF(C257="","",
   ROUND(('County Names to hide (2)'!$D$2 - C257) / 365 * 12, 1)
)</f>
        <v/>
      </c>
      <c r="AF257" s="73" t="str">
        <f t="shared" si="6"/>
        <v/>
      </c>
    </row>
    <row r="258" spans="12:32" s="1" customFormat="1" ht="14.5" x14ac:dyDescent="0.35">
      <c r="L258" s="73" t="str">
        <f t="shared" si="7"/>
        <v>Yes</v>
      </c>
      <c r="M258" s="4"/>
      <c r="N258" s="4"/>
      <c r="O258" s="73" t="str">
        <f>IF(OR(A258="", M258=""), "",
   IF(AND(
         M258 &lt;= 'County Names to hide (2)'!$D$2,
         OR(N258="", N258 &gt;= 'County Names to hide (2)'!$C$2)
      ),
      "Yes",
      "No"
   )
)</f>
        <v/>
      </c>
      <c r="P258" s="4"/>
      <c r="Q258" s="4"/>
      <c r="R258" s="4"/>
      <c r="S258" s="4"/>
      <c r="U258" s="73" t="str">
        <f>IF(M258="","",
   ROUND(
      (MIN(IF(N258="", 'County Names to hide (2)'!$D$2, N258),
           'County Names to hide (2)'!$D$2)
       - M258) / 365 * 12,
   1)
)</f>
        <v/>
      </c>
      <c r="V258" s="73" t="str">
        <f>IF(C258="","",
   ROUND(('County Names to hide (2)'!$D$2 - C258) / 365 * 12, 1)
)</f>
        <v/>
      </c>
      <c r="AF258" s="73" t="str">
        <f t="shared" si="6"/>
        <v/>
      </c>
    </row>
    <row r="259" spans="12:32" s="1" customFormat="1" ht="14.5" x14ac:dyDescent="0.35">
      <c r="L259" s="73" t="str">
        <f t="shared" si="7"/>
        <v>Yes</v>
      </c>
      <c r="M259" s="4"/>
      <c r="N259" s="4"/>
      <c r="O259" s="73" t="str">
        <f>IF(OR(A259="", M259=""), "",
   IF(AND(
         M259 &lt;= 'County Names to hide (2)'!$D$2,
         OR(N259="", N259 &gt;= 'County Names to hide (2)'!$C$2)
      ),
      "Yes",
      "No"
   )
)</f>
        <v/>
      </c>
      <c r="P259" s="4"/>
      <c r="Q259" s="4"/>
      <c r="R259" s="4"/>
      <c r="S259" s="4"/>
      <c r="U259" s="73" t="str">
        <f>IF(M259="","",
   ROUND(
      (MIN(IF(N259="", 'County Names to hide (2)'!$D$2, N259),
           'County Names to hide (2)'!$D$2)
       - M259) / 365 * 12,
   1)
)</f>
        <v/>
      </c>
      <c r="V259" s="73" t="str">
        <f>IF(C259="","",
   ROUND(('County Names to hide (2)'!$D$2 - C259) / 365 * 12, 1)
)</f>
        <v/>
      </c>
      <c r="AF259" s="73" t="str">
        <f t="shared" si="6"/>
        <v/>
      </c>
    </row>
    <row r="260" spans="12:32" s="1" customFormat="1" ht="14.5" x14ac:dyDescent="0.35">
      <c r="L260" s="73" t="str">
        <f t="shared" si="7"/>
        <v>Yes</v>
      </c>
      <c r="M260" s="4"/>
      <c r="N260" s="4"/>
      <c r="O260" s="73" t="str">
        <f>IF(OR(A260="", M260=""), "",
   IF(AND(
         M260 &lt;= 'County Names to hide (2)'!$D$2,
         OR(N260="", N260 &gt;= 'County Names to hide (2)'!$C$2)
      ),
      "Yes",
      "No"
   )
)</f>
        <v/>
      </c>
      <c r="P260" s="4"/>
      <c r="Q260" s="4"/>
      <c r="R260" s="4"/>
      <c r="S260" s="4"/>
      <c r="U260" s="73" t="str">
        <f>IF(M260="","",
   ROUND(
      (MIN(IF(N260="", 'County Names to hide (2)'!$D$2, N260),
           'County Names to hide (2)'!$D$2)
       - M260) / 365 * 12,
   1)
)</f>
        <v/>
      </c>
      <c r="V260" s="73" t="str">
        <f>IF(C260="","",
   ROUND(('County Names to hide (2)'!$D$2 - C260) / 365 * 12, 1)
)</f>
        <v/>
      </c>
      <c r="AF260" s="73" t="str">
        <f t="shared" si="6"/>
        <v/>
      </c>
    </row>
    <row r="261" spans="12:32" s="1" customFormat="1" ht="14.5" x14ac:dyDescent="0.35">
      <c r="L261" s="73" t="str">
        <f t="shared" si="7"/>
        <v>Yes</v>
      </c>
      <c r="M261" s="4"/>
      <c r="N261" s="4"/>
      <c r="O261" s="73" t="str">
        <f>IF(OR(A261="", M261=""), "",
   IF(AND(
         M261 &lt;= 'County Names to hide (2)'!$D$2,
         OR(N261="", N261 &gt;= 'County Names to hide (2)'!$C$2)
      ),
      "Yes",
      "No"
   )
)</f>
        <v/>
      </c>
      <c r="P261" s="4"/>
      <c r="Q261" s="4"/>
      <c r="R261" s="4"/>
      <c r="S261" s="4"/>
      <c r="U261" s="73" t="str">
        <f>IF(M261="","",
   ROUND(
      (MIN(IF(N261="", 'County Names to hide (2)'!$D$2, N261),
           'County Names to hide (2)'!$D$2)
       - M261) / 365 * 12,
   1)
)</f>
        <v/>
      </c>
      <c r="V261" s="73" t="str">
        <f>IF(C261="","",
   ROUND(('County Names to hide (2)'!$D$2 - C261) / 365 * 12, 1)
)</f>
        <v/>
      </c>
      <c r="AF261" s="73" t="str">
        <f t="shared" si="6"/>
        <v/>
      </c>
    </row>
    <row r="262" spans="12:32" s="1" customFormat="1" ht="14.5" x14ac:dyDescent="0.35">
      <c r="L262" s="73" t="str">
        <f t="shared" si="7"/>
        <v>Yes</v>
      </c>
      <c r="M262" s="4"/>
      <c r="N262" s="4"/>
      <c r="O262" s="73" t="str">
        <f>IF(OR(A262="", M262=""), "",
   IF(AND(
         M262 &lt;= 'County Names to hide (2)'!$D$2,
         OR(N262="", N262 &gt;= 'County Names to hide (2)'!$C$2)
      ),
      "Yes",
      "No"
   )
)</f>
        <v/>
      </c>
      <c r="P262" s="4"/>
      <c r="Q262" s="4"/>
      <c r="R262" s="4"/>
      <c r="S262" s="4"/>
      <c r="U262" s="73" t="str">
        <f>IF(M262="","",
   ROUND(
      (MIN(IF(N262="", 'County Names to hide (2)'!$D$2, N262),
           'County Names to hide (2)'!$D$2)
       - M262) / 365 * 12,
   1)
)</f>
        <v/>
      </c>
      <c r="V262" s="73" t="str">
        <f>IF(C262="","",
   ROUND(('County Names to hide (2)'!$D$2 - C262) / 365 * 12, 1)
)</f>
        <v/>
      </c>
      <c r="AF262" s="73" t="str">
        <f t="shared" ref="AF262:AF325" si="8">IF(LEN(U262)=0,"",IF(U262&gt;=3,"Yes","No"))</f>
        <v/>
      </c>
    </row>
    <row r="263" spans="12:32" s="1" customFormat="1" ht="14.5" x14ac:dyDescent="0.35">
      <c r="L263" s="73" t="str">
        <f t="shared" ref="L263:L326" si="9">IF(COUNTIF(F263:K263, "Yes")&gt;0, "No", "Yes")</f>
        <v>Yes</v>
      </c>
      <c r="M263" s="4"/>
      <c r="N263" s="4"/>
      <c r="O263" s="73" t="str">
        <f>IF(OR(A263="", M263=""), "",
   IF(AND(
         M263 &lt;= 'County Names to hide (2)'!$D$2,
         OR(N263="", N263 &gt;= 'County Names to hide (2)'!$C$2)
      ),
      "Yes",
      "No"
   )
)</f>
        <v/>
      </c>
      <c r="P263" s="4"/>
      <c r="Q263" s="4"/>
      <c r="R263" s="4"/>
      <c r="S263" s="4"/>
      <c r="U263" s="73" t="str">
        <f>IF(M263="","",
   ROUND(
      (MIN(IF(N263="", 'County Names to hide (2)'!$D$2, N263),
           'County Names to hide (2)'!$D$2)
       - M263) / 365 * 12,
   1)
)</f>
        <v/>
      </c>
      <c r="V263" s="73" t="str">
        <f>IF(C263="","",
   ROUND(('County Names to hide (2)'!$D$2 - C263) / 365 * 12, 1)
)</f>
        <v/>
      </c>
      <c r="AF263" s="73" t="str">
        <f t="shared" si="8"/>
        <v/>
      </c>
    </row>
    <row r="264" spans="12:32" s="1" customFormat="1" ht="14.5" x14ac:dyDescent="0.35">
      <c r="L264" s="73" t="str">
        <f t="shared" si="9"/>
        <v>Yes</v>
      </c>
      <c r="M264" s="4"/>
      <c r="N264" s="4"/>
      <c r="O264" s="73" t="str">
        <f>IF(OR(A264="", M264=""), "",
   IF(AND(
         M264 &lt;= 'County Names to hide (2)'!$D$2,
         OR(N264="", N264 &gt;= 'County Names to hide (2)'!$C$2)
      ),
      "Yes",
      "No"
   )
)</f>
        <v/>
      </c>
      <c r="P264" s="4"/>
      <c r="Q264" s="4"/>
      <c r="R264" s="4"/>
      <c r="S264" s="4"/>
      <c r="U264" s="73" t="str">
        <f>IF(M264="","",
   ROUND(
      (MIN(IF(N264="", 'County Names to hide (2)'!$D$2, N264),
           'County Names to hide (2)'!$D$2)
       - M264) / 365 * 12,
   1)
)</f>
        <v/>
      </c>
      <c r="V264" s="73" t="str">
        <f>IF(C264="","",
   ROUND(('County Names to hide (2)'!$D$2 - C264) / 365 * 12, 1)
)</f>
        <v/>
      </c>
      <c r="AF264" s="73" t="str">
        <f t="shared" si="8"/>
        <v/>
      </c>
    </row>
    <row r="265" spans="12:32" s="1" customFormat="1" ht="14.5" x14ac:dyDescent="0.35">
      <c r="L265" s="73" t="str">
        <f t="shared" si="9"/>
        <v>Yes</v>
      </c>
      <c r="M265" s="4"/>
      <c r="N265" s="4"/>
      <c r="O265" s="73" t="str">
        <f>IF(OR(A265="", M265=""), "",
   IF(AND(
         M265 &lt;= 'County Names to hide (2)'!$D$2,
         OR(N265="", N265 &gt;= 'County Names to hide (2)'!$C$2)
      ),
      "Yes",
      "No"
   )
)</f>
        <v/>
      </c>
      <c r="P265" s="4"/>
      <c r="Q265" s="4"/>
      <c r="R265" s="4"/>
      <c r="S265" s="4"/>
      <c r="U265" s="73" t="str">
        <f>IF(M265="","",
   ROUND(
      (MIN(IF(N265="", 'County Names to hide (2)'!$D$2, N265),
           'County Names to hide (2)'!$D$2)
       - M265) / 365 * 12,
   1)
)</f>
        <v/>
      </c>
      <c r="V265" s="73" t="str">
        <f>IF(C265="","",
   ROUND(('County Names to hide (2)'!$D$2 - C265) / 365 * 12, 1)
)</f>
        <v/>
      </c>
      <c r="AF265" s="73" t="str">
        <f t="shared" si="8"/>
        <v/>
      </c>
    </row>
    <row r="266" spans="12:32" s="1" customFormat="1" ht="14.5" x14ac:dyDescent="0.35">
      <c r="L266" s="73" t="str">
        <f t="shared" si="9"/>
        <v>Yes</v>
      </c>
      <c r="M266" s="4"/>
      <c r="N266" s="4"/>
      <c r="O266" s="73" t="str">
        <f>IF(OR(A266="", M266=""), "",
   IF(AND(
         M266 &lt;= 'County Names to hide (2)'!$D$2,
         OR(N266="", N266 &gt;= 'County Names to hide (2)'!$C$2)
      ),
      "Yes",
      "No"
   )
)</f>
        <v/>
      </c>
      <c r="P266" s="4"/>
      <c r="Q266" s="4"/>
      <c r="R266" s="4"/>
      <c r="S266" s="4"/>
      <c r="U266" s="73" t="str">
        <f>IF(M266="","",
   ROUND(
      (MIN(IF(N266="", 'County Names to hide (2)'!$D$2, N266),
           'County Names to hide (2)'!$D$2)
       - M266) / 365 * 12,
   1)
)</f>
        <v/>
      </c>
      <c r="V266" s="73" t="str">
        <f>IF(C266="","",
   ROUND(('County Names to hide (2)'!$D$2 - C266) / 365 * 12, 1)
)</f>
        <v/>
      </c>
      <c r="AF266" s="73" t="str">
        <f t="shared" si="8"/>
        <v/>
      </c>
    </row>
    <row r="267" spans="12:32" s="1" customFormat="1" ht="14.5" x14ac:dyDescent="0.35">
      <c r="L267" s="73" t="str">
        <f t="shared" si="9"/>
        <v>Yes</v>
      </c>
      <c r="M267" s="4"/>
      <c r="N267" s="4"/>
      <c r="O267" s="73" t="str">
        <f>IF(OR(A267="", M267=""), "",
   IF(AND(
         M267 &lt;= 'County Names to hide (2)'!$D$2,
         OR(N267="", N267 &gt;= 'County Names to hide (2)'!$C$2)
      ),
      "Yes",
      "No"
   )
)</f>
        <v/>
      </c>
      <c r="P267" s="4"/>
      <c r="Q267" s="4"/>
      <c r="R267" s="4"/>
      <c r="S267" s="4"/>
      <c r="U267" s="73" t="str">
        <f>IF(M267="","",
   ROUND(
      (MIN(IF(N267="", 'County Names to hide (2)'!$D$2, N267),
           'County Names to hide (2)'!$D$2)
       - M267) / 365 * 12,
   1)
)</f>
        <v/>
      </c>
      <c r="V267" s="73" t="str">
        <f>IF(C267="","",
   ROUND(('County Names to hide (2)'!$D$2 - C267) / 365 * 12, 1)
)</f>
        <v/>
      </c>
      <c r="AF267" s="73" t="str">
        <f t="shared" si="8"/>
        <v/>
      </c>
    </row>
    <row r="268" spans="12:32" s="1" customFormat="1" ht="14.5" x14ac:dyDescent="0.35">
      <c r="L268" s="73" t="str">
        <f t="shared" si="9"/>
        <v>Yes</v>
      </c>
      <c r="M268" s="4"/>
      <c r="N268" s="4"/>
      <c r="O268" s="73" t="str">
        <f>IF(OR(A268="", M268=""), "",
   IF(AND(
         M268 &lt;= 'County Names to hide (2)'!$D$2,
         OR(N268="", N268 &gt;= 'County Names to hide (2)'!$C$2)
      ),
      "Yes",
      "No"
   )
)</f>
        <v/>
      </c>
      <c r="P268" s="4"/>
      <c r="Q268" s="4"/>
      <c r="R268" s="4"/>
      <c r="S268" s="4"/>
      <c r="U268" s="73" t="str">
        <f>IF(M268="","",
   ROUND(
      (MIN(IF(N268="", 'County Names to hide (2)'!$D$2, N268),
           'County Names to hide (2)'!$D$2)
       - M268) / 365 * 12,
   1)
)</f>
        <v/>
      </c>
      <c r="V268" s="73" t="str">
        <f>IF(C268="","",
   ROUND(('County Names to hide (2)'!$D$2 - C268) / 365 * 12, 1)
)</f>
        <v/>
      </c>
      <c r="AF268" s="73" t="str">
        <f t="shared" si="8"/>
        <v/>
      </c>
    </row>
    <row r="269" spans="12:32" s="1" customFormat="1" ht="14.5" x14ac:dyDescent="0.35">
      <c r="L269" s="73" t="str">
        <f t="shared" si="9"/>
        <v>Yes</v>
      </c>
      <c r="M269" s="4"/>
      <c r="N269" s="4"/>
      <c r="O269" s="73" t="str">
        <f>IF(OR(A269="", M269=""), "",
   IF(AND(
         M269 &lt;= 'County Names to hide (2)'!$D$2,
         OR(N269="", N269 &gt;= 'County Names to hide (2)'!$C$2)
      ),
      "Yes",
      "No"
   )
)</f>
        <v/>
      </c>
      <c r="P269" s="4"/>
      <c r="Q269" s="4"/>
      <c r="R269" s="4"/>
      <c r="S269" s="4"/>
      <c r="U269" s="73" t="str">
        <f>IF(M269="","",
   ROUND(
      (MIN(IF(N269="", 'County Names to hide (2)'!$D$2, N269),
           'County Names to hide (2)'!$D$2)
       - M269) / 365 * 12,
   1)
)</f>
        <v/>
      </c>
      <c r="V269" s="73" t="str">
        <f>IF(C269="","",
   ROUND(('County Names to hide (2)'!$D$2 - C269) / 365 * 12, 1)
)</f>
        <v/>
      </c>
      <c r="AF269" s="73" t="str">
        <f t="shared" si="8"/>
        <v/>
      </c>
    </row>
    <row r="270" spans="12:32" s="1" customFormat="1" ht="14.5" x14ac:dyDescent="0.35">
      <c r="L270" s="73" t="str">
        <f t="shared" si="9"/>
        <v>Yes</v>
      </c>
      <c r="M270" s="4"/>
      <c r="N270" s="4"/>
      <c r="O270" s="73" t="str">
        <f>IF(OR(A270="", M270=""), "",
   IF(AND(
         M270 &lt;= 'County Names to hide (2)'!$D$2,
         OR(N270="", N270 &gt;= 'County Names to hide (2)'!$C$2)
      ),
      "Yes",
      "No"
   )
)</f>
        <v/>
      </c>
      <c r="P270" s="4"/>
      <c r="Q270" s="4"/>
      <c r="R270" s="4"/>
      <c r="S270" s="4"/>
      <c r="U270" s="73" t="str">
        <f>IF(M270="","",
   ROUND(
      (MIN(IF(N270="", 'County Names to hide (2)'!$D$2, N270),
           'County Names to hide (2)'!$D$2)
       - M270) / 365 * 12,
   1)
)</f>
        <v/>
      </c>
      <c r="V270" s="73" t="str">
        <f>IF(C270="","",
   ROUND(('County Names to hide (2)'!$D$2 - C270) / 365 * 12, 1)
)</f>
        <v/>
      </c>
      <c r="AF270" s="73" t="str">
        <f t="shared" si="8"/>
        <v/>
      </c>
    </row>
    <row r="271" spans="12:32" s="1" customFormat="1" ht="14.5" x14ac:dyDescent="0.35">
      <c r="L271" s="73" t="str">
        <f t="shared" si="9"/>
        <v>Yes</v>
      </c>
      <c r="M271" s="4"/>
      <c r="N271" s="4"/>
      <c r="O271" s="73" t="str">
        <f>IF(OR(A271="", M271=""), "",
   IF(AND(
         M271 &lt;= 'County Names to hide (2)'!$D$2,
         OR(N271="", N271 &gt;= 'County Names to hide (2)'!$C$2)
      ),
      "Yes",
      "No"
   )
)</f>
        <v/>
      </c>
      <c r="P271" s="4"/>
      <c r="Q271" s="4"/>
      <c r="R271" s="4"/>
      <c r="S271" s="4"/>
      <c r="U271" s="73" t="str">
        <f>IF(M271="","",
   ROUND(
      (MIN(IF(N271="", 'County Names to hide (2)'!$D$2, N271),
           'County Names to hide (2)'!$D$2)
       - M271) / 365 * 12,
   1)
)</f>
        <v/>
      </c>
      <c r="V271" s="73" t="str">
        <f>IF(C271="","",
   ROUND(('County Names to hide (2)'!$D$2 - C271) / 365 * 12, 1)
)</f>
        <v/>
      </c>
      <c r="AF271" s="73" t="str">
        <f t="shared" si="8"/>
        <v/>
      </c>
    </row>
    <row r="272" spans="12:32" s="1" customFormat="1" ht="14.5" x14ac:dyDescent="0.35">
      <c r="L272" s="73" t="str">
        <f t="shared" si="9"/>
        <v>Yes</v>
      </c>
      <c r="M272" s="4"/>
      <c r="N272" s="4"/>
      <c r="O272" s="73" t="str">
        <f>IF(OR(A272="", M272=""), "",
   IF(AND(
         M272 &lt;= 'County Names to hide (2)'!$D$2,
         OR(N272="", N272 &gt;= 'County Names to hide (2)'!$C$2)
      ),
      "Yes",
      "No"
   )
)</f>
        <v/>
      </c>
      <c r="P272" s="4"/>
      <c r="Q272" s="4"/>
      <c r="R272" s="4"/>
      <c r="S272" s="4"/>
      <c r="U272" s="73" t="str">
        <f>IF(M272="","",
   ROUND(
      (MIN(IF(N272="", 'County Names to hide (2)'!$D$2, N272),
           'County Names to hide (2)'!$D$2)
       - M272) / 365 * 12,
   1)
)</f>
        <v/>
      </c>
      <c r="V272" s="73" t="str">
        <f>IF(C272="","",
   ROUND(('County Names to hide (2)'!$D$2 - C272) / 365 * 12, 1)
)</f>
        <v/>
      </c>
      <c r="AF272" s="73" t="str">
        <f t="shared" si="8"/>
        <v/>
      </c>
    </row>
    <row r="273" spans="12:32" s="1" customFormat="1" ht="14.5" x14ac:dyDescent="0.35">
      <c r="L273" s="73" t="str">
        <f t="shared" si="9"/>
        <v>Yes</v>
      </c>
      <c r="M273" s="4"/>
      <c r="N273" s="4"/>
      <c r="O273" s="73" t="str">
        <f>IF(OR(A273="", M273=""), "",
   IF(AND(
         M273 &lt;= 'County Names to hide (2)'!$D$2,
         OR(N273="", N273 &gt;= 'County Names to hide (2)'!$C$2)
      ),
      "Yes",
      "No"
   )
)</f>
        <v/>
      </c>
      <c r="P273" s="4"/>
      <c r="Q273" s="4"/>
      <c r="R273" s="4"/>
      <c r="S273" s="4"/>
      <c r="U273" s="73" t="str">
        <f>IF(M273="","",
   ROUND(
      (MIN(IF(N273="", 'County Names to hide (2)'!$D$2, N273),
           'County Names to hide (2)'!$D$2)
       - M273) / 365 * 12,
   1)
)</f>
        <v/>
      </c>
      <c r="V273" s="73" t="str">
        <f>IF(C273="","",
   ROUND(('County Names to hide (2)'!$D$2 - C273) / 365 * 12, 1)
)</f>
        <v/>
      </c>
      <c r="AF273" s="73" t="str">
        <f t="shared" si="8"/>
        <v/>
      </c>
    </row>
    <row r="274" spans="12:32" s="1" customFormat="1" ht="14.5" x14ac:dyDescent="0.35">
      <c r="L274" s="73" t="str">
        <f t="shared" si="9"/>
        <v>Yes</v>
      </c>
      <c r="M274" s="4"/>
      <c r="N274" s="4"/>
      <c r="O274" s="73" t="str">
        <f>IF(OR(A274="", M274=""), "",
   IF(AND(
         M274 &lt;= 'County Names to hide (2)'!$D$2,
         OR(N274="", N274 &gt;= 'County Names to hide (2)'!$C$2)
      ),
      "Yes",
      "No"
   )
)</f>
        <v/>
      </c>
      <c r="P274" s="4"/>
      <c r="Q274" s="4"/>
      <c r="R274" s="4"/>
      <c r="S274" s="4"/>
      <c r="U274" s="73" t="str">
        <f>IF(M274="","",
   ROUND(
      (MIN(IF(N274="", 'County Names to hide (2)'!$D$2, N274),
           'County Names to hide (2)'!$D$2)
       - M274) / 365 * 12,
   1)
)</f>
        <v/>
      </c>
      <c r="V274" s="73" t="str">
        <f>IF(C274="","",
   ROUND(('County Names to hide (2)'!$D$2 - C274) / 365 * 12, 1)
)</f>
        <v/>
      </c>
      <c r="AF274" s="73" t="str">
        <f t="shared" si="8"/>
        <v/>
      </c>
    </row>
    <row r="275" spans="12:32" s="1" customFormat="1" ht="14.5" x14ac:dyDescent="0.35">
      <c r="L275" s="73" t="str">
        <f t="shared" si="9"/>
        <v>Yes</v>
      </c>
      <c r="M275" s="4"/>
      <c r="N275" s="4"/>
      <c r="O275" s="73" t="str">
        <f>IF(OR(A275="", M275=""), "",
   IF(AND(
         M275 &lt;= 'County Names to hide (2)'!$D$2,
         OR(N275="", N275 &gt;= 'County Names to hide (2)'!$C$2)
      ),
      "Yes",
      "No"
   )
)</f>
        <v/>
      </c>
      <c r="P275" s="4"/>
      <c r="Q275" s="4"/>
      <c r="R275" s="4"/>
      <c r="S275" s="4"/>
      <c r="U275" s="73" t="str">
        <f>IF(M275="","",
   ROUND(
      (MIN(IF(N275="", 'County Names to hide (2)'!$D$2, N275),
           'County Names to hide (2)'!$D$2)
       - M275) / 365 * 12,
   1)
)</f>
        <v/>
      </c>
      <c r="V275" s="73" t="str">
        <f>IF(C275="","",
   ROUND(('County Names to hide (2)'!$D$2 - C275) / 365 * 12, 1)
)</f>
        <v/>
      </c>
      <c r="AF275" s="73" t="str">
        <f t="shared" si="8"/>
        <v/>
      </c>
    </row>
    <row r="276" spans="12:32" s="1" customFormat="1" ht="14.5" x14ac:dyDescent="0.35">
      <c r="L276" s="73" t="str">
        <f t="shared" si="9"/>
        <v>Yes</v>
      </c>
      <c r="M276" s="4"/>
      <c r="N276" s="4"/>
      <c r="O276" s="73" t="str">
        <f>IF(OR(A276="", M276=""), "",
   IF(AND(
         M276 &lt;= 'County Names to hide (2)'!$D$2,
         OR(N276="", N276 &gt;= 'County Names to hide (2)'!$C$2)
      ),
      "Yes",
      "No"
   )
)</f>
        <v/>
      </c>
      <c r="P276" s="4"/>
      <c r="Q276" s="4"/>
      <c r="R276" s="4"/>
      <c r="S276" s="4"/>
      <c r="U276" s="73" t="str">
        <f>IF(M276="","",
   ROUND(
      (MIN(IF(N276="", 'County Names to hide (2)'!$D$2, N276),
           'County Names to hide (2)'!$D$2)
       - M276) / 365 * 12,
   1)
)</f>
        <v/>
      </c>
      <c r="V276" s="73" t="str">
        <f>IF(C276="","",
   ROUND(('County Names to hide (2)'!$D$2 - C276) / 365 * 12, 1)
)</f>
        <v/>
      </c>
      <c r="AF276" s="73" t="str">
        <f t="shared" si="8"/>
        <v/>
      </c>
    </row>
    <row r="277" spans="12:32" s="1" customFormat="1" ht="14.5" x14ac:dyDescent="0.35">
      <c r="L277" s="73" t="str">
        <f t="shared" si="9"/>
        <v>Yes</v>
      </c>
      <c r="M277" s="4"/>
      <c r="N277" s="4"/>
      <c r="O277" s="73" t="str">
        <f>IF(OR(A277="", M277=""), "",
   IF(AND(
         M277 &lt;= 'County Names to hide (2)'!$D$2,
         OR(N277="", N277 &gt;= 'County Names to hide (2)'!$C$2)
      ),
      "Yes",
      "No"
   )
)</f>
        <v/>
      </c>
      <c r="P277" s="4"/>
      <c r="Q277" s="4"/>
      <c r="R277" s="4"/>
      <c r="S277" s="4"/>
      <c r="U277" s="73" t="str">
        <f>IF(M277="","",
   ROUND(
      (MIN(IF(N277="", 'County Names to hide (2)'!$D$2, N277),
           'County Names to hide (2)'!$D$2)
       - M277) / 365 * 12,
   1)
)</f>
        <v/>
      </c>
      <c r="V277" s="73" t="str">
        <f>IF(C277="","",
   ROUND(('County Names to hide (2)'!$D$2 - C277) / 365 * 12, 1)
)</f>
        <v/>
      </c>
      <c r="AF277" s="73" t="str">
        <f t="shared" si="8"/>
        <v/>
      </c>
    </row>
    <row r="278" spans="12:32" s="1" customFormat="1" ht="14.5" x14ac:dyDescent="0.35">
      <c r="L278" s="73" t="str">
        <f t="shared" si="9"/>
        <v>Yes</v>
      </c>
      <c r="M278" s="4"/>
      <c r="N278" s="4"/>
      <c r="O278" s="73" t="str">
        <f>IF(OR(A278="", M278=""), "",
   IF(AND(
         M278 &lt;= 'County Names to hide (2)'!$D$2,
         OR(N278="", N278 &gt;= 'County Names to hide (2)'!$C$2)
      ),
      "Yes",
      "No"
   )
)</f>
        <v/>
      </c>
      <c r="P278" s="4"/>
      <c r="Q278" s="4"/>
      <c r="R278" s="4"/>
      <c r="S278" s="4"/>
      <c r="U278" s="73" t="str">
        <f>IF(M278="","",
   ROUND(
      (MIN(IF(N278="", 'County Names to hide (2)'!$D$2, N278),
           'County Names to hide (2)'!$D$2)
       - M278) / 365 * 12,
   1)
)</f>
        <v/>
      </c>
      <c r="V278" s="73" t="str">
        <f>IF(C278="","",
   ROUND(('County Names to hide (2)'!$D$2 - C278) / 365 * 12, 1)
)</f>
        <v/>
      </c>
      <c r="AF278" s="73" t="str">
        <f t="shared" si="8"/>
        <v/>
      </c>
    </row>
    <row r="279" spans="12:32" s="1" customFormat="1" ht="14.5" x14ac:dyDescent="0.35">
      <c r="L279" s="73" t="str">
        <f t="shared" si="9"/>
        <v>Yes</v>
      </c>
      <c r="M279" s="4"/>
      <c r="N279" s="4"/>
      <c r="O279" s="73" t="str">
        <f>IF(OR(A279="", M279=""), "",
   IF(AND(
         M279 &lt;= 'County Names to hide (2)'!$D$2,
         OR(N279="", N279 &gt;= 'County Names to hide (2)'!$C$2)
      ),
      "Yes",
      "No"
   )
)</f>
        <v/>
      </c>
      <c r="P279" s="4"/>
      <c r="Q279" s="4"/>
      <c r="R279" s="4"/>
      <c r="S279" s="4"/>
      <c r="U279" s="73" t="str">
        <f>IF(M279="","",
   ROUND(
      (MIN(IF(N279="", 'County Names to hide (2)'!$D$2, N279),
           'County Names to hide (2)'!$D$2)
       - M279) / 365 * 12,
   1)
)</f>
        <v/>
      </c>
      <c r="V279" s="73" t="str">
        <f>IF(C279="","",
   ROUND(('County Names to hide (2)'!$D$2 - C279) / 365 * 12, 1)
)</f>
        <v/>
      </c>
      <c r="AF279" s="73" t="str">
        <f t="shared" si="8"/>
        <v/>
      </c>
    </row>
    <row r="280" spans="12:32" s="1" customFormat="1" ht="14.5" x14ac:dyDescent="0.35">
      <c r="L280" s="73" t="str">
        <f t="shared" si="9"/>
        <v>Yes</v>
      </c>
      <c r="M280" s="4"/>
      <c r="N280" s="4"/>
      <c r="O280" s="73" t="str">
        <f>IF(OR(A280="", M280=""), "",
   IF(AND(
         M280 &lt;= 'County Names to hide (2)'!$D$2,
         OR(N280="", N280 &gt;= 'County Names to hide (2)'!$C$2)
      ),
      "Yes",
      "No"
   )
)</f>
        <v/>
      </c>
      <c r="P280" s="4"/>
      <c r="Q280" s="4"/>
      <c r="R280" s="4"/>
      <c r="S280" s="4"/>
      <c r="U280" s="73" t="str">
        <f>IF(M280="","",
   ROUND(
      (MIN(IF(N280="", 'County Names to hide (2)'!$D$2, N280),
           'County Names to hide (2)'!$D$2)
       - M280) / 365 * 12,
   1)
)</f>
        <v/>
      </c>
      <c r="V280" s="73" t="str">
        <f>IF(C280="","",
   ROUND(('County Names to hide (2)'!$D$2 - C280) / 365 * 12, 1)
)</f>
        <v/>
      </c>
      <c r="AF280" s="73" t="str">
        <f t="shared" si="8"/>
        <v/>
      </c>
    </row>
    <row r="281" spans="12:32" s="1" customFormat="1" ht="14.5" x14ac:dyDescent="0.35">
      <c r="L281" s="73" t="str">
        <f t="shared" si="9"/>
        <v>Yes</v>
      </c>
      <c r="M281" s="4"/>
      <c r="N281" s="4"/>
      <c r="O281" s="73" t="str">
        <f>IF(OR(A281="", M281=""), "",
   IF(AND(
         M281 &lt;= 'County Names to hide (2)'!$D$2,
         OR(N281="", N281 &gt;= 'County Names to hide (2)'!$C$2)
      ),
      "Yes",
      "No"
   )
)</f>
        <v/>
      </c>
      <c r="P281" s="4"/>
      <c r="Q281" s="4"/>
      <c r="R281" s="4"/>
      <c r="S281" s="4"/>
      <c r="U281" s="73" t="str">
        <f>IF(M281="","",
   ROUND(
      (MIN(IF(N281="", 'County Names to hide (2)'!$D$2, N281),
           'County Names to hide (2)'!$D$2)
       - M281) / 365 * 12,
   1)
)</f>
        <v/>
      </c>
      <c r="V281" s="73" t="str">
        <f>IF(C281="","",
   ROUND(('County Names to hide (2)'!$D$2 - C281) / 365 * 12, 1)
)</f>
        <v/>
      </c>
      <c r="AF281" s="73" t="str">
        <f t="shared" si="8"/>
        <v/>
      </c>
    </row>
    <row r="282" spans="12:32" s="1" customFormat="1" ht="14.5" x14ac:dyDescent="0.35">
      <c r="L282" s="73" t="str">
        <f t="shared" si="9"/>
        <v>Yes</v>
      </c>
      <c r="M282" s="4"/>
      <c r="N282" s="4"/>
      <c r="O282" s="73" t="str">
        <f>IF(OR(A282="", M282=""), "",
   IF(AND(
         M282 &lt;= 'County Names to hide (2)'!$D$2,
         OR(N282="", N282 &gt;= 'County Names to hide (2)'!$C$2)
      ),
      "Yes",
      "No"
   )
)</f>
        <v/>
      </c>
      <c r="P282" s="4"/>
      <c r="Q282" s="4"/>
      <c r="R282" s="4"/>
      <c r="S282" s="4"/>
      <c r="U282" s="73" t="str">
        <f>IF(M282="","",
   ROUND(
      (MIN(IF(N282="", 'County Names to hide (2)'!$D$2, N282),
           'County Names to hide (2)'!$D$2)
       - M282) / 365 * 12,
   1)
)</f>
        <v/>
      </c>
      <c r="V282" s="73" t="str">
        <f>IF(C282="","",
   ROUND(('County Names to hide (2)'!$D$2 - C282) / 365 * 12, 1)
)</f>
        <v/>
      </c>
      <c r="AF282" s="73" t="str">
        <f t="shared" si="8"/>
        <v/>
      </c>
    </row>
    <row r="283" spans="12:32" s="1" customFormat="1" ht="14.5" x14ac:dyDescent="0.35">
      <c r="L283" s="73" t="str">
        <f t="shared" si="9"/>
        <v>Yes</v>
      </c>
      <c r="M283" s="4"/>
      <c r="N283" s="4"/>
      <c r="O283" s="73" t="str">
        <f>IF(OR(A283="", M283=""), "",
   IF(AND(
         M283 &lt;= 'County Names to hide (2)'!$D$2,
         OR(N283="", N283 &gt;= 'County Names to hide (2)'!$C$2)
      ),
      "Yes",
      "No"
   )
)</f>
        <v/>
      </c>
      <c r="P283" s="4"/>
      <c r="Q283" s="4"/>
      <c r="R283" s="4"/>
      <c r="S283" s="4"/>
      <c r="U283" s="73" t="str">
        <f>IF(M283="","",
   ROUND(
      (MIN(IF(N283="", 'County Names to hide (2)'!$D$2, N283),
           'County Names to hide (2)'!$D$2)
       - M283) / 365 * 12,
   1)
)</f>
        <v/>
      </c>
      <c r="V283" s="73" t="str">
        <f>IF(C283="","",
   ROUND(('County Names to hide (2)'!$D$2 - C283) / 365 * 12, 1)
)</f>
        <v/>
      </c>
      <c r="AF283" s="73" t="str">
        <f t="shared" si="8"/>
        <v/>
      </c>
    </row>
    <row r="284" spans="12:32" s="1" customFormat="1" ht="14.5" x14ac:dyDescent="0.35">
      <c r="L284" s="73" t="str">
        <f t="shared" si="9"/>
        <v>Yes</v>
      </c>
      <c r="M284" s="4"/>
      <c r="N284" s="4"/>
      <c r="O284" s="73" t="str">
        <f>IF(OR(A284="", M284=""), "",
   IF(AND(
         M284 &lt;= 'County Names to hide (2)'!$D$2,
         OR(N284="", N284 &gt;= 'County Names to hide (2)'!$C$2)
      ),
      "Yes",
      "No"
   )
)</f>
        <v/>
      </c>
      <c r="P284" s="4"/>
      <c r="Q284" s="4"/>
      <c r="R284" s="4"/>
      <c r="S284" s="4"/>
      <c r="U284" s="73" t="str">
        <f>IF(M284="","",
   ROUND(
      (MIN(IF(N284="", 'County Names to hide (2)'!$D$2, N284),
           'County Names to hide (2)'!$D$2)
       - M284) / 365 * 12,
   1)
)</f>
        <v/>
      </c>
      <c r="V284" s="73" t="str">
        <f>IF(C284="","",
   ROUND(('County Names to hide (2)'!$D$2 - C284) / 365 * 12, 1)
)</f>
        <v/>
      </c>
      <c r="AF284" s="73" t="str">
        <f t="shared" si="8"/>
        <v/>
      </c>
    </row>
    <row r="285" spans="12:32" s="1" customFormat="1" ht="14.5" x14ac:dyDescent="0.35">
      <c r="L285" s="73" t="str">
        <f t="shared" si="9"/>
        <v>Yes</v>
      </c>
      <c r="M285" s="4"/>
      <c r="N285" s="4"/>
      <c r="O285" s="73" t="str">
        <f>IF(OR(A285="", M285=""), "",
   IF(AND(
         M285 &lt;= 'County Names to hide (2)'!$D$2,
         OR(N285="", N285 &gt;= 'County Names to hide (2)'!$C$2)
      ),
      "Yes",
      "No"
   )
)</f>
        <v/>
      </c>
      <c r="P285" s="4"/>
      <c r="Q285" s="4"/>
      <c r="R285" s="4"/>
      <c r="S285" s="4"/>
      <c r="U285" s="73" t="str">
        <f>IF(M285="","",
   ROUND(
      (MIN(IF(N285="", 'County Names to hide (2)'!$D$2, N285),
           'County Names to hide (2)'!$D$2)
       - M285) / 365 * 12,
   1)
)</f>
        <v/>
      </c>
      <c r="V285" s="73" t="str">
        <f>IF(C285="","",
   ROUND(('County Names to hide (2)'!$D$2 - C285) / 365 * 12, 1)
)</f>
        <v/>
      </c>
      <c r="AF285" s="73" t="str">
        <f t="shared" si="8"/>
        <v/>
      </c>
    </row>
    <row r="286" spans="12:32" s="1" customFormat="1" ht="14.5" x14ac:dyDescent="0.35">
      <c r="L286" s="73" t="str">
        <f t="shared" si="9"/>
        <v>Yes</v>
      </c>
      <c r="M286" s="4"/>
      <c r="N286" s="4"/>
      <c r="O286" s="73" t="str">
        <f>IF(OR(A286="", M286=""), "",
   IF(AND(
         M286 &lt;= 'County Names to hide (2)'!$D$2,
         OR(N286="", N286 &gt;= 'County Names to hide (2)'!$C$2)
      ),
      "Yes",
      "No"
   )
)</f>
        <v/>
      </c>
      <c r="P286" s="4"/>
      <c r="Q286" s="4"/>
      <c r="R286" s="4"/>
      <c r="S286" s="4"/>
      <c r="U286" s="73" t="str">
        <f>IF(M286="","",
   ROUND(
      (MIN(IF(N286="", 'County Names to hide (2)'!$D$2, N286),
           'County Names to hide (2)'!$D$2)
       - M286) / 365 * 12,
   1)
)</f>
        <v/>
      </c>
      <c r="V286" s="73" t="str">
        <f>IF(C286="","",
   ROUND(('County Names to hide (2)'!$D$2 - C286) / 365 * 12, 1)
)</f>
        <v/>
      </c>
      <c r="AF286" s="73" t="str">
        <f t="shared" si="8"/>
        <v/>
      </c>
    </row>
    <row r="287" spans="12:32" s="1" customFormat="1" ht="14.5" x14ac:dyDescent="0.35">
      <c r="L287" s="73" t="str">
        <f t="shared" si="9"/>
        <v>Yes</v>
      </c>
      <c r="M287" s="4"/>
      <c r="N287" s="4"/>
      <c r="O287" s="73" t="str">
        <f>IF(OR(A287="", M287=""), "",
   IF(AND(
         M287 &lt;= 'County Names to hide (2)'!$D$2,
         OR(N287="", N287 &gt;= 'County Names to hide (2)'!$C$2)
      ),
      "Yes",
      "No"
   )
)</f>
        <v/>
      </c>
      <c r="P287" s="4"/>
      <c r="Q287" s="4"/>
      <c r="R287" s="4"/>
      <c r="S287" s="4"/>
      <c r="U287" s="73" t="str">
        <f>IF(M287="","",
   ROUND(
      (MIN(IF(N287="", 'County Names to hide (2)'!$D$2, N287),
           'County Names to hide (2)'!$D$2)
       - M287) / 365 * 12,
   1)
)</f>
        <v/>
      </c>
      <c r="V287" s="73" t="str">
        <f>IF(C287="","",
   ROUND(('County Names to hide (2)'!$D$2 - C287) / 365 * 12, 1)
)</f>
        <v/>
      </c>
      <c r="AF287" s="73" t="str">
        <f t="shared" si="8"/>
        <v/>
      </c>
    </row>
    <row r="288" spans="12:32" s="1" customFormat="1" ht="14.5" x14ac:dyDescent="0.35">
      <c r="L288" s="73" t="str">
        <f t="shared" si="9"/>
        <v>Yes</v>
      </c>
      <c r="M288" s="4"/>
      <c r="N288" s="4"/>
      <c r="O288" s="73" t="str">
        <f>IF(OR(A288="", M288=""), "",
   IF(AND(
         M288 &lt;= 'County Names to hide (2)'!$D$2,
         OR(N288="", N288 &gt;= 'County Names to hide (2)'!$C$2)
      ),
      "Yes",
      "No"
   )
)</f>
        <v/>
      </c>
      <c r="P288" s="4"/>
      <c r="Q288" s="4"/>
      <c r="R288" s="4"/>
      <c r="S288" s="4"/>
      <c r="U288" s="73" t="str">
        <f>IF(M288="","",
   ROUND(
      (MIN(IF(N288="", 'County Names to hide (2)'!$D$2, N288),
           'County Names to hide (2)'!$D$2)
       - M288) / 365 * 12,
   1)
)</f>
        <v/>
      </c>
      <c r="V288" s="73" t="str">
        <f>IF(C288="","",
   ROUND(('County Names to hide (2)'!$D$2 - C288) / 365 * 12, 1)
)</f>
        <v/>
      </c>
      <c r="AF288" s="73" t="str">
        <f t="shared" si="8"/>
        <v/>
      </c>
    </row>
    <row r="289" spans="12:32" s="1" customFormat="1" ht="14.5" x14ac:dyDescent="0.35">
      <c r="L289" s="73" t="str">
        <f t="shared" si="9"/>
        <v>Yes</v>
      </c>
      <c r="M289" s="4"/>
      <c r="N289" s="4"/>
      <c r="O289" s="73" t="str">
        <f>IF(OR(A289="", M289=""), "",
   IF(AND(
         M289 &lt;= 'County Names to hide (2)'!$D$2,
         OR(N289="", N289 &gt;= 'County Names to hide (2)'!$C$2)
      ),
      "Yes",
      "No"
   )
)</f>
        <v/>
      </c>
      <c r="P289" s="4"/>
      <c r="Q289" s="4"/>
      <c r="R289" s="4"/>
      <c r="S289" s="4"/>
      <c r="U289" s="73" t="str">
        <f>IF(M289="","",
   ROUND(
      (MIN(IF(N289="", 'County Names to hide (2)'!$D$2, N289),
           'County Names to hide (2)'!$D$2)
       - M289) / 365 * 12,
   1)
)</f>
        <v/>
      </c>
      <c r="V289" s="73" t="str">
        <f>IF(C289="","",
   ROUND(('County Names to hide (2)'!$D$2 - C289) / 365 * 12, 1)
)</f>
        <v/>
      </c>
      <c r="AF289" s="73" t="str">
        <f t="shared" si="8"/>
        <v/>
      </c>
    </row>
    <row r="290" spans="12:32" s="1" customFormat="1" ht="14.5" x14ac:dyDescent="0.35">
      <c r="L290" s="73" t="str">
        <f t="shared" si="9"/>
        <v>Yes</v>
      </c>
      <c r="M290" s="4"/>
      <c r="N290" s="4"/>
      <c r="O290" s="73" t="str">
        <f>IF(OR(A290="", M290=""), "",
   IF(AND(
         M290 &lt;= 'County Names to hide (2)'!$D$2,
         OR(N290="", N290 &gt;= 'County Names to hide (2)'!$C$2)
      ),
      "Yes",
      "No"
   )
)</f>
        <v/>
      </c>
      <c r="P290" s="4"/>
      <c r="Q290" s="4"/>
      <c r="R290" s="4"/>
      <c r="S290" s="4"/>
      <c r="U290" s="73" t="str">
        <f>IF(M290="","",
   ROUND(
      (MIN(IF(N290="", 'County Names to hide (2)'!$D$2, N290),
           'County Names to hide (2)'!$D$2)
       - M290) / 365 * 12,
   1)
)</f>
        <v/>
      </c>
      <c r="V290" s="73" t="str">
        <f>IF(C290="","",
   ROUND(('County Names to hide (2)'!$D$2 - C290) / 365 * 12, 1)
)</f>
        <v/>
      </c>
      <c r="AF290" s="73" t="str">
        <f t="shared" si="8"/>
        <v/>
      </c>
    </row>
    <row r="291" spans="12:32" s="1" customFormat="1" ht="14.5" x14ac:dyDescent="0.35">
      <c r="L291" s="73" t="str">
        <f t="shared" si="9"/>
        <v>Yes</v>
      </c>
      <c r="M291" s="4"/>
      <c r="N291" s="4"/>
      <c r="O291" s="73" t="str">
        <f>IF(OR(A291="", M291=""), "",
   IF(AND(
         M291 &lt;= 'County Names to hide (2)'!$D$2,
         OR(N291="", N291 &gt;= 'County Names to hide (2)'!$C$2)
      ),
      "Yes",
      "No"
   )
)</f>
        <v/>
      </c>
      <c r="P291" s="4"/>
      <c r="Q291" s="4"/>
      <c r="R291" s="4"/>
      <c r="S291" s="4"/>
      <c r="U291" s="73" t="str">
        <f>IF(M291="","",
   ROUND(
      (MIN(IF(N291="", 'County Names to hide (2)'!$D$2, N291),
           'County Names to hide (2)'!$D$2)
       - M291) / 365 * 12,
   1)
)</f>
        <v/>
      </c>
      <c r="V291" s="73" t="str">
        <f>IF(C291="","",
   ROUND(('County Names to hide (2)'!$D$2 - C291) / 365 * 12, 1)
)</f>
        <v/>
      </c>
      <c r="AF291" s="73" t="str">
        <f t="shared" si="8"/>
        <v/>
      </c>
    </row>
    <row r="292" spans="12:32" s="1" customFormat="1" ht="14.5" x14ac:dyDescent="0.35">
      <c r="L292" s="73" t="str">
        <f t="shared" si="9"/>
        <v>Yes</v>
      </c>
      <c r="M292" s="4"/>
      <c r="N292" s="4"/>
      <c r="O292" s="73" t="str">
        <f>IF(OR(A292="", M292=""), "",
   IF(AND(
         M292 &lt;= 'County Names to hide (2)'!$D$2,
         OR(N292="", N292 &gt;= 'County Names to hide (2)'!$C$2)
      ),
      "Yes",
      "No"
   )
)</f>
        <v/>
      </c>
      <c r="P292" s="4"/>
      <c r="Q292" s="4"/>
      <c r="R292" s="4"/>
      <c r="S292" s="4"/>
      <c r="U292" s="73" t="str">
        <f>IF(M292="","",
   ROUND(
      (MIN(IF(N292="", 'County Names to hide (2)'!$D$2, N292),
           'County Names to hide (2)'!$D$2)
       - M292) / 365 * 12,
   1)
)</f>
        <v/>
      </c>
      <c r="V292" s="73" t="str">
        <f>IF(C292="","",
   ROUND(('County Names to hide (2)'!$D$2 - C292) / 365 * 12, 1)
)</f>
        <v/>
      </c>
      <c r="AF292" s="73" t="str">
        <f t="shared" si="8"/>
        <v/>
      </c>
    </row>
    <row r="293" spans="12:32" s="1" customFormat="1" ht="14.5" x14ac:dyDescent="0.35">
      <c r="L293" s="73" t="str">
        <f t="shared" si="9"/>
        <v>Yes</v>
      </c>
      <c r="M293" s="4"/>
      <c r="N293" s="4"/>
      <c r="O293" s="73" t="str">
        <f>IF(OR(A293="", M293=""), "",
   IF(AND(
         M293 &lt;= 'County Names to hide (2)'!$D$2,
         OR(N293="", N293 &gt;= 'County Names to hide (2)'!$C$2)
      ),
      "Yes",
      "No"
   )
)</f>
        <v/>
      </c>
      <c r="P293" s="4"/>
      <c r="Q293" s="4"/>
      <c r="R293" s="4"/>
      <c r="S293" s="4"/>
      <c r="U293" s="73" t="str">
        <f>IF(M293="","",
   ROUND(
      (MIN(IF(N293="", 'County Names to hide (2)'!$D$2, N293),
           'County Names to hide (2)'!$D$2)
       - M293) / 365 * 12,
   1)
)</f>
        <v/>
      </c>
      <c r="V293" s="73" t="str">
        <f>IF(C293="","",
   ROUND(('County Names to hide (2)'!$D$2 - C293) / 365 * 12, 1)
)</f>
        <v/>
      </c>
      <c r="AF293" s="73" t="str">
        <f t="shared" si="8"/>
        <v/>
      </c>
    </row>
    <row r="294" spans="12:32" s="1" customFormat="1" ht="14.5" x14ac:dyDescent="0.35">
      <c r="L294" s="73" t="str">
        <f t="shared" si="9"/>
        <v>Yes</v>
      </c>
      <c r="M294" s="4"/>
      <c r="N294" s="4"/>
      <c r="O294" s="73" t="str">
        <f>IF(OR(A294="", M294=""), "",
   IF(AND(
         M294 &lt;= 'County Names to hide (2)'!$D$2,
         OR(N294="", N294 &gt;= 'County Names to hide (2)'!$C$2)
      ),
      "Yes",
      "No"
   )
)</f>
        <v/>
      </c>
      <c r="P294" s="4"/>
      <c r="Q294" s="4"/>
      <c r="R294" s="4"/>
      <c r="S294" s="4"/>
      <c r="U294" s="73" t="str">
        <f>IF(M294="","",
   ROUND(
      (MIN(IF(N294="", 'County Names to hide (2)'!$D$2, N294),
           'County Names to hide (2)'!$D$2)
       - M294) / 365 * 12,
   1)
)</f>
        <v/>
      </c>
      <c r="V294" s="73" t="str">
        <f>IF(C294="","",
   ROUND(('County Names to hide (2)'!$D$2 - C294) / 365 * 12, 1)
)</f>
        <v/>
      </c>
      <c r="AF294" s="73" t="str">
        <f t="shared" si="8"/>
        <v/>
      </c>
    </row>
    <row r="295" spans="12:32" s="1" customFormat="1" ht="14.5" x14ac:dyDescent="0.35">
      <c r="L295" s="73" t="str">
        <f t="shared" si="9"/>
        <v>Yes</v>
      </c>
      <c r="M295" s="4"/>
      <c r="N295" s="4"/>
      <c r="O295" s="73" t="str">
        <f>IF(OR(A295="", M295=""), "",
   IF(AND(
         M295 &lt;= 'County Names to hide (2)'!$D$2,
         OR(N295="", N295 &gt;= 'County Names to hide (2)'!$C$2)
      ),
      "Yes",
      "No"
   )
)</f>
        <v/>
      </c>
      <c r="P295" s="4"/>
      <c r="Q295" s="4"/>
      <c r="R295" s="4"/>
      <c r="S295" s="4"/>
      <c r="U295" s="73" t="str">
        <f>IF(M295="","",
   ROUND(
      (MIN(IF(N295="", 'County Names to hide (2)'!$D$2, N295),
           'County Names to hide (2)'!$D$2)
       - M295) / 365 * 12,
   1)
)</f>
        <v/>
      </c>
      <c r="V295" s="73" t="str">
        <f>IF(C295="","",
   ROUND(('County Names to hide (2)'!$D$2 - C295) / 365 * 12, 1)
)</f>
        <v/>
      </c>
      <c r="AF295" s="73" t="str">
        <f t="shared" si="8"/>
        <v/>
      </c>
    </row>
    <row r="296" spans="12:32" s="1" customFormat="1" ht="14.5" x14ac:dyDescent="0.35">
      <c r="L296" s="73" t="str">
        <f t="shared" si="9"/>
        <v>Yes</v>
      </c>
      <c r="M296" s="4"/>
      <c r="N296" s="4"/>
      <c r="O296" s="73" t="str">
        <f>IF(OR(A296="", M296=""), "",
   IF(AND(
         M296 &lt;= 'County Names to hide (2)'!$D$2,
         OR(N296="", N296 &gt;= 'County Names to hide (2)'!$C$2)
      ),
      "Yes",
      "No"
   )
)</f>
        <v/>
      </c>
      <c r="P296" s="4"/>
      <c r="Q296" s="4"/>
      <c r="R296" s="4"/>
      <c r="S296" s="4"/>
      <c r="U296" s="73" t="str">
        <f>IF(M296="","",
   ROUND(
      (MIN(IF(N296="", 'County Names to hide (2)'!$D$2, N296),
           'County Names to hide (2)'!$D$2)
       - M296) / 365 * 12,
   1)
)</f>
        <v/>
      </c>
      <c r="V296" s="73" t="str">
        <f>IF(C296="","",
   ROUND(('County Names to hide (2)'!$D$2 - C296) / 365 * 12, 1)
)</f>
        <v/>
      </c>
      <c r="AF296" s="73" t="str">
        <f t="shared" si="8"/>
        <v/>
      </c>
    </row>
    <row r="297" spans="12:32" s="1" customFormat="1" ht="14.5" x14ac:dyDescent="0.35">
      <c r="L297" s="73" t="str">
        <f t="shared" si="9"/>
        <v>Yes</v>
      </c>
      <c r="M297" s="4"/>
      <c r="N297" s="4"/>
      <c r="O297" s="73" t="str">
        <f>IF(OR(A297="", M297=""), "",
   IF(AND(
         M297 &lt;= 'County Names to hide (2)'!$D$2,
         OR(N297="", N297 &gt;= 'County Names to hide (2)'!$C$2)
      ),
      "Yes",
      "No"
   )
)</f>
        <v/>
      </c>
      <c r="P297" s="4"/>
      <c r="Q297" s="4"/>
      <c r="R297" s="4"/>
      <c r="S297" s="4"/>
      <c r="U297" s="73" t="str">
        <f>IF(M297="","",
   ROUND(
      (MIN(IF(N297="", 'County Names to hide (2)'!$D$2, N297),
           'County Names to hide (2)'!$D$2)
       - M297) / 365 * 12,
   1)
)</f>
        <v/>
      </c>
      <c r="V297" s="73" t="str">
        <f>IF(C297="","",
   ROUND(('County Names to hide (2)'!$D$2 - C297) / 365 * 12, 1)
)</f>
        <v/>
      </c>
      <c r="AF297" s="73" t="str">
        <f t="shared" si="8"/>
        <v/>
      </c>
    </row>
    <row r="298" spans="12:32" s="1" customFormat="1" ht="14.5" x14ac:dyDescent="0.35">
      <c r="L298" s="73" t="str">
        <f t="shared" si="9"/>
        <v>Yes</v>
      </c>
      <c r="M298" s="4"/>
      <c r="N298" s="4"/>
      <c r="O298" s="73" t="str">
        <f>IF(OR(A298="", M298=""), "",
   IF(AND(
         M298 &lt;= 'County Names to hide (2)'!$D$2,
         OR(N298="", N298 &gt;= 'County Names to hide (2)'!$C$2)
      ),
      "Yes",
      "No"
   )
)</f>
        <v/>
      </c>
      <c r="P298" s="4"/>
      <c r="Q298" s="4"/>
      <c r="R298" s="4"/>
      <c r="S298" s="4"/>
      <c r="U298" s="73" t="str">
        <f>IF(M298="","",
   ROUND(
      (MIN(IF(N298="", 'County Names to hide (2)'!$D$2, N298),
           'County Names to hide (2)'!$D$2)
       - M298) / 365 * 12,
   1)
)</f>
        <v/>
      </c>
      <c r="V298" s="73" t="str">
        <f>IF(C298="","",
   ROUND(('County Names to hide (2)'!$D$2 - C298) / 365 * 12, 1)
)</f>
        <v/>
      </c>
      <c r="AF298" s="73" t="str">
        <f t="shared" si="8"/>
        <v/>
      </c>
    </row>
    <row r="299" spans="12:32" s="1" customFormat="1" ht="14.5" x14ac:dyDescent="0.35">
      <c r="L299" s="73" t="str">
        <f t="shared" si="9"/>
        <v>Yes</v>
      </c>
      <c r="M299" s="4"/>
      <c r="N299" s="4"/>
      <c r="O299" s="73" t="str">
        <f>IF(OR(A299="", M299=""), "",
   IF(AND(
         M299 &lt;= 'County Names to hide (2)'!$D$2,
         OR(N299="", N299 &gt;= 'County Names to hide (2)'!$C$2)
      ),
      "Yes",
      "No"
   )
)</f>
        <v/>
      </c>
      <c r="P299" s="4"/>
      <c r="Q299" s="4"/>
      <c r="R299" s="4"/>
      <c r="S299" s="4"/>
      <c r="U299" s="73" t="str">
        <f>IF(M299="","",
   ROUND(
      (MIN(IF(N299="", 'County Names to hide (2)'!$D$2, N299),
           'County Names to hide (2)'!$D$2)
       - M299) / 365 * 12,
   1)
)</f>
        <v/>
      </c>
      <c r="V299" s="73" t="str">
        <f>IF(C299="","",
   ROUND(('County Names to hide (2)'!$D$2 - C299) / 365 * 12, 1)
)</f>
        <v/>
      </c>
      <c r="AF299" s="73" t="str">
        <f t="shared" si="8"/>
        <v/>
      </c>
    </row>
    <row r="300" spans="12:32" s="1" customFormat="1" ht="14.5" x14ac:dyDescent="0.35">
      <c r="L300" s="73" t="str">
        <f t="shared" si="9"/>
        <v>Yes</v>
      </c>
      <c r="M300" s="4"/>
      <c r="N300" s="4"/>
      <c r="O300" s="73" t="str">
        <f>IF(OR(A300="", M300=""), "",
   IF(AND(
         M300 &lt;= 'County Names to hide (2)'!$D$2,
         OR(N300="", N300 &gt;= 'County Names to hide (2)'!$C$2)
      ),
      "Yes",
      "No"
   )
)</f>
        <v/>
      </c>
      <c r="P300" s="4"/>
      <c r="Q300" s="4"/>
      <c r="R300" s="4"/>
      <c r="S300" s="4"/>
      <c r="U300" s="73" t="str">
        <f>IF(M300="","",
   ROUND(
      (MIN(IF(N300="", 'County Names to hide (2)'!$D$2, N300),
           'County Names to hide (2)'!$D$2)
       - M300) / 365 * 12,
   1)
)</f>
        <v/>
      </c>
      <c r="V300" s="73" t="str">
        <f>IF(C300="","",
   ROUND(('County Names to hide (2)'!$D$2 - C300) / 365 * 12, 1)
)</f>
        <v/>
      </c>
      <c r="AF300" s="73" t="str">
        <f t="shared" si="8"/>
        <v/>
      </c>
    </row>
    <row r="301" spans="12:32" s="1" customFormat="1" ht="14.5" x14ac:dyDescent="0.35">
      <c r="L301" s="73" t="str">
        <f t="shared" si="9"/>
        <v>Yes</v>
      </c>
      <c r="M301" s="4"/>
      <c r="N301" s="4"/>
      <c r="O301" s="73" t="str">
        <f>IF(OR(A301="", M301=""), "",
   IF(AND(
         M301 &lt;= 'County Names to hide (2)'!$D$2,
         OR(N301="", N301 &gt;= 'County Names to hide (2)'!$C$2)
      ),
      "Yes",
      "No"
   )
)</f>
        <v/>
      </c>
      <c r="P301" s="4"/>
      <c r="Q301" s="4"/>
      <c r="R301" s="4"/>
      <c r="S301" s="4"/>
      <c r="U301" s="73" t="str">
        <f>IF(M301="","",
   ROUND(
      (MIN(IF(N301="", 'County Names to hide (2)'!$D$2, N301),
           'County Names to hide (2)'!$D$2)
       - M301) / 365 * 12,
   1)
)</f>
        <v/>
      </c>
      <c r="V301" s="73" t="str">
        <f>IF(C301="","",
   ROUND(('County Names to hide (2)'!$D$2 - C301) / 365 * 12, 1)
)</f>
        <v/>
      </c>
      <c r="AF301" s="73" t="str">
        <f t="shared" si="8"/>
        <v/>
      </c>
    </row>
    <row r="302" spans="12:32" s="1" customFormat="1" ht="14.5" x14ac:dyDescent="0.35">
      <c r="L302" s="73" t="str">
        <f t="shared" si="9"/>
        <v>Yes</v>
      </c>
      <c r="M302" s="4"/>
      <c r="N302" s="4"/>
      <c r="O302" s="73" t="str">
        <f>IF(OR(A302="", M302=""), "",
   IF(AND(
         M302 &lt;= 'County Names to hide (2)'!$D$2,
         OR(N302="", N302 &gt;= 'County Names to hide (2)'!$C$2)
      ),
      "Yes",
      "No"
   )
)</f>
        <v/>
      </c>
      <c r="P302" s="4"/>
      <c r="Q302" s="4"/>
      <c r="R302" s="4"/>
      <c r="S302" s="4"/>
      <c r="U302" s="73" t="str">
        <f>IF(M302="","",
   ROUND(
      (MIN(IF(N302="", 'County Names to hide (2)'!$D$2, N302),
           'County Names to hide (2)'!$D$2)
       - M302) / 365 * 12,
   1)
)</f>
        <v/>
      </c>
      <c r="V302" s="73" t="str">
        <f>IF(C302="","",
   ROUND(('County Names to hide (2)'!$D$2 - C302) / 365 * 12, 1)
)</f>
        <v/>
      </c>
      <c r="AF302" s="73" t="str">
        <f t="shared" si="8"/>
        <v/>
      </c>
    </row>
    <row r="303" spans="12:32" s="1" customFormat="1" ht="14.5" x14ac:dyDescent="0.35">
      <c r="L303" s="73" t="str">
        <f t="shared" si="9"/>
        <v>Yes</v>
      </c>
      <c r="M303" s="4"/>
      <c r="N303" s="4"/>
      <c r="O303" s="73" t="str">
        <f>IF(OR(A303="", M303=""), "",
   IF(AND(
         M303 &lt;= 'County Names to hide (2)'!$D$2,
         OR(N303="", N303 &gt;= 'County Names to hide (2)'!$C$2)
      ),
      "Yes",
      "No"
   )
)</f>
        <v/>
      </c>
      <c r="P303" s="4"/>
      <c r="Q303" s="4"/>
      <c r="R303" s="4"/>
      <c r="S303" s="4"/>
      <c r="U303" s="73" t="str">
        <f>IF(M303="","",
   ROUND(
      (MIN(IF(N303="", 'County Names to hide (2)'!$D$2, N303),
           'County Names to hide (2)'!$D$2)
       - M303) / 365 * 12,
   1)
)</f>
        <v/>
      </c>
      <c r="V303" s="73" t="str">
        <f>IF(C303="","",
   ROUND(('County Names to hide (2)'!$D$2 - C303) / 365 * 12, 1)
)</f>
        <v/>
      </c>
      <c r="AF303" s="73" t="str">
        <f t="shared" si="8"/>
        <v/>
      </c>
    </row>
    <row r="304" spans="12:32" s="1" customFormat="1" ht="14.5" x14ac:dyDescent="0.35">
      <c r="L304" s="73" t="str">
        <f t="shared" si="9"/>
        <v>Yes</v>
      </c>
      <c r="M304" s="4"/>
      <c r="N304" s="4"/>
      <c r="O304" s="73" t="str">
        <f>IF(OR(A304="", M304=""), "",
   IF(AND(
         M304 &lt;= 'County Names to hide (2)'!$D$2,
         OR(N304="", N304 &gt;= 'County Names to hide (2)'!$C$2)
      ),
      "Yes",
      "No"
   )
)</f>
        <v/>
      </c>
      <c r="P304" s="4"/>
      <c r="Q304" s="4"/>
      <c r="R304" s="4"/>
      <c r="S304" s="4"/>
      <c r="U304" s="73" t="str">
        <f>IF(M304="","",
   ROUND(
      (MIN(IF(N304="", 'County Names to hide (2)'!$D$2, N304),
           'County Names to hide (2)'!$D$2)
       - M304) / 365 * 12,
   1)
)</f>
        <v/>
      </c>
      <c r="V304" s="73" t="str">
        <f>IF(C304="","",
   ROUND(('County Names to hide (2)'!$D$2 - C304) / 365 * 12, 1)
)</f>
        <v/>
      </c>
      <c r="AF304" s="73" t="str">
        <f t="shared" si="8"/>
        <v/>
      </c>
    </row>
    <row r="305" spans="12:32" s="1" customFormat="1" ht="14.5" x14ac:dyDescent="0.35">
      <c r="L305" s="73" t="str">
        <f t="shared" si="9"/>
        <v>Yes</v>
      </c>
      <c r="M305" s="4"/>
      <c r="N305" s="4"/>
      <c r="O305" s="73" t="str">
        <f>IF(OR(A305="", M305=""), "",
   IF(AND(
         M305 &lt;= 'County Names to hide (2)'!$D$2,
         OR(N305="", N305 &gt;= 'County Names to hide (2)'!$C$2)
      ),
      "Yes",
      "No"
   )
)</f>
        <v/>
      </c>
      <c r="P305" s="4"/>
      <c r="Q305" s="4"/>
      <c r="R305" s="4"/>
      <c r="S305" s="4"/>
      <c r="U305" s="73" t="str">
        <f>IF(M305="","",
   ROUND(
      (MIN(IF(N305="", 'County Names to hide (2)'!$D$2, N305),
           'County Names to hide (2)'!$D$2)
       - M305) / 365 * 12,
   1)
)</f>
        <v/>
      </c>
      <c r="V305" s="73" t="str">
        <f>IF(C305="","",
   ROUND(('County Names to hide (2)'!$D$2 - C305) / 365 * 12, 1)
)</f>
        <v/>
      </c>
      <c r="AF305" s="73" t="str">
        <f t="shared" si="8"/>
        <v/>
      </c>
    </row>
    <row r="306" spans="12:32" s="1" customFormat="1" ht="14.5" x14ac:dyDescent="0.35">
      <c r="L306" s="73" t="str">
        <f t="shared" si="9"/>
        <v>Yes</v>
      </c>
      <c r="M306" s="4"/>
      <c r="N306" s="4"/>
      <c r="O306" s="73" t="str">
        <f>IF(OR(A306="", M306=""), "",
   IF(AND(
         M306 &lt;= 'County Names to hide (2)'!$D$2,
         OR(N306="", N306 &gt;= 'County Names to hide (2)'!$C$2)
      ),
      "Yes",
      "No"
   )
)</f>
        <v/>
      </c>
      <c r="P306" s="4"/>
      <c r="Q306" s="4"/>
      <c r="R306" s="4"/>
      <c r="S306" s="4"/>
      <c r="U306" s="73" t="str">
        <f>IF(M306="","",
   ROUND(
      (MIN(IF(N306="", 'County Names to hide (2)'!$D$2, N306),
           'County Names to hide (2)'!$D$2)
       - M306) / 365 * 12,
   1)
)</f>
        <v/>
      </c>
      <c r="V306" s="73" t="str">
        <f>IF(C306="","",
   ROUND(('County Names to hide (2)'!$D$2 - C306) / 365 * 12, 1)
)</f>
        <v/>
      </c>
      <c r="AF306" s="73" t="str">
        <f t="shared" si="8"/>
        <v/>
      </c>
    </row>
    <row r="307" spans="12:32" s="1" customFormat="1" ht="14.5" x14ac:dyDescent="0.35">
      <c r="L307" s="73" t="str">
        <f t="shared" si="9"/>
        <v>Yes</v>
      </c>
      <c r="M307" s="4"/>
      <c r="N307" s="4"/>
      <c r="O307" s="73" t="str">
        <f>IF(OR(A307="", M307=""), "",
   IF(AND(
         M307 &lt;= 'County Names to hide (2)'!$D$2,
         OR(N307="", N307 &gt;= 'County Names to hide (2)'!$C$2)
      ),
      "Yes",
      "No"
   )
)</f>
        <v/>
      </c>
      <c r="P307" s="4"/>
      <c r="Q307" s="4"/>
      <c r="R307" s="4"/>
      <c r="S307" s="4"/>
      <c r="U307" s="73" t="str">
        <f>IF(M307="","",
   ROUND(
      (MIN(IF(N307="", 'County Names to hide (2)'!$D$2, N307),
           'County Names to hide (2)'!$D$2)
       - M307) / 365 * 12,
   1)
)</f>
        <v/>
      </c>
      <c r="V307" s="73" t="str">
        <f>IF(C307="","",
   ROUND(('County Names to hide (2)'!$D$2 - C307) / 365 * 12, 1)
)</f>
        <v/>
      </c>
      <c r="AF307" s="73" t="str">
        <f t="shared" si="8"/>
        <v/>
      </c>
    </row>
    <row r="308" spans="12:32" s="1" customFormat="1" ht="14.5" x14ac:dyDescent="0.35">
      <c r="L308" s="73" t="str">
        <f t="shared" si="9"/>
        <v>Yes</v>
      </c>
      <c r="M308" s="4"/>
      <c r="N308" s="4"/>
      <c r="O308" s="73" t="str">
        <f>IF(OR(A308="", M308=""), "",
   IF(AND(
         M308 &lt;= 'County Names to hide (2)'!$D$2,
         OR(N308="", N308 &gt;= 'County Names to hide (2)'!$C$2)
      ),
      "Yes",
      "No"
   )
)</f>
        <v/>
      </c>
      <c r="P308" s="4"/>
      <c r="Q308" s="4"/>
      <c r="R308" s="4"/>
      <c r="S308" s="4"/>
      <c r="U308" s="73" t="str">
        <f>IF(M308="","",
   ROUND(
      (MIN(IF(N308="", 'County Names to hide (2)'!$D$2, N308),
           'County Names to hide (2)'!$D$2)
       - M308) / 365 * 12,
   1)
)</f>
        <v/>
      </c>
      <c r="V308" s="73" t="str">
        <f>IF(C308="","",
   ROUND(('County Names to hide (2)'!$D$2 - C308) / 365 * 12, 1)
)</f>
        <v/>
      </c>
      <c r="AF308" s="73" t="str">
        <f t="shared" si="8"/>
        <v/>
      </c>
    </row>
    <row r="309" spans="12:32" s="1" customFormat="1" ht="14.5" x14ac:dyDescent="0.35">
      <c r="L309" s="73" t="str">
        <f t="shared" si="9"/>
        <v>Yes</v>
      </c>
      <c r="M309" s="4"/>
      <c r="N309" s="4"/>
      <c r="O309" s="73" t="str">
        <f>IF(OR(A309="", M309=""), "",
   IF(AND(
         M309 &lt;= 'County Names to hide (2)'!$D$2,
         OR(N309="", N309 &gt;= 'County Names to hide (2)'!$C$2)
      ),
      "Yes",
      "No"
   )
)</f>
        <v/>
      </c>
      <c r="P309" s="4"/>
      <c r="Q309" s="4"/>
      <c r="R309" s="4"/>
      <c r="S309" s="4"/>
      <c r="U309" s="73" t="str">
        <f>IF(M309="","",
   ROUND(
      (MIN(IF(N309="", 'County Names to hide (2)'!$D$2, N309),
           'County Names to hide (2)'!$D$2)
       - M309) / 365 * 12,
   1)
)</f>
        <v/>
      </c>
      <c r="V309" s="73" t="str">
        <f>IF(C309="","",
   ROUND(('County Names to hide (2)'!$D$2 - C309) / 365 * 12, 1)
)</f>
        <v/>
      </c>
      <c r="AF309" s="73" t="str">
        <f t="shared" si="8"/>
        <v/>
      </c>
    </row>
    <row r="310" spans="12:32" s="1" customFormat="1" ht="14.5" x14ac:dyDescent="0.35">
      <c r="L310" s="73" t="str">
        <f t="shared" si="9"/>
        <v>Yes</v>
      </c>
      <c r="M310" s="4"/>
      <c r="N310" s="4"/>
      <c r="O310" s="73" t="str">
        <f>IF(OR(A310="", M310=""), "",
   IF(AND(
         M310 &lt;= 'County Names to hide (2)'!$D$2,
         OR(N310="", N310 &gt;= 'County Names to hide (2)'!$C$2)
      ),
      "Yes",
      "No"
   )
)</f>
        <v/>
      </c>
      <c r="P310" s="4"/>
      <c r="Q310" s="4"/>
      <c r="R310" s="4"/>
      <c r="S310" s="4"/>
      <c r="U310" s="73" t="str">
        <f>IF(M310="","",
   ROUND(
      (MIN(IF(N310="", 'County Names to hide (2)'!$D$2, N310),
           'County Names to hide (2)'!$D$2)
       - M310) / 365 * 12,
   1)
)</f>
        <v/>
      </c>
      <c r="V310" s="73" t="str">
        <f>IF(C310="","",
   ROUND(('County Names to hide (2)'!$D$2 - C310) / 365 * 12, 1)
)</f>
        <v/>
      </c>
      <c r="AF310" s="73" t="str">
        <f t="shared" si="8"/>
        <v/>
      </c>
    </row>
    <row r="311" spans="12:32" s="1" customFormat="1" ht="14.5" x14ac:dyDescent="0.35">
      <c r="L311" s="73" t="str">
        <f t="shared" si="9"/>
        <v>Yes</v>
      </c>
      <c r="M311" s="4"/>
      <c r="N311" s="4"/>
      <c r="O311" s="73" t="str">
        <f>IF(OR(A311="", M311=""), "",
   IF(AND(
         M311 &lt;= 'County Names to hide (2)'!$D$2,
         OR(N311="", N311 &gt;= 'County Names to hide (2)'!$C$2)
      ),
      "Yes",
      "No"
   )
)</f>
        <v/>
      </c>
      <c r="P311" s="4"/>
      <c r="Q311" s="4"/>
      <c r="R311" s="4"/>
      <c r="S311" s="4"/>
      <c r="U311" s="73" t="str">
        <f>IF(M311="","",
   ROUND(
      (MIN(IF(N311="", 'County Names to hide (2)'!$D$2, N311),
           'County Names to hide (2)'!$D$2)
       - M311) / 365 * 12,
   1)
)</f>
        <v/>
      </c>
      <c r="V311" s="73" t="str">
        <f>IF(C311="","",
   ROUND(('County Names to hide (2)'!$D$2 - C311) / 365 * 12, 1)
)</f>
        <v/>
      </c>
      <c r="AF311" s="73" t="str">
        <f t="shared" si="8"/>
        <v/>
      </c>
    </row>
    <row r="312" spans="12:32" s="1" customFormat="1" ht="14.5" x14ac:dyDescent="0.35">
      <c r="L312" s="73" t="str">
        <f t="shared" si="9"/>
        <v>Yes</v>
      </c>
      <c r="M312" s="4"/>
      <c r="N312" s="4"/>
      <c r="O312" s="73" t="str">
        <f>IF(OR(A312="", M312=""), "",
   IF(AND(
         M312 &lt;= 'County Names to hide (2)'!$D$2,
         OR(N312="", N312 &gt;= 'County Names to hide (2)'!$C$2)
      ),
      "Yes",
      "No"
   )
)</f>
        <v/>
      </c>
      <c r="P312" s="4"/>
      <c r="Q312" s="4"/>
      <c r="R312" s="4"/>
      <c r="S312" s="4"/>
      <c r="U312" s="73" t="str">
        <f>IF(M312="","",
   ROUND(
      (MIN(IF(N312="", 'County Names to hide (2)'!$D$2, N312),
           'County Names to hide (2)'!$D$2)
       - M312) / 365 * 12,
   1)
)</f>
        <v/>
      </c>
      <c r="V312" s="73" t="str">
        <f>IF(C312="","",
   ROUND(('County Names to hide (2)'!$D$2 - C312) / 365 * 12, 1)
)</f>
        <v/>
      </c>
      <c r="AF312" s="73" t="str">
        <f t="shared" si="8"/>
        <v/>
      </c>
    </row>
    <row r="313" spans="12:32" s="1" customFormat="1" ht="14.5" x14ac:dyDescent="0.35">
      <c r="L313" s="73" t="str">
        <f t="shared" si="9"/>
        <v>Yes</v>
      </c>
      <c r="M313" s="4"/>
      <c r="N313" s="4"/>
      <c r="O313" s="73" t="str">
        <f>IF(OR(A313="", M313=""), "",
   IF(AND(
         M313 &lt;= 'County Names to hide (2)'!$D$2,
         OR(N313="", N313 &gt;= 'County Names to hide (2)'!$C$2)
      ),
      "Yes",
      "No"
   )
)</f>
        <v/>
      </c>
      <c r="P313" s="4"/>
      <c r="Q313" s="4"/>
      <c r="R313" s="4"/>
      <c r="S313" s="4"/>
      <c r="U313" s="73" t="str">
        <f>IF(M313="","",
   ROUND(
      (MIN(IF(N313="", 'County Names to hide (2)'!$D$2, N313),
           'County Names to hide (2)'!$D$2)
       - M313) / 365 * 12,
   1)
)</f>
        <v/>
      </c>
      <c r="V313" s="73" t="str">
        <f>IF(C313="","",
   ROUND(('County Names to hide (2)'!$D$2 - C313) / 365 * 12, 1)
)</f>
        <v/>
      </c>
      <c r="AF313" s="73" t="str">
        <f t="shared" si="8"/>
        <v/>
      </c>
    </row>
    <row r="314" spans="12:32" s="1" customFormat="1" ht="14.5" x14ac:dyDescent="0.35">
      <c r="L314" s="73" t="str">
        <f t="shared" si="9"/>
        <v>Yes</v>
      </c>
      <c r="M314" s="4"/>
      <c r="N314" s="4"/>
      <c r="O314" s="73" t="str">
        <f>IF(OR(A314="", M314=""), "",
   IF(AND(
         M314 &lt;= 'County Names to hide (2)'!$D$2,
         OR(N314="", N314 &gt;= 'County Names to hide (2)'!$C$2)
      ),
      "Yes",
      "No"
   )
)</f>
        <v/>
      </c>
      <c r="P314" s="4"/>
      <c r="Q314" s="4"/>
      <c r="R314" s="4"/>
      <c r="S314" s="4"/>
      <c r="U314" s="73" t="str">
        <f>IF(M314="","",
   ROUND(
      (MIN(IF(N314="", 'County Names to hide (2)'!$D$2, N314),
           'County Names to hide (2)'!$D$2)
       - M314) / 365 * 12,
   1)
)</f>
        <v/>
      </c>
      <c r="V314" s="73" t="str">
        <f>IF(C314="","",
   ROUND(('County Names to hide (2)'!$D$2 - C314) / 365 * 12, 1)
)</f>
        <v/>
      </c>
      <c r="AF314" s="73" t="str">
        <f t="shared" si="8"/>
        <v/>
      </c>
    </row>
    <row r="315" spans="12:32" s="1" customFormat="1" ht="14.5" x14ac:dyDescent="0.35">
      <c r="L315" s="73" t="str">
        <f t="shared" si="9"/>
        <v>Yes</v>
      </c>
      <c r="M315" s="4"/>
      <c r="N315" s="4"/>
      <c r="O315" s="73" t="str">
        <f>IF(OR(A315="", M315=""), "",
   IF(AND(
         M315 &lt;= 'County Names to hide (2)'!$D$2,
         OR(N315="", N315 &gt;= 'County Names to hide (2)'!$C$2)
      ),
      "Yes",
      "No"
   )
)</f>
        <v/>
      </c>
      <c r="P315" s="4"/>
      <c r="Q315" s="4"/>
      <c r="R315" s="4"/>
      <c r="S315" s="4"/>
      <c r="U315" s="73" t="str">
        <f>IF(M315="","",
   ROUND(
      (MIN(IF(N315="", 'County Names to hide (2)'!$D$2, N315),
           'County Names to hide (2)'!$D$2)
       - M315) / 365 * 12,
   1)
)</f>
        <v/>
      </c>
      <c r="V315" s="73" t="str">
        <f>IF(C315="","",
   ROUND(('County Names to hide (2)'!$D$2 - C315) / 365 * 12, 1)
)</f>
        <v/>
      </c>
      <c r="AF315" s="73" t="str">
        <f t="shared" si="8"/>
        <v/>
      </c>
    </row>
    <row r="316" spans="12:32" s="1" customFormat="1" ht="14.5" x14ac:dyDescent="0.35">
      <c r="L316" s="73" t="str">
        <f t="shared" si="9"/>
        <v>Yes</v>
      </c>
      <c r="M316" s="4"/>
      <c r="N316" s="4"/>
      <c r="O316" s="73" t="str">
        <f>IF(OR(A316="", M316=""), "",
   IF(AND(
         M316 &lt;= 'County Names to hide (2)'!$D$2,
         OR(N316="", N316 &gt;= 'County Names to hide (2)'!$C$2)
      ),
      "Yes",
      "No"
   )
)</f>
        <v/>
      </c>
      <c r="P316" s="4"/>
      <c r="Q316" s="4"/>
      <c r="R316" s="4"/>
      <c r="S316" s="4"/>
      <c r="U316" s="73" t="str">
        <f>IF(M316="","",
   ROUND(
      (MIN(IF(N316="", 'County Names to hide (2)'!$D$2, N316),
           'County Names to hide (2)'!$D$2)
       - M316) / 365 * 12,
   1)
)</f>
        <v/>
      </c>
      <c r="V316" s="73" t="str">
        <f>IF(C316="","",
   ROUND(('County Names to hide (2)'!$D$2 - C316) / 365 * 12, 1)
)</f>
        <v/>
      </c>
      <c r="AF316" s="73" t="str">
        <f t="shared" si="8"/>
        <v/>
      </c>
    </row>
    <row r="317" spans="12:32" s="1" customFormat="1" ht="14.5" x14ac:dyDescent="0.35">
      <c r="L317" s="73" t="str">
        <f t="shared" si="9"/>
        <v>Yes</v>
      </c>
      <c r="M317" s="4"/>
      <c r="N317" s="4"/>
      <c r="O317" s="73" t="str">
        <f>IF(OR(A317="", M317=""), "",
   IF(AND(
         M317 &lt;= 'County Names to hide (2)'!$D$2,
         OR(N317="", N317 &gt;= 'County Names to hide (2)'!$C$2)
      ),
      "Yes",
      "No"
   )
)</f>
        <v/>
      </c>
      <c r="P317" s="4"/>
      <c r="Q317" s="4"/>
      <c r="R317" s="4"/>
      <c r="S317" s="4"/>
      <c r="U317" s="73" t="str">
        <f>IF(M317="","",
   ROUND(
      (MIN(IF(N317="", 'County Names to hide (2)'!$D$2, N317),
           'County Names to hide (2)'!$D$2)
       - M317) / 365 * 12,
   1)
)</f>
        <v/>
      </c>
      <c r="V317" s="73" t="str">
        <f>IF(C317="","",
   ROUND(('County Names to hide (2)'!$D$2 - C317) / 365 * 12, 1)
)</f>
        <v/>
      </c>
      <c r="AF317" s="73" t="str">
        <f t="shared" si="8"/>
        <v/>
      </c>
    </row>
    <row r="318" spans="12:32" s="1" customFormat="1" ht="14.5" x14ac:dyDescent="0.35">
      <c r="L318" s="73" t="str">
        <f t="shared" si="9"/>
        <v>Yes</v>
      </c>
      <c r="M318" s="4"/>
      <c r="N318" s="4"/>
      <c r="O318" s="73" t="str">
        <f>IF(OR(A318="", M318=""), "",
   IF(AND(
         M318 &lt;= 'County Names to hide (2)'!$D$2,
         OR(N318="", N318 &gt;= 'County Names to hide (2)'!$C$2)
      ),
      "Yes",
      "No"
   )
)</f>
        <v/>
      </c>
      <c r="P318" s="4"/>
      <c r="Q318" s="4"/>
      <c r="R318" s="4"/>
      <c r="S318" s="4"/>
      <c r="U318" s="73" t="str">
        <f>IF(M318="","",
   ROUND(
      (MIN(IF(N318="", 'County Names to hide (2)'!$D$2, N318),
           'County Names to hide (2)'!$D$2)
       - M318) / 365 * 12,
   1)
)</f>
        <v/>
      </c>
      <c r="V318" s="73" t="str">
        <f>IF(C318="","",
   ROUND(('County Names to hide (2)'!$D$2 - C318) / 365 * 12, 1)
)</f>
        <v/>
      </c>
      <c r="AF318" s="73" t="str">
        <f t="shared" si="8"/>
        <v/>
      </c>
    </row>
    <row r="319" spans="12:32" s="1" customFormat="1" ht="14.5" x14ac:dyDescent="0.35">
      <c r="L319" s="73" t="str">
        <f t="shared" si="9"/>
        <v>Yes</v>
      </c>
      <c r="M319" s="4"/>
      <c r="N319" s="4"/>
      <c r="O319" s="73" t="str">
        <f>IF(OR(A319="", M319=""), "",
   IF(AND(
         M319 &lt;= 'County Names to hide (2)'!$D$2,
         OR(N319="", N319 &gt;= 'County Names to hide (2)'!$C$2)
      ),
      "Yes",
      "No"
   )
)</f>
        <v/>
      </c>
      <c r="P319" s="4"/>
      <c r="Q319" s="4"/>
      <c r="R319" s="4"/>
      <c r="S319" s="4"/>
      <c r="U319" s="73" t="str">
        <f>IF(M319="","",
   ROUND(
      (MIN(IF(N319="", 'County Names to hide (2)'!$D$2, N319),
           'County Names to hide (2)'!$D$2)
       - M319) / 365 * 12,
   1)
)</f>
        <v/>
      </c>
      <c r="V319" s="73" t="str">
        <f>IF(C319="","",
   ROUND(('County Names to hide (2)'!$D$2 - C319) / 365 * 12, 1)
)</f>
        <v/>
      </c>
      <c r="AF319" s="73" t="str">
        <f t="shared" si="8"/>
        <v/>
      </c>
    </row>
    <row r="320" spans="12:32" s="1" customFormat="1" ht="14.5" x14ac:dyDescent="0.35">
      <c r="L320" s="73" t="str">
        <f t="shared" si="9"/>
        <v>Yes</v>
      </c>
      <c r="M320" s="4"/>
      <c r="N320" s="4"/>
      <c r="O320" s="73" t="str">
        <f>IF(OR(A320="", M320=""), "",
   IF(AND(
         M320 &lt;= 'County Names to hide (2)'!$D$2,
         OR(N320="", N320 &gt;= 'County Names to hide (2)'!$C$2)
      ),
      "Yes",
      "No"
   )
)</f>
        <v/>
      </c>
      <c r="P320" s="4"/>
      <c r="Q320" s="4"/>
      <c r="R320" s="4"/>
      <c r="S320" s="4"/>
      <c r="U320" s="73" t="str">
        <f>IF(M320="","",
   ROUND(
      (MIN(IF(N320="", 'County Names to hide (2)'!$D$2, N320),
           'County Names to hide (2)'!$D$2)
       - M320) / 365 * 12,
   1)
)</f>
        <v/>
      </c>
      <c r="V320" s="73" t="str">
        <f>IF(C320="","",
   ROUND(('County Names to hide (2)'!$D$2 - C320) / 365 * 12, 1)
)</f>
        <v/>
      </c>
      <c r="AF320" s="73" t="str">
        <f t="shared" si="8"/>
        <v/>
      </c>
    </row>
    <row r="321" spans="12:32" s="1" customFormat="1" ht="14.5" x14ac:dyDescent="0.35">
      <c r="L321" s="73" t="str">
        <f t="shared" si="9"/>
        <v>Yes</v>
      </c>
      <c r="M321" s="4"/>
      <c r="N321" s="4"/>
      <c r="O321" s="73" t="str">
        <f>IF(OR(A321="", M321=""), "",
   IF(AND(
         M321 &lt;= 'County Names to hide (2)'!$D$2,
         OR(N321="", N321 &gt;= 'County Names to hide (2)'!$C$2)
      ),
      "Yes",
      "No"
   )
)</f>
        <v/>
      </c>
      <c r="P321" s="4"/>
      <c r="Q321" s="4"/>
      <c r="R321" s="4"/>
      <c r="S321" s="4"/>
      <c r="U321" s="73" t="str">
        <f>IF(M321="","",
   ROUND(
      (MIN(IF(N321="", 'County Names to hide (2)'!$D$2, N321),
           'County Names to hide (2)'!$D$2)
       - M321) / 365 * 12,
   1)
)</f>
        <v/>
      </c>
      <c r="V321" s="73" t="str">
        <f>IF(C321="","",
   ROUND(('County Names to hide (2)'!$D$2 - C321) / 365 * 12, 1)
)</f>
        <v/>
      </c>
      <c r="AF321" s="73" t="str">
        <f t="shared" si="8"/>
        <v/>
      </c>
    </row>
    <row r="322" spans="12:32" s="1" customFormat="1" ht="14.5" x14ac:dyDescent="0.35">
      <c r="L322" s="73" t="str">
        <f t="shared" si="9"/>
        <v>Yes</v>
      </c>
      <c r="M322" s="4"/>
      <c r="N322" s="4"/>
      <c r="O322" s="73" t="str">
        <f>IF(OR(A322="", M322=""), "",
   IF(AND(
         M322 &lt;= 'County Names to hide (2)'!$D$2,
         OR(N322="", N322 &gt;= 'County Names to hide (2)'!$C$2)
      ),
      "Yes",
      "No"
   )
)</f>
        <v/>
      </c>
      <c r="P322" s="4"/>
      <c r="Q322" s="4"/>
      <c r="R322" s="4"/>
      <c r="S322" s="4"/>
      <c r="U322" s="73" t="str">
        <f>IF(M322="","",
   ROUND(
      (MIN(IF(N322="", 'County Names to hide (2)'!$D$2, N322),
           'County Names to hide (2)'!$D$2)
       - M322) / 365 * 12,
   1)
)</f>
        <v/>
      </c>
      <c r="V322" s="73" t="str">
        <f>IF(C322="","",
   ROUND(('County Names to hide (2)'!$D$2 - C322) / 365 * 12, 1)
)</f>
        <v/>
      </c>
      <c r="AF322" s="73" t="str">
        <f t="shared" si="8"/>
        <v/>
      </c>
    </row>
    <row r="323" spans="12:32" s="1" customFormat="1" ht="14.5" x14ac:dyDescent="0.35">
      <c r="L323" s="73" t="str">
        <f t="shared" si="9"/>
        <v>Yes</v>
      </c>
      <c r="M323" s="4"/>
      <c r="N323" s="4"/>
      <c r="O323" s="73" t="str">
        <f>IF(OR(A323="", M323=""), "",
   IF(AND(
         M323 &lt;= 'County Names to hide (2)'!$D$2,
         OR(N323="", N323 &gt;= 'County Names to hide (2)'!$C$2)
      ),
      "Yes",
      "No"
   )
)</f>
        <v/>
      </c>
      <c r="P323" s="4"/>
      <c r="Q323" s="4"/>
      <c r="R323" s="4"/>
      <c r="S323" s="4"/>
      <c r="U323" s="73" t="str">
        <f>IF(M323="","",
   ROUND(
      (MIN(IF(N323="", 'County Names to hide (2)'!$D$2, N323),
           'County Names to hide (2)'!$D$2)
       - M323) / 365 * 12,
   1)
)</f>
        <v/>
      </c>
      <c r="V323" s="73" t="str">
        <f>IF(C323="","",
   ROUND(('County Names to hide (2)'!$D$2 - C323) / 365 * 12, 1)
)</f>
        <v/>
      </c>
      <c r="AF323" s="73" t="str">
        <f t="shared" si="8"/>
        <v/>
      </c>
    </row>
    <row r="324" spans="12:32" s="1" customFormat="1" ht="14.5" x14ac:dyDescent="0.35">
      <c r="L324" s="73" t="str">
        <f t="shared" si="9"/>
        <v>Yes</v>
      </c>
      <c r="M324" s="4"/>
      <c r="N324" s="4"/>
      <c r="O324" s="73" t="str">
        <f>IF(OR(A324="", M324=""), "",
   IF(AND(
         M324 &lt;= 'County Names to hide (2)'!$D$2,
         OR(N324="", N324 &gt;= 'County Names to hide (2)'!$C$2)
      ),
      "Yes",
      "No"
   )
)</f>
        <v/>
      </c>
      <c r="P324" s="4"/>
      <c r="Q324" s="4"/>
      <c r="R324" s="4"/>
      <c r="S324" s="4"/>
      <c r="U324" s="73" t="str">
        <f>IF(M324="","",
   ROUND(
      (MIN(IF(N324="", 'County Names to hide (2)'!$D$2, N324),
           'County Names to hide (2)'!$D$2)
       - M324) / 365 * 12,
   1)
)</f>
        <v/>
      </c>
      <c r="V324" s="73" t="str">
        <f>IF(C324="","",
   ROUND(('County Names to hide (2)'!$D$2 - C324) / 365 * 12, 1)
)</f>
        <v/>
      </c>
      <c r="AF324" s="73" t="str">
        <f t="shared" si="8"/>
        <v/>
      </c>
    </row>
    <row r="325" spans="12:32" s="1" customFormat="1" ht="14.5" x14ac:dyDescent="0.35">
      <c r="L325" s="73" t="str">
        <f t="shared" si="9"/>
        <v>Yes</v>
      </c>
      <c r="M325" s="4"/>
      <c r="N325" s="4"/>
      <c r="O325" s="73" t="str">
        <f>IF(OR(A325="", M325=""), "",
   IF(AND(
         M325 &lt;= 'County Names to hide (2)'!$D$2,
         OR(N325="", N325 &gt;= 'County Names to hide (2)'!$C$2)
      ),
      "Yes",
      "No"
   )
)</f>
        <v/>
      </c>
      <c r="P325" s="4"/>
      <c r="Q325" s="4"/>
      <c r="R325" s="4"/>
      <c r="S325" s="4"/>
      <c r="U325" s="73" t="str">
        <f>IF(M325="","",
   ROUND(
      (MIN(IF(N325="", 'County Names to hide (2)'!$D$2, N325),
           'County Names to hide (2)'!$D$2)
       - M325) / 365 * 12,
   1)
)</f>
        <v/>
      </c>
      <c r="V325" s="73" t="str">
        <f>IF(C325="","",
   ROUND(('County Names to hide (2)'!$D$2 - C325) / 365 * 12, 1)
)</f>
        <v/>
      </c>
      <c r="AF325" s="73" t="str">
        <f t="shared" si="8"/>
        <v/>
      </c>
    </row>
    <row r="326" spans="12:32" s="1" customFormat="1" ht="14.5" x14ac:dyDescent="0.35">
      <c r="L326" s="73" t="str">
        <f t="shared" si="9"/>
        <v>Yes</v>
      </c>
      <c r="M326" s="4"/>
      <c r="N326" s="4"/>
      <c r="O326" s="73" t="str">
        <f>IF(OR(A326="", M326=""), "",
   IF(AND(
         M326 &lt;= 'County Names to hide (2)'!$D$2,
         OR(N326="", N326 &gt;= 'County Names to hide (2)'!$C$2)
      ),
      "Yes",
      "No"
   )
)</f>
        <v/>
      </c>
      <c r="P326" s="4"/>
      <c r="Q326" s="4"/>
      <c r="R326" s="4"/>
      <c r="S326" s="4"/>
      <c r="U326" s="73" t="str">
        <f>IF(M326="","",
   ROUND(
      (MIN(IF(N326="", 'County Names to hide (2)'!$D$2, N326),
           'County Names to hide (2)'!$D$2)
       - M326) / 365 * 12,
   1)
)</f>
        <v/>
      </c>
      <c r="V326" s="73" t="str">
        <f>IF(C326="","",
   ROUND(('County Names to hide (2)'!$D$2 - C326) / 365 * 12, 1)
)</f>
        <v/>
      </c>
      <c r="AF326" s="73" t="str">
        <f t="shared" ref="AF326:AF389" si="10">IF(LEN(U326)=0,"",IF(U326&gt;=3,"Yes","No"))</f>
        <v/>
      </c>
    </row>
    <row r="327" spans="12:32" s="1" customFormat="1" ht="14.5" x14ac:dyDescent="0.35">
      <c r="L327" s="73" t="str">
        <f t="shared" ref="L327:L390" si="11">IF(COUNTIF(F327:K327, "Yes")&gt;0, "No", "Yes")</f>
        <v>Yes</v>
      </c>
      <c r="M327" s="4"/>
      <c r="N327" s="4"/>
      <c r="O327" s="73" t="str">
        <f>IF(OR(A327="", M327=""), "",
   IF(AND(
         M327 &lt;= 'County Names to hide (2)'!$D$2,
         OR(N327="", N327 &gt;= 'County Names to hide (2)'!$C$2)
      ),
      "Yes",
      "No"
   )
)</f>
        <v/>
      </c>
      <c r="P327" s="4"/>
      <c r="Q327" s="4"/>
      <c r="R327" s="4"/>
      <c r="S327" s="4"/>
      <c r="U327" s="73" t="str">
        <f>IF(M327="","",
   ROUND(
      (MIN(IF(N327="", 'County Names to hide (2)'!$D$2, N327),
           'County Names to hide (2)'!$D$2)
       - M327) / 365 * 12,
   1)
)</f>
        <v/>
      </c>
      <c r="V327" s="73" t="str">
        <f>IF(C327="","",
   ROUND(('County Names to hide (2)'!$D$2 - C327) / 365 * 12, 1)
)</f>
        <v/>
      </c>
      <c r="AF327" s="73" t="str">
        <f t="shared" si="10"/>
        <v/>
      </c>
    </row>
    <row r="328" spans="12:32" s="1" customFormat="1" ht="14.5" x14ac:dyDescent="0.35">
      <c r="L328" s="73" t="str">
        <f t="shared" si="11"/>
        <v>Yes</v>
      </c>
      <c r="M328" s="4"/>
      <c r="N328" s="4"/>
      <c r="O328" s="73" t="str">
        <f>IF(OR(A328="", M328=""), "",
   IF(AND(
         M328 &lt;= 'County Names to hide (2)'!$D$2,
         OR(N328="", N328 &gt;= 'County Names to hide (2)'!$C$2)
      ),
      "Yes",
      "No"
   )
)</f>
        <v/>
      </c>
      <c r="P328" s="4"/>
      <c r="Q328" s="4"/>
      <c r="R328" s="4"/>
      <c r="S328" s="4"/>
      <c r="U328" s="73" t="str">
        <f>IF(M328="","",
   ROUND(
      (MIN(IF(N328="", 'County Names to hide (2)'!$D$2, N328),
           'County Names to hide (2)'!$D$2)
       - M328) / 365 * 12,
   1)
)</f>
        <v/>
      </c>
      <c r="V328" s="73" t="str">
        <f>IF(C328="","",
   ROUND(('County Names to hide (2)'!$D$2 - C328) / 365 * 12, 1)
)</f>
        <v/>
      </c>
      <c r="AF328" s="73" t="str">
        <f t="shared" si="10"/>
        <v/>
      </c>
    </row>
    <row r="329" spans="12:32" s="1" customFormat="1" ht="14.5" x14ac:dyDescent="0.35">
      <c r="L329" s="73" t="str">
        <f t="shared" si="11"/>
        <v>Yes</v>
      </c>
      <c r="M329" s="4"/>
      <c r="N329" s="4"/>
      <c r="O329" s="73" t="str">
        <f>IF(OR(A329="", M329=""), "",
   IF(AND(
         M329 &lt;= 'County Names to hide (2)'!$D$2,
         OR(N329="", N329 &gt;= 'County Names to hide (2)'!$C$2)
      ),
      "Yes",
      "No"
   )
)</f>
        <v/>
      </c>
      <c r="P329" s="4"/>
      <c r="Q329" s="4"/>
      <c r="R329" s="4"/>
      <c r="S329" s="4"/>
      <c r="U329" s="73" t="str">
        <f>IF(M329="","",
   ROUND(
      (MIN(IF(N329="", 'County Names to hide (2)'!$D$2, N329),
           'County Names to hide (2)'!$D$2)
       - M329) / 365 * 12,
   1)
)</f>
        <v/>
      </c>
      <c r="V329" s="73" t="str">
        <f>IF(C329="","",
   ROUND(('County Names to hide (2)'!$D$2 - C329) / 365 * 12, 1)
)</f>
        <v/>
      </c>
      <c r="AF329" s="73" t="str">
        <f t="shared" si="10"/>
        <v/>
      </c>
    </row>
    <row r="330" spans="12:32" s="1" customFormat="1" ht="14.5" x14ac:dyDescent="0.35">
      <c r="L330" s="73" t="str">
        <f t="shared" si="11"/>
        <v>Yes</v>
      </c>
      <c r="M330" s="4"/>
      <c r="N330" s="4"/>
      <c r="O330" s="73" t="str">
        <f>IF(OR(A330="", M330=""), "",
   IF(AND(
         M330 &lt;= 'County Names to hide (2)'!$D$2,
         OR(N330="", N330 &gt;= 'County Names to hide (2)'!$C$2)
      ),
      "Yes",
      "No"
   )
)</f>
        <v/>
      </c>
      <c r="P330" s="4"/>
      <c r="Q330" s="4"/>
      <c r="R330" s="4"/>
      <c r="S330" s="4"/>
      <c r="U330" s="73" t="str">
        <f>IF(M330="","",
   ROUND(
      (MIN(IF(N330="", 'County Names to hide (2)'!$D$2, N330),
           'County Names to hide (2)'!$D$2)
       - M330) / 365 * 12,
   1)
)</f>
        <v/>
      </c>
      <c r="V330" s="73" t="str">
        <f>IF(C330="","",
   ROUND(('County Names to hide (2)'!$D$2 - C330) / 365 * 12, 1)
)</f>
        <v/>
      </c>
      <c r="AF330" s="73" t="str">
        <f t="shared" si="10"/>
        <v/>
      </c>
    </row>
    <row r="331" spans="12:32" s="1" customFormat="1" ht="14.5" x14ac:dyDescent="0.35">
      <c r="L331" s="73" t="str">
        <f t="shared" si="11"/>
        <v>Yes</v>
      </c>
      <c r="M331" s="4"/>
      <c r="N331" s="4"/>
      <c r="O331" s="73" t="str">
        <f>IF(OR(A331="", M331=""), "",
   IF(AND(
         M331 &lt;= 'County Names to hide (2)'!$D$2,
         OR(N331="", N331 &gt;= 'County Names to hide (2)'!$C$2)
      ),
      "Yes",
      "No"
   )
)</f>
        <v/>
      </c>
      <c r="P331" s="4"/>
      <c r="Q331" s="4"/>
      <c r="R331" s="4"/>
      <c r="S331" s="4"/>
      <c r="U331" s="73" t="str">
        <f>IF(M331="","",
   ROUND(
      (MIN(IF(N331="", 'County Names to hide (2)'!$D$2, N331),
           'County Names to hide (2)'!$D$2)
       - M331) / 365 * 12,
   1)
)</f>
        <v/>
      </c>
      <c r="V331" s="73" t="str">
        <f>IF(C331="","",
   ROUND(('County Names to hide (2)'!$D$2 - C331) / 365 * 12, 1)
)</f>
        <v/>
      </c>
      <c r="AF331" s="73" t="str">
        <f t="shared" si="10"/>
        <v/>
      </c>
    </row>
    <row r="332" spans="12:32" s="1" customFormat="1" ht="14.5" x14ac:dyDescent="0.35">
      <c r="L332" s="73" t="str">
        <f t="shared" si="11"/>
        <v>Yes</v>
      </c>
      <c r="M332" s="4"/>
      <c r="N332" s="4"/>
      <c r="O332" s="73" t="str">
        <f>IF(OR(A332="", M332=""), "",
   IF(AND(
         M332 &lt;= 'County Names to hide (2)'!$D$2,
         OR(N332="", N332 &gt;= 'County Names to hide (2)'!$C$2)
      ),
      "Yes",
      "No"
   )
)</f>
        <v/>
      </c>
      <c r="P332" s="4"/>
      <c r="Q332" s="4"/>
      <c r="R332" s="4"/>
      <c r="S332" s="4"/>
      <c r="U332" s="73" t="str">
        <f>IF(M332="","",
   ROUND(
      (MIN(IF(N332="", 'County Names to hide (2)'!$D$2, N332),
           'County Names to hide (2)'!$D$2)
       - M332) / 365 * 12,
   1)
)</f>
        <v/>
      </c>
      <c r="V332" s="73" t="str">
        <f>IF(C332="","",
   ROUND(('County Names to hide (2)'!$D$2 - C332) / 365 * 12, 1)
)</f>
        <v/>
      </c>
      <c r="AF332" s="73" t="str">
        <f t="shared" si="10"/>
        <v/>
      </c>
    </row>
    <row r="333" spans="12:32" s="1" customFormat="1" ht="14.5" x14ac:dyDescent="0.35">
      <c r="L333" s="73" t="str">
        <f t="shared" si="11"/>
        <v>Yes</v>
      </c>
      <c r="M333" s="4"/>
      <c r="N333" s="4"/>
      <c r="O333" s="73" t="str">
        <f>IF(OR(A333="", M333=""), "",
   IF(AND(
         M333 &lt;= 'County Names to hide (2)'!$D$2,
         OR(N333="", N333 &gt;= 'County Names to hide (2)'!$C$2)
      ),
      "Yes",
      "No"
   )
)</f>
        <v/>
      </c>
      <c r="P333" s="4"/>
      <c r="Q333" s="4"/>
      <c r="R333" s="4"/>
      <c r="S333" s="4"/>
      <c r="U333" s="73" t="str">
        <f>IF(M333="","",
   ROUND(
      (MIN(IF(N333="", 'County Names to hide (2)'!$D$2, N333),
           'County Names to hide (2)'!$D$2)
       - M333) / 365 * 12,
   1)
)</f>
        <v/>
      </c>
      <c r="V333" s="73" t="str">
        <f>IF(C333="","",
   ROUND(('County Names to hide (2)'!$D$2 - C333) / 365 * 12, 1)
)</f>
        <v/>
      </c>
      <c r="AF333" s="73" t="str">
        <f t="shared" si="10"/>
        <v/>
      </c>
    </row>
    <row r="334" spans="12:32" s="1" customFormat="1" ht="14.5" x14ac:dyDescent="0.35">
      <c r="L334" s="73" t="str">
        <f t="shared" si="11"/>
        <v>Yes</v>
      </c>
      <c r="M334" s="4"/>
      <c r="N334" s="4"/>
      <c r="O334" s="73" t="str">
        <f>IF(OR(A334="", M334=""), "",
   IF(AND(
         M334 &lt;= 'County Names to hide (2)'!$D$2,
         OR(N334="", N334 &gt;= 'County Names to hide (2)'!$C$2)
      ),
      "Yes",
      "No"
   )
)</f>
        <v/>
      </c>
      <c r="P334" s="4"/>
      <c r="Q334" s="4"/>
      <c r="R334" s="4"/>
      <c r="S334" s="4"/>
      <c r="U334" s="73" t="str">
        <f>IF(M334="","",
   ROUND(
      (MIN(IF(N334="", 'County Names to hide (2)'!$D$2, N334),
           'County Names to hide (2)'!$D$2)
       - M334) / 365 * 12,
   1)
)</f>
        <v/>
      </c>
      <c r="V334" s="73" t="str">
        <f>IF(C334="","",
   ROUND(('County Names to hide (2)'!$D$2 - C334) / 365 * 12, 1)
)</f>
        <v/>
      </c>
      <c r="AF334" s="73" t="str">
        <f t="shared" si="10"/>
        <v/>
      </c>
    </row>
    <row r="335" spans="12:32" s="1" customFormat="1" ht="14.5" x14ac:dyDescent="0.35">
      <c r="L335" s="73" t="str">
        <f t="shared" si="11"/>
        <v>Yes</v>
      </c>
      <c r="M335" s="4"/>
      <c r="N335" s="4"/>
      <c r="O335" s="73" t="str">
        <f>IF(OR(A335="", M335=""), "",
   IF(AND(
         M335 &lt;= 'County Names to hide (2)'!$D$2,
         OR(N335="", N335 &gt;= 'County Names to hide (2)'!$C$2)
      ),
      "Yes",
      "No"
   )
)</f>
        <v/>
      </c>
      <c r="P335" s="4"/>
      <c r="Q335" s="4"/>
      <c r="R335" s="4"/>
      <c r="S335" s="4"/>
      <c r="U335" s="73" t="str">
        <f>IF(M335="","",
   ROUND(
      (MIN(IF(N335="", 'County Names to hide (2)'!$D$2, N335),
           'County Names to hide (2)'!$D$2)
       - M335) / 365 * 12,
   1)
)</f>
        <v/>
      </c>
      <c r="V335" s="73" t="str">
        <f>IF(C335="","",
   ROUND(('County Names to hide (2)'!$D$2 - C335) / 365 * 12, 1)
)</f>
        <v/>
      </c>
      <c r="AF335" s="73" t="str">
        <f t="shared" si="10"/>
        <v/>
      </c>
    </row>
    <row r="336" spans="12:32" s="1" customFormat="1" ht="14.5" x14ac:dyDescent="0.35">
      <c r="L336" s="73" t="str">
        <f t="shared" si="11"/>
        <v>Yes</v>
      </c>
      <c r="M336" s="4"/>
      <c r="N336" s="4"/>
      <c r="O336" s="73" t="str">
        <f>IF(OR(A336="", M336=""), "",
   IF(AND(
         M336 &lt;= 'County Names to hide (2)'!$D$2,
         OR(N336="", N336 &gt;= 'County Names to hide (2)'!$C$2)
      ),
      "Yes",
      "No"
   )
)</f>
        <v/>
      </c>
      <c r="P336" s="4"/>
      <c r="Q336" s="4"/>
      <c r="R336" s="4"/>
      <c r="S336" s="4"/>
      <c r="U336" s="73" t="str">
        <f>IF(M336="","",
   ROUND(
      (MIN(IF(N336="", 'County Names to hide (2)'!$D$2, N336),
           'County Names to hide (2)'!$D$2)
       - M336) / 365 * 12,
   1)
)</f>
        <v/>
      </c>
      <c r="V336" s="73" t="str">
        <f>IF(C336="","",
   ROUND(('County Names to hide (2)'!$D$2 - C336) / 365 * 12, 1)
)</f>
        <v/>
      </c>
      <c r="AF336" s="73" t="str">
        <f t="shared" si="10"/>
        <v/>
      </c>
    </row>
    <row r="337" spans="12:32" s="1" customFormat="1" ht="14.5" x14ac:dyDescent="0.35">
      <c r="L337" s="73" t="str">
        <f t="shared" si="11"/>
        <v>Yes</v>
      </c>
      <c r="M337" s="4"/>
      <c r="N337" s="4"/>
      <c r="O337" s="73" t="str">
        <f>IF(OR(A337="", M337=""), "",
   IF(AND(
         M337 &lt;= 'County Names to hide (2)'!$D$2,
         OR(N337="", N337 &gt;= 'County Names to hide (2)'!$C$2)
      ),
      "Yes",
      "No"
   )
)</f>
        <v/>
      </c>
      <c r="P337" s="4"/>
      <c r="Q337" s="4"/>
      <c r="R337" s="4"/>
      <c r="S337" s="4"/>
      <c r="U337" s="73" t="str">
        <f>IF(M337="","",
   ROUND(
      (MIN(IF(N337="", 'County Names to hide (2)'!$D$2, N337),
           'County Names to hide (2)'!$D$2)
       - M337) / 365 * 12,
   1)
)</f>
        <v/>
      </c>
      <c r="V337" s="73" t="str">
        <f>IF(C337="","",
   ROUND(('County Names to hide (2)'!$D$2 - C337) / 365 * 12, 1)
)</f>
        <v/>
      </c>
      <c r="AF337" s="73" t="str">
        <f t="shared" si="10"/>
        <v/>
      </c>
    </row>
    <row r="338" spans="12:32" s="1" customFormat="1" ht="14.5" x14ac:dyDescent="0.35">
      <c r="L338" s="73" t="str">
        <f t="shared" si="11"/>
        <v>Yes</v>
      </c>
      <c r="M338" s="4"/>
      <c r="N338" s="4"/>
      <c r="O338" s="73" t="str">
        <f>IF(OR(A338="", M338=""), "",
   IF(AND(
         M338 &lt;= 'County Names to hide (2)'!$D$2,
         OR(N338="", N338 &gt;= 'County Names to hide (2)'!$C$2)
      ),
      "Yes",
      "No"
   )
)</f>
        <v/>
      </c>
      <c r="P338" s="4"/>
      <c r="Q338" s="4"/>
      <c r="R338" s="4"/>
      <c r="S338" s="4"/>
      <c r="U338" s="73" t="str">
        <f>IF(M338="","",
   ROUND(
      (MIN(IF(N338="", 'County Names to hide (2)'!$D$2, N338),
           'County Names to hide (2)'!$D$2)
       - M338) / 365 * 12,
   1)
)</f>
        <v/>
      </c>
      <c r="V338" s="73" t="str">
        <f>IF(C338="","",
   ROUND(('County Names to hide (2)'!$D$2 - C338) / 365 * 12, 1)
)</f>
        <v/>
      </c>
      <c r="AF338" s="73" t="str">
        <f t="shared" si="10"/>
        <v/>
      </c>
    </row>
    <row r="339" spans="12:32" s="1" customFormat="1" ht="14.5" x14ac:dyDescent="0.35">
      <c r="L339" s="73" t="str">
        <f t="shared" si="11"/>
        <v>Yes</v>
      </c>
      <c r="M339" s="4"/>
      <c r="N339" s="4"/>
      <c r="O339" s="73" t="str">
        <f>IF(OR(A339="", M339=""), "",
   IF(AND(
         M339 &lt;= 'County Names to hide (2)'!$D$2,
         OR(N339="", N339 &gt;= 'County Names to hide (2)'!$C$2)
      ),
      "Yes",
      "No"
   )
)</f>
        <v/>
      </c>
      <c r="P339" s="4"/>
      <c r="Q339" s="4"/>
      <c r="R339" s="4"/>
      <c r="S339" s="4"/>
      <c r="U339" s="73" t="str">
        <f>IF(M339="","",
   ROUND(
      (MIN(IF(N339="", 'County Names to hide (2)'!$D$2, N339),
           'County Names to hide (2)'!$D$2)
       - M339) / 365 * 12,
   1)
)</f>
        <v/>
      </c>
      <c r="V339" s="73" t="str">
        <f>IF(C339="","",
   ROUND(('County Names to hide (2)'!$D$2 - C339) / 365 * 12, 1)
)</f>
        <v/>
      </c>
      <c r="AF339" s="73" t="str">
        <f t="shared" si="10"/>
        <v/>
      </c>
    </row>
    <row r="340" spans="12:32" s="1" customFormat="1" ht="14.5" x14ac:dyDescent="0.35">
      <c r="L340" s="73" t="str">
        <f t="shared" si="11"/>
        <v>Yes</v>
      </c>
      <c r="M340" s="4"/>
      <c r="N340" s="4"/>
      <c r="O340" s="73" t="str">
        <f>IF(OR(A340="", M340=""), "",
   IF(AND(
         M340 &lt;= 'County Names to hide (2)'!$D$2,
         OR(N340="", N340 &gt;= 'County Names to hide (2)'!$C$2)
      ),
      "Yes",
      "No"
   )
)</f>
        <v/>
      </c>
      <c r="P340" s="4"/>
      <c r="Q340" s="4"/>
      <c r="R340" s="4"/>
      <c r="S340" s="4"/>
      <c r="U340" s="73" t="str">
        <f>IF(M340="","",
   ROUND(
      (MIN(IF(N340="", 'County Names to hide (2)'!$D$2, N340),
           'County Names to hide (2)'!$D$2)
       - M340) / 365 * 12,
   1)
)</f>
        <v/>
      </c>
      <c r="V340" s="73" t="str">
        <f>IF(C340="","",
   ROUND(('County Names to hide (2)'!$D$2 - C340) / 365 * 12, 1)
)</f>
        <v/>
      </c>
      <c r="AF340" s="73" t="str">
        <f t="shared" si="10"/>
        <v/>
      </c>
    </row>
    <row r="341" spans="12:32" s="1" customFormat="1" ht="14.5" x14ac:dyDescent="0.35">
      <c r="L341" s="73" t="str">
        <f t="shared" si="11"/>
        <v>Yes</v>
      </c>
      <c r="M341" s="4"/>
      <c r="N341" s="4"/>
      <c r="O341" s="73" t="str">
        <f>IF(OR(A341="", M341=""), "",
   IF(AND(
         M341 &lt;= 'County Names to hide (2)'!$D$2,
         OR(N341="", N341 &gt;= 'County Names to hide (2)'!$C$2)
      ),
      "Yes",
      "No"
   )
)</f>
        <v/>
      </c>
      <c r="P341" s="4"/>
      <c r="Q341" s="4"/>
      <c r="R341" s="4"/>
      <c r="S341" s="4"/>
      <c r="U341" s="73" t="str">
        <f>IF(M341="","",
   ROUND(
      (MIN(IF(N341="", 'County Names to hide (2)'!$D$2, N341),
           'County Names to hide (2)'!$D$2)
       - M341) / 365 * 12,
   1)
)</f>
        <v/>
      </c>
      <c r="V341" s="73" t="str">
        <f>IF(C341="","",
   ROUND(('County Names to hide (2)'!$D$2 - C341) / 365 * 12, 1)
)</f>
        <v/>
      </c>
      <c r="AF341" s="73" t="str">
        <f t="shared" si="10"/>
        <v/>
      </c>
    </row>
    <row r="342" spans="12:32" s="1" customFormat="1" ht="14.5" x14ac:dyDescent="0.35">
      <c r="L342" s="73" t="str">
        <f t="shared" si="11"/>
        <v>Yes</v>
      </c>
      <c r="M342" s="4"/>
      <c r="N342" s="4"/>
      <c r="O342" s="73" t="str">
        <f>IF(OR(A342="", M342=""), "",
   IF(AND(
         M342 &lt;= 'County Names to hide (2)'!$D$2,
         OR(N342="", N342 &gt;= 'County Names to hide (2)'!$C$2)
      ),
      "Yes",
      "No"
   )
)</f>
        <v/>
      </c>
      <c r="P342" s="4"/>
      <c r="Q342" s="4"/>
      <c r="R342" s="4"/>
      <c r="S342" s="4"/>
      <c r="U342" s="73" t="str">
        <f>IF(M342="","",
   ROUND(
      (MIN(IF(N342="", 'County Names to hide (2)'!$D$2, N342),
           'County Names to hide (2)'!$D$2)
       - M342) / 365 * 12,
   1)
)</f>
        <v/>
      </c>
      <c r="V342" s="73" t="str">
        <f>IF(C342="","",
   ROUND(('County Names to hide (2)'!$D$2 - C342) / 365 * 12, 1)
)</f>
        <v/>
      </c>
      <c r="AF342" s="73" t="str">
        <f t="shared" si="10"/>
        <v/>
      </c>
    </row>
    <row r="343" spans="12:32" s="1" customFormat="1" ht="14.5" x14ac:dyDescent="0.35">
      <c r="L343" s="73" t="str">
        <f t="shared" si="11"/>
        <v>Yes</v>
      </c>
      <c r="M343" s="4"/>
      <c r="N343" s="4"/>
      <c r="O343" s="73" t="str">
        <f>IF(OR(A343="", M343=""), "",
   IF(AND(
         M343 &lt;= 'County Names to hide (2)'!$D$2,
         OR(N343="", N343 &gt;= 'County Names to hide (2)'!$C$2)
      ),
      "Yes",
      "No"
   )
)</f>
        <v/>
      </c>
      <c r="P343" s="4"/>
      <c r="Q343" s="4"/>
      <c r="R343" s="4"/>
      <c r="S343" s="4"/>
      <c r="U343" s="73" t="str">
        <f>IF(M343="","",
   ROUND(
      (MIN(IF(N343="", 'County Names to hide (2)'!$D$2, N343),
           'County Names to hide (2)'!$D$2)
       - M343) / 365 * 12,
   1)
)</f>
        <v/>
      </c>
      <c r="V343" s="73" t="str">
        <f>IF(C343="","",
   ROUND(('County Names to hide (2)'!$D$2 - C343) / 365 * 12, 1)
)</f>
        <v/>
      </c>
      <c r="AF343" s="73" t="str">
        <f t="shared" si="10"/>
        <v/>
      </c>
    </row>
    <row r="344" spans="12:32" s="1" customFormat="1" ht="14.5" x14ac:dyDescent="0.35">
      <c r="L344" s="73" t="str">
        <f t="shared" si="11"/>
        <v>Yes</v>
      </c>
      <c r="M344" s="4"/>
      <c r="N344" s="4"/>
      <c r="O344" s="73" t="str">
        <f>IF(OR(A344="", M344=""), "",
   IF(AND(
         M344 &lt;= 'County Names to hide (2)'!$D$2,
         OR(N344="", N344 &gt;= 'County Names to hide (2)'!$C$2)
      ),
      "Yes",
      "No"
   )
)</f>
        <v/>
      </c>
      <c r="P344" s="4"/>
      <c r="Q344" s="4"/>
      <c r="R344" s="4"/>
      <c r="S344" s="4"/>
      <c r="U344" s="73" t="str">
        <f>IF(M344="","",
   ROUND(
      (MIN(IF(N344="", 'County Names to hide (2)'!$D$2, N344),
           'County Names to hide (2)'!$D$2)
       - M344) / 365 * 12,
   1)
)</f>
        <v/>
      </c>
      <c r="V344" s="73" t="str">
        <f>IF(C344="","",
   ROUND(('County Names to hide (2)'!$D$2 - C344) / 365 * 12, 1)
)</f>
        <v/>
      </c>
      <c r="AF344" s="73" t="str">
        <f t="shared" si="10"/>
        <v/>
      </c>
    </row>
    <row r="345" spans="12:32" s="1" customFormat="1" ht="14.5" x14ac:dyDescent="0.35">
      <c r="L345" s="73" t="str">
        <f t="shared" si="11"/>
        <v>Yes</v>
      </c>
      <c r="M345" s="4"/>
      <c r="N345" s="4"/>
      <c r="O345" s="73" t="str">
        <f>IF(OR(A345="", M345=""), "",
   IF(AND(
         M345 &lt;= 'County Names to hide (2)'!$D$2,
         OR(N345="", N345 &gt;= 'County Names to hide (2)'!$C$2)
      ),
      "Yes",
      "No"
   )
)</f>
        <v/>
      </c>
      <c r="P345" s="4"/>
      <c r="Q345" s="4"/>
      <c r="R345" s="4"/>
      <c r="S345" s="4"/>
      <c r="U345" s="73" t="str">
        <f>IF(M345="","",
   ROUND(
      (MIN(IF(N345="", 'County Names to hide (2)'!$D$2, N345),
           'County Names to hide (2)'!$D$2)
       - M345) / 365 * 12,
   1)
)</f>
        <v/>
      </c>
      <c r="V345" s="73" t="str">
        <f>IF(C345="","",
   ROUND(('County Names to hide (2)'!$D$2 - C345) / 365 * 12, 1)
)</f>
        <v/>
      </c>
      <c r="AF345" s="73" t="str">
        <f t="shared" si="10"/>
        <v/>
      </c>
    </row>
    <row r="346" spans="12:32" s="1" customFormat="1" ht="14.5" x14ac:dyDescent="0.35">
      <c r="L346" s="73" t="str">
        <f t="shared" si="11"/>
        <v>Yes</v>
      </c>
      <c r="M346" s="4"/>
      <c r="N346" s="4"/>
      <c r="O346" s="73" t="str">
        <f>IF(OR(A346="", M346=""), "",
   IF(AND(
         M346 &lt;= 'County Names to hide (2)'!$D$2,
         OR(N346="", N346 &gt;= 'County Names to hide (2)'!$C$2)
      ),
      "Yes",
      "No"
   )
)</f>
        <v/>
      </c>
      <c r="P346" s="4"/>
      <c r="Q346" s="4"/>
      <c r="R346" s="4"/>
      <c r="S346" s="4"/>
      <c r="U346" s="73" t="str">
        <f>IF(M346="","",
   ROUND(
      (MIN(IF(N346="", 'County Names to hide (2)'!$D$2, N346),
           'County Names to hide (2)'!$D$2)
       - M346) / 365 * 12,
   1)
)</f>
        <v/>
      </c>
      <c r="V346" s="73" t="str">
        <f>IF(C346="","",
   ROUND(('County Names to hide (2)'!$D$2 - C346) / 365 * 12, 1)
)</f>
        <v/>
      </c>
      <c r="AF346" s="73" t="str">
        <f t="shared" si="10"/>
        <v/>
      </c>
    </row>
    <row r="347" spans="12:32" s="1" customFormat="1" ht="14.5" x14ac:dyDescent="0.35">
      <c r="L347" s="73" t="str">
        <f t="shared" si="11"/>
        <v>Yes</v>
      </c>
      <c r="M347" s="4"/>
      <c r="N347" s="4"/>
      <c r="O347" s="73" t="str">
        <f>IF(OR(A347="", M347=""), "",
   IF(AND(
         M347 &lt;= 'County Names to hide (2)'!$D$2,
         OR(N347="", N347 &gt;= 'County Names to hide (2)'!$C$2)
      ),
      "Yes",
      "No"
   )
)</f>
        <v/>
      </c>
      <c r="P347" s="4"/>
      <c r="Q347" s="4"/>
      <c r="R347" s="4"/>
      <c r="S347" s="4"/>
      <c r="U347" s="73" t="str">
        <f>IF(M347="","",
   ROUND(
      (MIN(IF(N347="", 'County Names to hide (2)'!$D$2, N347),
           'County Names to hide (2)'!$D$2)
       - M347) / 365 * 12,
   1)
)</f>
        <v/>
      </c>
      <c r="V347" s="73" t="str">
        <f>IF(C347="","",
   ROUND(('County Names to hide (2)'!$D$2 - C347) / 365 * 12, 1)
)</f>
        <v/>
      </c>
      <c r="AF347" s="73" t="str">
        <f t="shared" si="10"/>
        <v/>
      </c>
    </row>
    <row r="348" spans="12:32" s="1" customFormat="1" ht="14.5" x14ac:dyDescent="0.35">
      <c r="L348" s="73" t="str">
        <f t="shared" si="11"/>
        <v>Yes</v>
      </c>
      <c r="M348" s="4"/>
      <c r="N348" s="4"/>
      <c r="O348" s="73" t="str">
        <f>IF(OR(A348="", M348=""), "",
   IF(AND(
         M348 &lt;= 'County Names to hide (2)'!$D$2,
         OR(N348="", N348 &gt;= 'County Names to hide (2)'!$C$2)
      ),
      "Yes",
      "No"
   )
)</f>
        <v/>
      </c>
      <c r="P348" s="4"/>
      <c r="Q348" s="4"/>
      <c r="R348" s="4"/>
      <c r="S348" s="4"/>
      <c r="U348" s="73" t="str">
        <f>IF(M348="","",
   ROUND(
      (MIN(IF(N348="", 'County Names to hide (2)'!$D$2, N348),
           'County Names to hide (2)'!$D$2)
       - M348) / 365 * 12,
   1)
)</f>
        <v/>
      </c>
      <c r="V348" s="73" t="str">
        <f>IF(C348="","",
   ROUND(('County Names to hide (2)'!$D$2 - C348) / 365 * 12, 1)
)</f>
        <v/>
      </c>
      <c r="AF348" s="73" t="str">
        <f t="shared" si="10"/>
        <v/>
      </c>
    </row>
    <row r="349" spans="12:32" s="1" customFormat="1" ht="14.5" x14ac:dyDescent="0.35">
      <c r="L349" s="73" t="str">
        <f t="shared" si="11"/>
        <v>Yes</v>
      </c>
      <c r="M349" s="4"/>
      <c r="N349" s="4"/>
      <c r="O349" s="73" t="str">
        <f>IF(OR(A349="", M349=""), "",
   IF(AND(
         M349 &lt;= 'County Names to hide (2)'!$D$2,
         OR(N349="", N349 &gt;= 'County Names to hide (2)'!$C$2)
      ),
      "Yes",
      "No"
   )
)</f>
        <v/>
      </c>
      <c r="P349" s="4"/>
      <c r="Q349" s="4"/>
      <c r="R349" s="4"/>
      <c r="S349" s="4"/>
      <c r="U349" s="73" t="str">
        <f>IF(M349="","",
   ROUND(
      (MIN(IF(N349="", 'County Names to hide (2)'!$D$2, N349),
           'County Names to hide (2)'!$D$2)
       - M349) / 365 * 12,
   1)
)</f>
        <v/>
      </c>
      <c r="V349" s="73" t="str">
        <f>IF(C349="","",
   ROUND(('County Names to hide (2)'!$D$2 - C349) / 365 * 12, 1)
)</f>
        <v/>
      </c>
      <c r="AF349" s="73" t="str">
        <f t="shared" si="10"/>
        <v/>
      </c>
    </row>
    <row r="350" spans="12:32" s="1" customFormat="1" ht="14.5" x14ac:dyDescent="0.35">
      <c r="L350" s="73" t="str">
        <f t="shared" si="11"/>
        <v>Yes</v>
      </c>
      <c r="M350" s="4"/>
      <c r="N350" s="4"/>
      <c r="O350" s="73" t="str">
        <f>IF(OR(A350="", M350=""), "",
   IF(AND(
         M350 &lt;= 'County Names to hide (2)'!$D$2,
         OR(N350="", N350 &gt;= 'County Names to hide (2)'!$C$2)
      ),
      "Yes",
      "No"
   )
)</f>
        <v/>
      </c>
      <c r="P350" s="4"/>
      <c r="Q350" s="4"/>
      <c r="R350" s="4"/>
      <c r="S350" s="4"/>
      <c r="U350" s="73" t="str">
        <f>IF(M350="","",
   ROUND(
      (MIN(IF(N350="", 'County Names to hide (2)'!$D$2, N350),
           'County Names to hide (2)'!$D$2)
       - M350) / 365 * 12,
   1)
)</f>
        <v/>
      </c>
      <c r="V350" s="73" t="str">
        <f>IF(C350="","",
   ROUND(('County Names to hide (2)'!$D$2 - C350) / 365 * 12, 1)
)</f>
        <v/>
      </c>
      <c r="AF350" s="73" t="str">
        <f t="shared" si="10"/>
        <v/>
      </c>
    </row>
    <row r="351" spans="12:32" s="1" customFormat="1" ht="14.5" x14ac:dyDescent="0.35">
      <c r="L351" s="73" t="str">
        <f t="shared" si="11"/>
        <v>Yes</v>
      </c>
      <c r="M351" s="4"/>
      <c r="N351" s="4"/>
      <c r="O351" s="73" t="str">
        <f>IF(OR(A351="", M351=""), "",
   IF(AND(
         M351 &lt;= 'County Names to hide (2)'!$D$2,
         OR(N351="", N351 &gt;= 'County Names to hide (2)'!$C$2)
      ),
      "Yes",
      "No"
   )
)</f>
        <v/>
      </c>
      <c r="P351" s="4"/>
      <c r="Q351" s="4"/>
      <c r="R351" s="4"/>
      <c r="S351" s="4"/>
      <c r="U351" s="73" t="str">
        <f>IF(M351="","",
   ROUND(
      (MIN(IF(N351="", 'County Names to hide (2)'!$D$2, N351),
           'County Names to hide (2)'!$D$2)
       - M351) / 365 * 12,
   1)
)</f>
        <v/>
      </c>
      <c r="V351" s="73" t="str">
        <f>IF(C351="","",
   ROUND(('County Names to hide (2)'!$D$2 - C351) / 365 * 12, 1)
)</f>
        <v/>
      </c>
      <c r="AF351" s="73" t="str">
        <f t="shared" si="10"/>
        <v/>
      </c>
    </row>
    <row r="352" spans="12:32" s="1" customFormat="1" ht="14.5" x14ac:dyDescent="0.35">
      <c r="L352" s="73" t="str">
        <f t="shared" si="11"/>
        <v>Yes</v>
      </c>
      <c r="M352" s="4"/>
      <c r="N352" s="4"/>
      <c r="O352" s="73" t="str">
        <f>IF(OR(A352="", M352=""), "",
   IF(AND(
         M352 &lt;= 'County Names to hide (2)'!$D$2,
         OR(N352="", N352 &gt;= 'County Names to hide (2)'!$C$2)
      ),
      "Yes",
      "No"
   )
)</f>
        <v/>
      </c>
      <c r="P352" s="4"/>
      <c r="Q352" s="4"/>
      <c r="R352" s="4"/>
      <c r="S352" s="4"/>
      <c r="U352" s="73" t="str">
        <f>IF(M352="","",
   ROUND(
      (MIN(IF(N352="", 'County Names to hide (2)'!$D$2, N352),
           'County Names to hide (2)'!$D$2)
       - M352) / 365 * 12,
   1)
)</f>
        <v/>
      </c>
      <c r="V352" s="73" t="str">
        <f>IF(C352="","",
   ROUND(('County Names to hide (2)'!$D$2 - C352) / 365 * 12, 1)
)</f>
        <v/>
      </c>
      <c r="AF352" s="73" t="str">
        <f t="shared" si="10"/>
        <v/>
      </c>
    </row>
    <row r="353" spans="12:32" s="1" customFormat="1" ht="14.5" x14ac:dyDescent="0.35">
      <c r="L353" s="73" t="str">
        <f t="shared" si="11"/>
        <v>Yes</v>
      </c>
      <c r="M353" s="4"/>
      <c r="N353" s="4"/>
      <c r="O353" s="73" t="str">
        <f>IF(OR(A353="", M353=""), "",
   IF(AND(
         M353 &lt;= 'County Names to hide (2)'!$D$2,
         OR(N353="", N353 &gt;= 'County Names to hide (2)'!$C$2)
      ),
      "Yes",
      "No"
   )
)</f>
        <v/>
      </c>
      <c r="P353" s="4"/>
      <c r="Q353" s="4"/>
      <c r="R353" s="4"/>
      <c r="S353" s="4"/>
      <c r="U353" s="73" t="str">
        <f>IF(M353="","",
   ROUND(
      (MIN(IF(N353="", 'County Names to hide (2)'!$D$2, N353),
           'County Names to hide (2)'!$D$2)
       - M353) / 365 * 12,
   1)
)</f>
        <v/>
      </c>
      <c r="V353" s="73" t="str">
        <f>IF(C353="","",
   ROUND(('County Names to hide (2)'!$D$2 - C353) / 365 * 12, 1)
)</f>
        <v/>
      </c>
      <c r="AF353" s="73" t="str">
        <f t="shared" si="10"/>
        <v/>
      </c>
    </row>
    <row r="354" spans="12:32" s="1" customFormat="1" ht="14.5" x14ac:dyDescent="0.35">
      <c r="L354" s="73" t="str">
        <f t="shared" si="11"/>
        <v>Yes</v>
      </c>
      <c r="M354" s="4"/>
      <c r="N354" s="4"/>
      <c r="O354" s="73" t="str">
        <f>IF(OR(A354="", M354=""), "",
   IF(AND(
         M354 &lt;= 'County Names to hide (2)'!$D$2,
         OR(N354="", N354 &gt;= 'County Names to hide (2)'!$C$2)
      ),
      "Yes",
      "No"
   )
)</f>
        <v/>
      </c>
      <c r="P354" s="4"/>
      <c r="Q354" s="4"/>
      <c r="R354" s="4"/>
      <c r="S354" s="4"/>
      <c r="U354" s="73" t="str">
        <f>IF(M354="","",
   ROUND(
      (MIN(IF(N354="", 'County Names to hide (2)'!$D$2, N354),
           'County Names to hide (2)'!$D$2)
       - M354) / 365 * 12,
   1)
)</f>
        <v/>
      </c>
      <c r="V354" s="73" t="str">
        <f>IF(C354="","",
   ROUND(('County Names to hide (2)'!$D$2 - C354) / 365 * 12, 1)
)</f>
        <v/>
      </c>
      <c r="AF354" s="73" t="str">
        <f t="shared" si="10"/>
        <v/>
      </c>
    </row>
    <row r="355" spans="12:32" s="1" customFormat="1" ht="14.5" x14ac:dyDescent="0.35">
      <c r="L355" s="73" t="str">
        <f t="shared" si="11"/>
        <v>Yes</v>
      </c>
      <c r="M355" s="4"/>
      <c r="N355" s="4"/>
      <c r="O355" s="73" t="str">
        <f>IF(OR(A355="", M355=""), "",
   IF(AND(
         M355 &lt;= 'County Names to hide (2)'!$D$2,
         OR(N355="", N355 &gt;= 'County Names to hide (2)'!$C$2)
      ),
      "Yes",
      "No"
   )
)</f>
        <v/>
      </c>
      <c r="P355" s="4"/>
      <c r="Q355" s="4"/>
      <c r="R355" s="4"/>
      <c r="S355" s="4"/>
      <c r="U355" s="73" t="str">
        <f>IF(M355="","",
   ROUND(
      (MIN(IF(N355="", 'County Names to hide (2)'!$D$2, N355),
           'County Names to hide (2)'!$D$2)
       - M355) / 365 * 12,
   1)
)</f>
        <v/>
      </c>
      <c r="V355" s="73" t="str">
        <f>IF(C355="","",
   ROUND(('County Names to hide (2)'!$D$2 - C355) / 365 * 12, 1)
)</f>
        <v/>
      </c>
      <c r="AF355" s="73" t="str">
        <f t="shared" si="10"/>
        <v/>
      </c>
    </row>
    <row r="356" spans="12:32" s="1" customFormat="1" ht="14.5" x14ac:dyDescent="0.35">
      <c r="L356" s="73" t="str">
        <f t="shared" si="11"/>
        <v>Yes</v>
      </c>
      <c r="M356" s="4"/>
      <c r="N356" s="4"/>
      <c r="O356" s="73" t="str">
        <f>IF(OR(A356="", M356=""), "",
   IF(AND(
         M356 &lt;= 'County Names to hide (2)'!$D$2,
         OR(N356="", N356 &gt;= 'County Names to hide (2)'!$C$2)
      ),
      "Yes",
      "No"
   )
)</f>
        <v/>
      </c>
      <c r="P356" s="4"/>
      <c r="Q356" s="4"/>
      <c r="R356" s="4"/>
      <c r="S356" s="4"/>
      <c r="U356" s="73" t="str">
        <f>IF(M356="","",
   ROUND(
      (MIN(IF(N356="", 'County Names to hide (2)'!$D$2, N356),
           'County Names to hide (2)'!$D$2)
       - M356) / 365 * 12,
   1)
)</f>
        <v/>
      </c>
      <c r="V356" s="73" t="str">
        <f>IF(C356="","",
   ROUND(('County Names to hide (2)'!$D$2 - C356) / 365 * 12, 1)
)</f>
        <v/>
      </c>
      <c r="AF356" s="73" t="str">
        <f t="shared" si="10"/>
        <v/>
      </c>
    </row>
    <row r="357" spans="12:32" s="1" customFormat="1" ht="14.5" x14ac:dyDescent="0.35">
      <c r="L357" s="73" t="str">
        <f t="shared" si="11"/>
        <v>Yes</v>
      </c>
      <c r="M357" s="4"/>
      <c r="N357" s="4"/>
      <c r="O357" s="73" t="str">
        <f>IF(OR(A357="", M357=""), "",
   IF(AND(
         M357 &lt;= 'County Names to hide (2)'!$D$2,
         OR(N357="", N357 &gt;= 'County Names to hide (2)'!$C$2)
      ),
      "Yes",
      "No"
   )
)</f>
        <v/>
      </c>
      <c r="P357" s="4"/>
      <c r="Q357" s="4"/>
      <c r="R357" s="4"/>
      <c r="S357" s="4"/>
      <c r="U357" s="73" t="str">
        <f>IF(M357="","",
   ROUND(
      (MIN(IF(N357="", 'County Names to hide (2)'!$D$2, N357),
           'County Names to hide (2)'!$D$2)
       - M357) / 365 * 12,
   1)
)</f>
        <v/>
      </c>
      <c r="V357" s="73" t="str">
        <f>IF(C357="","",
   ROUND(('County Names to hide (2)'!$D$2 - C357) / 365 * 12, 1)
)</f>
        <v/>
      </c>
      <c r="AF357" s="73" t="str">
        <f t="shared" si="10"/>
        <v/>
      </c>
    </row>
    <row r="358" spans="12:32" s="1" customFormat="1" ht="14.5" x14ac:dyDescent="0.35">
      <c r="L358" s="73" t="str">
        <f t="shared" si="11"/>
        <v>Yes</v>
      </c>
      <c r="M358" s="4"/>
      <c r="N358" s="4"/>
      <c r="O358" s="73" t="str">
        <f>IF(OR(A358="", M358=""), "",
   IF(AND(
         M358 &lt;= 'County Names to hide (2)'!$D$2,
         OR(N358="", N358 &gt;= 'County Names to hide (2)'!$C$2)
      ),
      "Yes",
      "No"
   )
)</f>
        <v/>
      </c>
      <c r="P358" s="4"/>
      <c r="Q358" s="4"/>
      <c r="R358" s="4"/>
      <c r="S358" s="4"/>
      <c r="U358" s="73" t="str">
        <f>IF(M358="","",
   ROUND(
      (MIN(IF(N358="", 'County Names to hide (2)'!$D$2, N358),
           'County Names to hide (2)'!$D$2)
       - M358) / 365 * 12,
   1)
)</f>
        <v/>
      </c>
      <c r="V358" s="73" t="str">
        <f>IF(C358="","",
   ROUND(('County Names to hide (2)'!$D$2 - C358) / 365 * 12, 1)
)</f>
        <v/>
      </c>
      <c r="AF358" s="73" t="str">
        <f t="shared" si="10"/>
        <v/>
      </c>
    </row>
    <row r="359" spans="12:32" s="1" customFormat="1" ht="14.5" x14ac:dyDescent="0.35">
      <c r="L359" s="73" t="str">
        <f t="shared" si="11"/>
        <v>Yes</v>
      </c>
      <c r="M359" s="4"/>
      <c r="N359" s="4"/>
      <c r="O359" s="73" t="str">
        <f>IF(OR(A359="", M359=""), "",
   IF(AND(
         M359 &lt;= 'County Names to hide (2)'!$D$2,
         OR(N359="", N359 &gt;= 'County Names to hide (2)'!$C$2)
      ),
      "Yes",
      "No"
   )
)</f>
        <v/>
      </c>
      <c r="P359" s="4"/>
      <c r="Q359" s="4"/>
      <c r="R359" s="4"/>
      <c r="S359" s="4"/>
      <c r="U359" s="73" t="str">
        <f>IF(M359="","",
   ROUND(
      (MIN(IF(N359="", 'County Names to hide (2)'!$D$2, N359),
           'County Names to hide (2)'!$D$2)
       - M359) / 365 * 12,
   1)
)</f>
        <v/>
      </c>
      <c r="V359" s="73" t="str">
        <f>IF(C359="","",
   ROUND(('County Names to hide (2)'!$D$2 - C359) / 365 * 12, 1)
)</f>
        <v/>
      </c>
      <c r="AF359" s="73" t="str">
        <f t="shared" si="10"/>
        <v/>
      </c>
    </row>
    <row r="360" spans="12:32" s="1" customFormat="1" ht="14.5" x14ac:dyDescent="0.35">
      <c r="L360" s="73" t="str">
        <f t="shared" si="11"/>
        <v>Yes</v>
      </c>
      <c r="M360" s="4"/>
      <c r="N360" s="4"/>
      <c r="O360" s="73" t="str">
        <f>IF(OR(A360="", M360=""), "",
   IF(AND(
         M360 &lt;= 'County Names to hide (2)'!$D$2,
         OR(N360="", N360 &gt;= 'County Names to hide (2)'!$C$2)
      ),
      "Yes",
      "No"
   )
)</f>
        <v/>
      </c>
      <c r="P360" s="4"/>
      <c r="Q360" s="4"/>
      <c r="R360" s="4"/>
      <c r="S360" s="4"/>
      <c r="U360" s="73" t="str">
        <f>IF(M360="","",
   ROUND(
      (MIN(IF(N360="", 'County Names to hide (2)'!$D$2, N360),
           'County Names to hide (2)'!$D$2)
       - M360) / 365 * 12,
   1)
)</f>
        <v/>
      </c>
      <c r="V360" s="73" t="str">
        <f>IF(C360="","",
   ROUND(('County Names to hide (2)'!$D$2 - C360) / 365 * 12, 1)
)</f>
        <v/>
      </c>
      <c r="AF360" s="73" t="str">
        <f t="shared" si="10"/>
        <v/>
      </c>
    </row>
    <row r="361" spans="12:32" s="1" customFormat="1" ht="14.5" x14ac:dyDescent="0.35">
      <c r="L361" s="73" t="str">
        <f t="shared" si="11"/>
        <v>Yes</v>
      </c>
      <c r="M361" s="4"/>
      <c r="N361" s="4"/>
      <c r="O361" s="73" t="str">
        <f>IF(OR(A361="", M361=""), "",
   IF(AND(
         M361 &lt;= 'County Names to hide (2)'!$D$2,
         OR(N361="", N361 &gt;= 'County Names to hide (2)'!$C$2)
      ),
      "Yes",
      "No"
   )
)</f>
        <v/>
      </c>
      <c r="P361" s="4"/>
      <c r="Q361" s="4"/>
      <c r="R361" s="4"/>
      <c r="S361" s="4"/>
      <c r="U361" s="73" t="str">
        <f>IF(M361="","",
   ROUND(
      (MIN(IF(N361="", 'County Names to hide (2)'!$D$2, N361),
           'County Names to hide (2)'!$D$2)
       - M361) / 365 * 12,
   1)
)</f>
        <v/>
      </c>
      <c r="V361" s="73" t="str">
        <f>IF(C361="","",
   ROUND(('County Names to hide (2)'!$D$2 - C361) / 365 * 12, 1)
)</f>
        <v/>
      </c>
      <c r="AF361" s="73" t="str">
        <f t="shared" si="10"/>
        <v/>
      </c>
    </row>
    <row r="362" spans="12:32" s="1" customFormat="1" ht="14.5" x14ac:dyDescent="0.35">
      <c r="L362" s="73" t="str">
        <f t="shared" si="11"/>
        <v>Yes</v>
      </c>
      <c r="M362" s="4"/>
      <c r="N362" s="4"/>
      <c r="O362" s="73" t="str">
        <f>IF(OR(A362="", M362=""), "",
   IF(AND(
         M362 &lt;= 'County Names to hide (2)'!$D$2,
         OR(N362="", N362 &gt;= 'County Names to hide (2)'!$C$2)
      ),
      "Yes",
      "No"
   )
)</f>
        <v/>
      </c>
      <c r="P362" s="4"/>
      <c r="Q362" s="4"/>
      <c r="R362" s="4"/>
      <c r="S362" s="4"/>
      <c r="U362" s="73" t="str">
        <f>IF(M362="","",
   ROUND(
      (MIN(IF(N362="", 'County Names to hide (2)'!$D$2, N362),
           'County Names to hide (2)'!$D$2)
       - M362) / 365 * 12,
   1)
)</f>
        <v/>
      </c>
      <c r="V362" s="73" t="str">
        <f>IF(C362="","",
   ROUND(('County Names to hide (2)'!$D$2 - C362) / 365 * 12, 1)
)</f>
        <v/>
      </c>
      <c r="AF362" s="73" t="str">
        <f t="shared" si="10"/>
        <v/>
      </c>
    </row>
    <row r="363" spans="12:32" s="1" customFormat="1" ht="14.5" x14ac:dyDescent="0.35">
      <c r="L363" s="73" t="str">
        <f t="shared" si="11"/>
        <v>Yes</v>
      </c>
      <c r="M363" s="4"/>
      <c r="N363" s="4"/>
      <c r="O363" s="73" t="str">
        <f>IF(OR(A363="", M363=""), "",
   IF(AND(
         M363 &lt;= 'County Names to hide (2)'!$D$2,
         OR(N363="", N363 &gt;= 'County Names to hide (2)'!$C$2)
      ),
      "Yes",
      "No"
   )
)</f>
        <v/>
      </c>
      <c r="P363" s="4"/>
      <c r="Q363" s="4"/>
      <c r="R363" s="4"/>
      <c r="S363" s="4"/>
      <c r="U363" s="73" t="str">
        <f>IF(M363="","",
   ROUND(
      (MIN(IF(N363="", 'County Names to hide (2)'!$D$2, N363),
           'County Names to hide (2)'!$D$2)
       - M363) / 365 * 12,
   1)
)</f>
        <v/>
      </c>
      <c r="V363" s="73" t="str">
        <f>IF(C363="","",
   ROUND(('County Names to hide (2)'!$D$2 - C363) / 365 * 12, 1)
)</f>
        <v/>
      </c>
      <c r="AF363" s="73" t="str">
        <f t="shared" si="10"/>
        <v/>
      </c>
    </row>
    <row r="364" spans="12:32" s="1" customFormat="1" ht="14.5" x14ac:dyDescent="0.35">
      <c r="L364" s="73" t="str">
        <f t="shared" si="11"/>
        <v>Yes</v>
      </c>
      <c r="M364" s="4"/>
      <c r="N364" s="4"/>
      <c r="O364" s="73" t="str">
        <f>IF(OR(A364="", M364=""), "",
   IF(AND(
         M364 &lt;= 'County Names to hide (2)'!$D$2,
         OR(N364="", N364 &gt;= 'County Names to hide (2)'!$C$2)
      ),
      "Yes",
      "No"
   )
)</f>
        <v/>
      </c>
      <c r="P364" s="4"/>
      <c r="Q364" s="4"/>
      <c r="R364" s="4"/>
      <c r="S364" s="4"/>
      <c r="U364" s="73" t="str">
        <f>IF(M364="","",
   ROUND(
      (MIN(IF(N364="", 'County Names to hide (2)'!$D$2, N364),
           'County Names to hide (2)'!$D$2)
       - M364) / 365 * 12,
   1)
)</f>
        <v/>
      </c>
      <c r="V364" s="73" t="str">
        <f>IF(C364="","",
   ROUND(('County Names to hide (2)'!$D$2 - C364) / 365 * 12, 1)
)</f>
        <v/>
      </c>
      <c r="AF364" s="73" t="str">
        <f t="shared" si="10"/>
        <v/>
      </c>
    </row>
    <row r="365" spans="12:32" s="1" customFormat="1" ht="14.5" x14ac:dyDescent="0.35">
      <c r="L365" s="73" t="str">
        <f t="shared" si="11"/>
        <v>Yes</v>
      </c>
      <c r="M365" s="4"/>
      <c r="N365" s="4"/>
      <c r="O365" s="73" t="str">
        <f>IF(OR(A365="", M365=""), "",
   IF(AND(
         M365 &lt;= 'County Names to hide (2)'!$D$2,
         OR(N365="", N365 &gt;= 'County Names to hide (2)'!$C$2)
      ),
      "Yes",
      "No"
   )
)</f>
        <v/>
      </c>
      <c r="P365" s="4"/>
      <c r="Q365" s="4"/>
      <c r="R365" s="4"/>
      <c r="S365" s="4"/>
      <c r="U365" s="73" t="str">
        <f>IF(M365="","",
   ROUND(
      (MIN(IF(N365="", 'County Names to hide (2)'!$D$2, N365),
           'County Names to hide (2)'!$D$2)
       - M365) / 365 * 12,
   1)
)</f>
        <v/>
      </c>
      <c r="V365" s="73" t="str">
        <f>IF(C365="","",
   ROUND(('County Names to hide (2)'!$D$2 - C365) / 365 * 12, 1)
)</f>
        <v/>
      </c>
      <c r="AF365" s="73" t="str">
        <f t="shared" si="10"/>
        <v/>
      </c>
    </row>
    <row r="366" spans="12:32" s="1" customFormat="1" ht="14.5" x14ac:dyDescent="0.35">
      <c r="L366" s="73" t="str">
        <f t="shared" si="11"/>
        <v>Yes</v>
      </c>
      <c r="M366" s="4"/>
      <c r="N366" s="4"/>
      <c r="O366" s="73" t="str">
        <f>IF(OR(A366="", M366=""), "",
   IF(AND(
         M366 &lt;= 'County Names to hide (2)'!$D$2,
         OR(N366="", N366 &gt;= 'County Names to hide (2)'!$C$2)
      ),
      "Yes",
      "No"
   )
)</f>
        <v/>
      </c>
      <c r="P366" s="4"/>
      <c r="Q366" s="4"/>
      <c r="R366" s="4"/>
      <c r="S366" s="4"/>
      <c r="U366" s="73" t="str">
        <f>IF(M366="","",
   ROUND(
      (MIN(IF(N366="", 'County Names to hide (2)'!$D$2, N366),
           'County Names to hide (2)'!$D$2)
       - M366) / 365 * 12,
   1)
)</f>
        <v/>
      </c>
      <c r="V366" s="73" t="str">
        <f>IF(C366="","",
   ROUND(('County Names to hide (2)'!$D$2 - C366) / 365 * 12, 1)
)</f>
        <v/>
      </c>
      <c r="AF366" s="73" t="str">
        <f t="shared" si="10"/>
        <v/>
      </c>
    </row>
    <row r="367" spans="12:32" s="1" customFormat="1" ht="14.5" x14ac:dyDescent="0.35">
      <c r="L367" s="73" t="str">
        <f t="shared" si="11"/>
        <v>Yes</v>
      </c>
      <c r="M367" s="4"/>
      <c r="N367" s="4"/>
      <c r="O367" s="73" t="str">
        <f>IF(OR(A367="", M367=""), "",
   IF(AND(
         M367 &lt;= 'County Names to hide (2)'!$D$2,
         OR(N367="", N367 &gt;= 'County Names to hide (2)'!$C$2)
      ),
      "Yes",
      "No"
   )
)</f>
        <v/>
      </c>
      <c r="P367" s="4"/>
      <c r="Q367" s="4"/>
      <c r="R367" s="4"/>
      <c r="S367" s="4"/>
      <c r="U367" s="73" t="str">
        <f>IF(M367="","",
   ROUND(
      (MIN(IF(N367="", 'County Names to hide (2)'!$D$2, N367),
           'County Names to hide (2)'!$D$2)
       - M367) / 365 * 12,
   1)
)</f>
        <v/>
      </c>
      <c r="V367" s="73" t="str">
        <f>IF(C367="","",
   ROUND(('County Names to hide (2)'!$D$2 - C367) / 365 * 12, 1)
)</f>
        <v/>
      </c>
      <c r="AF367" s="73" t="str">
        <f t="shared" si="10"/>
        <v/>
      </c>
    </row>
    <row r="368" spans="12:32" s="1" customFormat="1" ht="14.5" x14ac:dyDescent="0.35">
      <c r="L368" s="73" t="str">
        <f t="shared" si="11"/>
        <v>Yes</v>
      </c>
      <c r="M368" s="4"/>
      <c r="N368" s="4"/>
      <c r="O368" s="73" t="str">
        <f>IF(OR(A368="", M368=""), "",
   IF(AND(
         M368 &lt;= 'County Names to hide (2)'!$D$2,
         OR(N368="", N368 &gt;= 'County Names to hide (2)'!$C$2)
      ),
      "Yes",
      "No"
   )
)</f>
        <v/>
      </c>
      <c r="P368" s="4"/>
      <c r="Q368" s="4"/>
      <c r="R368" s="4"/>
      <c r="S368" s="4"/>
      <c r="U368" s="73" t="str">
        <f>IF(M368="","",
   ROUND(
      (MIN(IF(N368="", 'County Names to hide (2)'!$D$2, N368),
           'County Names to hide (2)'!$D$2)
       - M368) / 365 * 12,
   1)
)</f>
        <v/>
      </c>
      <c r="V368" s="73" t="str">
        <f>IF(C368="","",
   ROUND(('County Names to hide (2)'!$D$2 - C368) / 365 * 12, 1)
)</f>
        <v/>
      </c>
      <c r="AF368" s="73" t="str">
        <f t="shared" si="10"/>
        <v/>
      </c>
    </row>
    <row r="369" spans="12:32" s="1" customFormat="1" ht="14.5" x14ac:dyDescent="0.35">
      <c r="L369" s="73" t="str">
        <f t="shared" si="11"/>
        <v>Yes</v>
      </c>
      <c r="M369" s="4"/>
      <c r="N369" s="4"/>
      <c r="O369" s="73" t="str">
        <f>IF(OR(A369="", M369=""), "",
   IF(AND(
         M369 &lt;= 'County Names to hide (2)'!$D$2,
         OR(N369="", N369 &gt;= 'County Names to hide (2)'!$C$2)
      ),
      "Yes",
      "No"
   )
)</f>
        <v/>
      </c>
      <c r="P369" s="4"/>
      <c r="Q369" s="4"/>
      <c r="R369" s="4"/>
      <c r="S369" s="4"/>
      <c r="U369" s="73" t="str">
        <f>IF(M369="","",
   ROUND(
      (MIN(IF(N369="", 'County Names to hide (2)'!$D$2, N369),
           'County Names to hide (2)'!$D$2)
       - M369) / 365 * 12,
   1)
)</f>
        <v/>
      </c>
      <c r="V369" s="73" t="str">
        <f>IF(C369="","",
   ROUND(('County Names to hide (2)'!$D$2 - C369) / 365 * 12, 1)
)</f>
        <v/>
      </c>
      <c r="AF369" s="73" t="str">
        <f t="shared" si="10"/>
        <v/>
      </c>
    </row>
    <row r="370" spans="12:32" s="1" customFormat="1" ht="14.5" x14ac:dyDescent="0.35">
      <c r="L370" s="73" t="str">
        <f t="shared" si="11"/>
        <v>Yes</v>
      </c>
      <c r="M370" s="4"/>
      <c r="N370" s="4"/>
      <c r="O370" s="73" t="str">
        <f>IF(OR(A370="", M370=""), "",
   IF(AND(
         M370 &lt;= 'County Names to hide (2)'!$D$2,
         OR(N370="", N370 &gt;= 'County Names to hide (2)'!$C$2)
      ),
      "Yes",
      "No"
   )
)</f>
        <v/>
      </c>
      <c r="P370" s="4"/>
      <c r="Q370" s="4"/>
      <c r="R370" s="4"/>
      <c r="S370" s="4"/>
      <c r="U370" s="73" t="str">
        <f>IF(M370="","",
   ROUND(
      (MIN(IF(N370="", 'County Names to hide (2)'!$D$2, N370),
           'County Names to hide (2)'!$D$2)
       - M370) / 365 * 12,
   1)
)</f>
        <v/>
      </c>
      <c r="V370" s="73" t="str">
        <f>IF(C370="","",
   ROUND(('County Names to hide (2)'!$D$2 - C370) / 365 * 12, 1)
)</f>
        <v/>
      </c>
      <c r="AF370" s="73" t="str">
        <f t="shared" si="10"/>
        <v/>
      </c>
    </row>
    <row r="371" spans="12:32" s="1" customFormat="1" ht="14.5" x14ac:dyDescent="0.35">
      <c r="L371" s="73" t="str">
        <f t="shared" si="11"/>
        <v>Yes</v>
      </c>
      <c r="M371" s="4"/>
      <c r="N371" s="4"/>
      <c r="O371" s="73" t="str">
        <f>IF(OR(A371="", M371=""), "",
   IF(AND(
         M371 &lt;= 'County Names to hide (2)'!$D$2,
         OR(N371="", N371 &gt;= 'County Names to hide (2)'!$C$2)
      ),
      "Yes",
      "No"
   )
)</f>
        <v/>
      </c>
      <c r="P371" s="4"/>
      <c r="Q371" s="4"/>
      <c r="R371" s="4"/>
      <c r="S371" s="4"/>
      <c r="U371" s="73" t="str">
        <f>IF(M371="","",
   ROUND(
      (MIN(IF(N371="", 'County Names to hide (2)'!$D$2, N371),
           'County Names to hide (2)'!$D$2)
       - M371) / 365 * 12,
   1)
)</f>
        <v/>
      </c>
      <c r="V371" s="73" t="str">
        <f>IF(C371="","",
   ROUND(('County Names to hide (2)'!$D$2 - C371) / 365 * 12, 1)
)</f>
        <v/>
      </c>
      <c r="AF371" s="73" t="str">
        <f t="shared" si="10"/>
        <v/>
      </c>
    </row>
    <row r="372" spans="12:32" s="1" customFormat="1" ht="14.5" x14ac:dyDescent="0.35">
      <c r="L372" s="73" t="str">
        <f t="shared" si="11"/>
        <v>Yes</v>
      </c>
      <c r="M372" s="4"/>
      <c r="N372" s="4"/>
      <c r="O372" s="73" t="str">
        <f>IF(OR(A372="", M372=""), "",
   IF(AND(
         M372 &lt;= 'County Names to hide (2)'!$D$2,
         OR(N372="", N372 &gt;= 'County Names to hide (2)'!$C$2)
      ),
      "Yes",
      "No"
   )
)</f>
        <v/>
      </c>
      <c r="P372" s="4"/>
      <c r="Q372" s="4"/>
      <c r="R372" s="4"/>
      <c r="S372" s="4"/>
      <c r="U372" s="73" t="str">
        <f>IF(M372="","",
   ROUND(
      (MIN(IF(N372="", 'County Names to hide (2)'!$D$2, N372),
           'County Names to hide (2)'!$D$2)
       - M372) / 365 * 12,
   1)
)</f>
        <v/>
      </c>
      <c r="V372" s="73" t="str">
        <f>IF(C372="","",
   ROUND(('County Names to hide (2)'!$D$2 - C372) / 365 * 12, 1)
)</f>
        <v/>
      </c>
      <c r="AF372" s="73" t="str">
        <f t="shared" si="10"/>
        <v/>
      </c>
    </row>
    <row r="373" spans="12:32" s="1" customFormat="1" ht="14.5" x14ac:dyDescent="0.35">
      <c r="L373" s="73" t="str">
        <f t="shared" si="11"/>
        <v>Yes</v>
      </c>
      <c r="M373" s="4"/>
      <c r="N373" s="4"/>
      <c r="O373" s="73" t="str">
        <f>IF(OR(A373="", M373=""), "",
   IF(AND(
         M373 &lt;= 'County Names to hide (2)'!$D$2,
         OR(N373="", N373 &gt;= 'County Names to hide (2)'!$C$2)
      ),
      "Yes",
      "No"
   )
)</f>
        <v/>
      </c>
      <c r="P373" s="4"/>
      <c r="Q373" s="4"/>
      <c r="R373" s="4"/>
      <c r="S373" s="4"/>
      <c r="U373" s="73" t="str">
        <f>IF(M373="","",
   ROUND(
      (MIN(IF(N373="", 'County Names to hide (2)'!$D$2, N373),
           'County Names to hide (2)'!$D$2)
       - M373) / 365 * 12,
   1)
)</f>
        <v/>
      </c>
      <c r="V373" s="73" t="str">
        <f>IF(C373="","",
   ROUND(('County Names to hide (2)'!$D$2 - C373) / 365 * 12, 1)
)</f>
        <v/>
      </c>
      <c r="AF373" s="73" t="str">
        <f t="shared" si="10"/>
        <v/>
      </c>
    </row>
    <row r="374" spans="12:32" s="1" customFormat="1" ht="14.5" x14ac:dyDescent="0.35">
      <c r="L374" s="73" t="str">
        <f t="shared" si="11"/>
        <v>Yes</v>
      </c>
      <c r="M374" s="4"/>
      <c r="N374" s="4"/>
      <c r="O374" s="73" t="str">
        <f>IF(OR(A374="", M374=""), "",
   IF(AND(
         M374 &lt;= 'County Names to hide (2)'!$D$2,
         OR(N374="", N374 &gt;= 'County Names to hide (2)'!$C$2)
      ),
      "Yes",
      "No"
   )
)</f>
        <v/>
      </c>
      <c r="P374" s="4"/>
      <c r="Q374" s="4"/>
      <c r="R374" s="4"/>
      <c r="S374" s="4"/>
      <c r="U374" s="73" t="str">
        <f>IF(M374="","",
   ROUND(
      (MIN(IF(N374="", 'County Names to hide (2)'!$D$2, N374),
           'County Names to hide (2)'!$D$2)
       - M374) / 365 * 12,
   1)
)</f>
        <v/>
      </c>
      <c r="V374" s="73" t="str">
        <f>IF(C374="","",
   ROUND(('County Names to hide (2)'!$D$2 - C374) / 365 * 12, 1)
)</f>
        <v/>
      </c>
      <c r="AF374" s="73" t="str">
        <f t="shared" si="10"/>
        <v/>
      </c>
    </row>
    <row r="375" spans="12:32" s="1" customFormat="1" ht="14.5" x14ac:dyDescent="0.35">
      <c r="L375" s="73" t="str">
        <f t="shared" si="11"/>
        <v>Yes</v>
      </c>
      <c r="M375" s="4"/>
      <c r="N375" s="4"/>
      <c r="O375" s="73" t="str">
        <f>IF(OR(A375="", M375=""), "",
   IF(AND(
         M375 &lt;= 'County Names to hide (2)'!$D$2,
         OR(N375="", N375 &gt;= 'County Names to hide (2)'!$C$2)
      ),
      "Yes",
      "No"
   )
)</f>
        <v/>
      </c>
      <c r="P375" s="4"/>
      <c r="Q375" s="4"/>
      <c r="R375" s="4"/>
      <c r="S375" s="4"/>
      <c r="U375" s="73" t="str">
        <f>IF(M375="","",
   ROUND(
      (MIN(IF(N375="", 'County Names to hide (2)'!$D$2, N375),
           'County Names to hide (2)'!$D$2)
       - M375) / 365 * 12,
   1)
)</f>
        <v/>
      </c>
      <c r="V375" s="73" t="str">
        <f>IF(C375="","",
   ROUND(('County Names to hide (2)'!$D$2 - C375) / 365 * 12, 1)
)</f>
        <v/>
      </c>
      <c r="AF375" s="73" t="str">
        <f t="shared" si="10"/>
        <v/>
      </c>
    </row>
    <row r="376" spans="12:32" s="1" customFormat="1" ht="14.5" x14ac:dyDescent="0.35">
      <c r="L376" s="73" t="str">
        <f t="shared" si="11"/>
        <v>Yes</v>
      </c>
      <c r="M376" s="4"/>
      <c r="N376" s="4"/>
      <c r="O376" s="73" t="str">
        <f>IF(OR(A376="", M376=""), "",
   IF(AND(
         M376 &lt;= 'County Names to hide (2)'!$D$2,
         OR(N376="", N376 &gt;= 'County Names to hide (2)'!$C$2)
      ),
      "Yes",
      "No"
   )
)</f>
        <v/>
      </c>
      <c r="P376" s="4"/>
      <c r="Q376" s="4"/>
      <c r="R376" s="4"/>
      <c r="S376" s="4"/>
      <c r="U376" s="73" t="str">
        <f>IF(M376="","",
   ROUND(
      (MIN(IF(N376="", 'County Names to hide (2)'!$D$2, N376),
           'County Names to hide (2)'!$D$2)
       - M376) / 365 * 12,
   1)
)</f>
        <v/>
      </c>
      <c r="V376" s="73" t="str">
        <f>IF(C376="","",
   ROUND(('County Names to hide (2)'!$D$2 - C376) / 365 * 12, 1)
)</f>
        <v/>
      </c>
      <c r="AF376" s="73" t="str">
        <f t="shared" si="10"/>
        <v/>
      </c>
    </row>
    <row r="377" spans="12:32" s="1" customFormat="1" ht="14.5" x14ac:dyDescent="0.35">
      <c r="L377" s="73" t="str">
        <f t="shared" si="11"/>
        <v>Yes</v>
      </c>
      <c r="M377" s="4"/>
      <c r="N377" s="4"/>
      <c r="O377" s="73" t="str">
        <f>IF(OR(A377="", M377=""), "",
   IF(AND(
         M377 &lt;= 'County Names to hide (2)'!$D$2,
         OR(N377="", N377 &gt;= 'County Names to hide (2)'!$C$2)
      ),
      "Yes",
      "No"
   )
)</f>
        <v/>
      </c>
      <c r="P377" s="4"/>
      <c r="Q377" s="4"/>
      <c r="R377" s="4"/>
      <c r="S377" s="4"/>
      <c r="U377" s="73" t="str">
        <f>IF(M377="","",
   ROUND(
      (MIN(IF(N377="", 'County Names to hide (2)'!$D$2, N377),
           'County Names to hide (2)'!$D$2)
       - M377) / 365 * 12,
   1)
)</f>
        <v/>
      </c>
      <c r="V377" s="73" t="str">
        <f>IF(C377="","",
   ROUND(('County Names to hide (2)'!$D$2 - C377) / 365 * 12, 1)
)</f>
        <v/>
      </c>
      <c r="AF377" s="73" t="str">
        <f t="shared" si="10"/>
        <v/>
      </c>
    </row>
    <row r="378" spans="12:32" s="1" customFormat="1" ht="14.5" x14ac:dyDescent="0.35">
      <c r="L378" s="73" t="str">
        <f t="shared" si="11"/>
        <v>Yes</v>
      </c>
      <c r="M378" s="4"/>
      <c r="N378" s="4"/>
      <c r="O378" s="73" t="str">
        <f>IF(OR(A378="", M378=""), "",
   IF(AND(
         M378 &lt;= 'County Names to hide (2)'!$D$2,
         OR(N378="", N378 &gt;= 'County Names to hide (2)'!$C$2)
      ),
      "Yes",
      "No"
   )
)</f>
        <v/>
      </c>
      <c r="P378" s="4"/>
      <c r="Q378" s="4"/>
      <c r="R378" s="4"/>
      <c r="S378" s="4"/>
      <c r="U378" s="73" t="str">
        <f>IF(M378="","",
   ROUND(
      (MIN(IF(N378="", 'County Names to hide (2)'!$D$2, N378),
           'County Names to hide (2)'!$D$2)
       - M378) / 365 * 12,
   1)
)</f>
        <v/>
      </c>
      <c r="V378" s="73" t="str">
        <f>IF(C378="","",
   ROUND(('County Names to hide (2)'!$D$2 - C378) / 365 * 12, 1)
)</f>
        <v/>
      </c>
      <c r="AF378" s="73" t="str">
        <f t="shared" si="10"/>
        <v/>
      </c>
    </row>
    <row r="379" spans="12:32" s="1" customFormat="1" ht="14.5" x14ac:dyDescent="0.35">
      <c r="L379" s="73" t="str">
        <f t="shared" si="11"/>
        <v>Yes</v>
      </c>
      <c r="M379" s="4"/>
      <c r="N379" s="4"/>
      <c r="O379" s="73" t="str">
        <f>IF(OR(A379="", M379=""), "",
   IF(AND(
         M379 &lt;= 'County Names to hide (2)'!$D$2,
         OR(N379="", N379 &gt;= 'County Names to hide (2)'!$C$2)
      ),
      "Yes",
      "No"
   )
)</f>
        <v/>
      </c>
      <c r="P379" s="4"/>
      <c r="Q379" s="4"/>
      <c r="R379" s="4"/>
      <c r="S379" s="4"/>
      <c r="U379" s="73" t="str">
        <f>IF(M379="","",
   ROUND(
      (MIN(IF(N379="", 'County Names to hide (2)'!$D$2, N379),
           'County Names to hide (2)'!$D$2)
       - M379) / 365 * 12,
   1)
)</f>
        <v/>
      </c>
      <c r="V379" s="73" t="str">
        <f>IF(C379="","",
   ROUND(('County Names to hide (2)'!$D$2 - C379) / 365 * 12, 1)
)</f>
        <v/>
      </c>
      <c r="AF379" s="73" t="str">
        <f t="shared" si="10"/>
        <v/>
      </c>
    </row>
    <row r="380" spans="12:32" s="1" customFormat="1" ht="14.5" x14ac:dyDescent="0.35">
      <c r="L380" s="73" t="str">
        <f t="shared" si="11"/>
        <v>Yes</v>
      </c>
      <c r="M380" s="4"/>
      <c r="N380" s="4"/>
      <c r="O380" s="73" t="str">
        <f>IF(OR(A380="", M380=""), "",
   IF(AND(
         M380 &lt;= 'County Names to hide (2)'!$D$2,
         OR(N380="", N380 &gt;= 'County Names to hide (2)'!$C$2)
      ),
      "Yes",
      "No"
   )
)</f>
        <v/>
      </c>
      <c r="P380" s="4"/>
      <c r="Q380" s="4"/>
      <c r="R380" s="4"/>
      <c r="S380" s="4"/>
      <c r="U380" s="73" t="str">
        <f>IF(M380="","",
   ROUND(
      (MIN(IF(N380="", 'County Names to hide (2)'!$D$2, N380),
           'County Names to hide (2)'!$D$2)
       - M380) / 365 * 12,
   1)
)</f>
        <v/>
      </c>
      <c r="V380" s="73" t="str">
        <f>IF(C380="","",
   ROUND(('County Names to hide (2)'!$D$2 - C380) / 365 * 12, 1)
)</f>
        <v/>
      </c>
      <c r="AF380" s="73" t="str">
        <f t="shared" si="10"/>
        <v/>
      </c>
    </row>
    <row r="381" spans="12:32" s="1" customFormat="1" ht="14.5" x14ac:dyDescent="0.35">
      <c r="L381" s="73" t="str">
        <f t="shared" si="11"/>
        <v>Yes</v>
      </c>
      <c r="M381" s="4"/>
      <c r="N381" s="4"/>
      <c r="O381" s="73" t="str">
        <f>IF(OR(A381="", M381=""), "",
   IF(AND(
         M381 &lt;= 'County Names to hide (2)'!$D$2,
         OR(N381="", N381 &gt;= 'County Names to hide (2)'!$C$2)
      ),
      "Yes",
      "No"
   )
)</f>
        <v/>
      </c>
      <c r="P381" s="4"/>
      <c r="Q381" s="4"/>
      <c r="R381" s="4"/>
      <c r="S381" s="4"/>
      <c r="U381" s="73" t="str">
        <f>IF(M381="","",
   ROUND(
      (MIN(IF(N381="", 'County Names to hide (2)'!$D$2, N381),
           'County Names to hide (2)'!$D$2)
       - M381) / 365 * 12,
   1)
)</f>
        <v/>
      </c>
      <c r="V381" s="73" t="str">
        <f>IF(C381="","",
   ROUND(('County Names to hide (2)'!$D$2 - C381) / 365 * 12, 1)
)</f>
        <v/>
      </c>
      <c r="AF381" s="73" t="str">
        <f t="shared" si="10"/>
        <v/>
      </c>
    </row>
    <row r="382" spans="12:32" s="1" customFormat="1" ht="14.5" x14ac:dyDescent="0.35">
      <c r="L382" s="73" t="str">
        <f t="shared" si="11"/>
        <v>Yes</v>
      </c>
      <c r="M382" s="4"/>
      <c r="N382" s="4"/>
      <c r="O382" s="73" t="str">
        <f>IF(OR(A382="", M382=""), "",
   IF(AND(
         M382 &lt;= 'County Names to hide (2)'!$D$2,
         OR(N382="", N382 &gt;= 'County Names to hide (2)'!$C$2)
      ),
      "Yes",
      "No"
   )
)</f>
        <v/>
      </c>
      <c r="P382" s="4"/>
      <c r="Q382" s="4"/>
      <c r="R382" s="4"/>
      <c r="S382" s="4"/>
      <c r="U382" s="73" t="str">
        <f>IF(M382="","",
   ROUND(
      (MIN(IF(N382="", 'County Names to hide (2)'!$D$2, N382),
           'County Names to hide (2)'!$D$2)
       - M382) / 365 * 12,
   1)
)</f>
        <v/>
      </c>
      <c r="V382" s="73" t="str">
        <f>IF(C382="","",
   ROUND(('County Names to hide (2)'!$D$2 - C382) / 365 * 12, 1)
)</f>
        <v/>
      </c>
      <c r="AF382" s="73" t="str">
        <f t="shared" si="10"/>
        <v/>
      </c>
    </row>
    <row r="383" spans="12:32" s="1" customFormat="1" ht="14.5" x14ac:dyDescent="0.35">
      <c r="L383" s="73" t="str">
        <f t="shared" si="11"/>
        <v>Yes</v>
      </c>
      <c r="M383" s="4"/>
      <c r="N383" s="4"/>
      <c r="O383" s="73" t="str">
        <f>IF(OR(A383="", M383=""), "",
   IF(AND(
         M383 &lt;= 'County Names to hide (2)'!$D$2,
         OR(N383="", N383 &gt;= 'County Names to hide (2)'!$C$2)
      ),
      "Yes",
      "No"
   )
)</f>
        <v/>
      </c>
      <c r="P383" s="4"/>
      <c r="Q383" s="4"/>
      <c r="R383" s="4"/>
      <c r="S383" s="4"/>
      <c r="U383" s="73" t="str">
        <f>IF(M383="","",
   ROUND(
      (MIN(IF(N383="", 'County Names to hide (2)'!$D$2, N383),
           'County Names to hide (2)'!$D$2)
       - M383) / 365 * 12,
   1)
)</f>
        <v/>
      </c>
      <c r="V383" s="73" t="str">
        <f>IF(C383="","",
   ROUND(('County Names to hide (2)'!$D$2 - C383) / 365 * 12, 1)
)</f>
        <v/>
      </c>
      <c r="AF383" s="73" t="str">
        <f t="shared" si="10"/>
        <v/>
      </c>
    </row>
    <row r="384" spans="12:32" s="1" customFormat="1" ht="14.5" x14ac:dyDescent="0.35">
      <c r="L384" s="73" t="str">
        <f t="shared" si="11"/>
        <v>Yes</v>
      </c>
      <c r="M384" s="4"/>
      <c r="N384" s="4"/>
      <c r="O384" s="73" t="str">
        <f>IF(OR(A384="", M384=""), "",
   IF(AND(
         M384 &lt;= 'County Names to hide (2)'!$D$2,
         OR(N384="", N384 &gt;= 'County Names to hide (2)'!$C$2)
      ),
      "Yes",
      "No"
   )
)</f>
        <v/>
      </c>
      <c r="P384" s="4"/>
      <c r="Q384" s="4"/>
      <c r="R384" s="4"/>
      <c r="S384" s="4"/>
      <c r="U384" s="73" t="str">
        <f>IF(M384="","",
   ROUND(
      (MIN(IF(N384="", 'County Names to hide (2)'!$D$2, N384),
           'County Names to hide (2)'!$D$2)
       - M384) / 365 * 12,
   1)
)</f>
        <v/>
      </c>
      <c r="V384" s="73" t="str">
        <f>IF(C384="","",
   ROUND(('County Names to hide (2)'!$D$2 - C384) / 365 * 12, 1)
)</f>
        <v/>
      </c>
      <c r="AF384" s="73" t="str">
        <f t="shared" si="10"/>
        <v/>
      </c>
    </row>
    <row r="385" spans="12:32" s="1" customFormat="1" ht="14.5" x14ac:dyDescent="0.35">
      <c r="L385" s="73" t="str">
        <f t="shared" si="11"/>
        <v>Yes</v>
      </c>
      <c r="M385" s="4"/>
      <c r="N385" s="4"/>
      <c r="O385" s="73" t="str">
        <f>IF(OR(A385="", M385=""), "",
   IF(AND(
         M385 &lt;= 'County Names to hide (2)'!$D$2,
         OR(N385="", N385 &gt;= 'County Names to hide (2)'!$C$2)
      ),
      "Yes",
      "No"
   )
)</f>
        <v/>
      </c>
      <c r="P385" s="4"/>
      <c r="Q385" s="4"/>
      <c r="R385" s="4"/>
      <c r="S385" s="4"/>
      <c r="U385" s="73" t="str">
        <f>IF(M385="","",
   ROUND(
      (MIN(IF(N385="", 'County Names to hide (2)'!$D$2, N385),
           'County Names to hide (2)'!$D$2)
       - M385) / 365 * 12,
   1)
)</f>
        <v/>
      </c>
      <c r="V385" s="73" t="str">
        <f>IF(C385="","",
   ROUND(('County Names to hide (2)'!$D$2 - C385) / 365 * 12, 1)
)</f>
        <v/>
      </c>
      <c r="AF385" s="73" t="str">
        <f t="shared" si="10"/>
        <v/>
      </c>
    </row>
    <row r="386" spans="12:32" s="1" customFormat="1" ht="14.5" x14ac:dyDescent="0.35">
      <c r="L386" s="73" t="str">
        <f t="shared" si="11"/>
        <v>Yes</v>
      </c>
      <c r="M386" s="4"/>
      <c r="N386" s="4"/>
      <c r="O386" s="73" t="str">
        <f>IF(OR(A386="", M386=""), "",
   IF(AND(
         M386 &lt;= 'County Names to hide (2)'!$D$2,
         OR(N386="", N386 &gt;= 'County Names to hide (2)'!$C$2)
      ),
      "Yes",
      "No"
   )
)</f>
        <v/>
      </c>
      <c r="P386" s="4"/>
      <c r="Q386" s="4"/>
      <c r="R386" s="4"/>
      <c r="S386" s="4"/>
      <c r="U386" s="73" t="str">
        <f>IF(M386="","",
   ROUND(
      (MIN(IF(N386="", 'County Names to hide (2)'!$D$2, N386),
           'County Names to hide (2)'!$D$2)
       - M386) / 365 * 12,
   1)
)</f>
        <v/>
      </c>
      <c r="V386" s="73" t="str">
        <f>IF(C386="","",
   ROUND(('County Names to hide (2)'!$D$2 - C386) / 365 * 12, 1)
)</f>
        <v/>
      </c>
      <c r="AF386" s="73" t="str">
        <f t="shared" si="10"/>
        <v/>
      </c>
    </row>
    <row r="387" spans="12:32" s="1" customFormat="1" ht="14.5" x14ac:dyDescent="0.35">
      <c r="L387" s="73" t="str">
        <f t="shared" si="11"/>
        <v>Yes</v>
      </c>
      <c r="M387" s="4"/>
      <c r="N387" s="4"/>
      <c r="O387" s="73" t="str">
        <f>IF(OR(A387="", M387=""), "",
   IF(AND(
         M387 &lt;= 'County Names to hide (2)'!$D$2,
         OR(N387="", N387 &gt;= 'County Names to hide (2)'!$C$2)
      ),
      "Yes",
      "No"
   )
)</f>
        <v/>
      </c>
      <c r="P387" s="4"/>
      <c r="Q387" s="4"/>
      <c r="R387" s="4"/>
      <c r="S387" s="4"/>
      <c r="U387" s="73" t="str">
        <f>IF(M387="","",
   ROUND(
      (MIN(IF(N387="", 'County Names to hide (2)'!$D$2, N387),
           'County Names to hide (2)'!$D$2)
       - M387) / 365 * 12,
   1)
)</f>
        <v/>
      </c>
      <c r="V387" s="73" t="str">
        <f>IF(C387="","",
   ROUND(('County Names to hide (2)'!$D$2 - C387) / 365 * 12, 1)
)</f>
        <v/>
      </c>
      <c r="AF387" s="73" t="str">
        <f t="shared" si="10"/>
        <v/>
      </c>
    </row>
    <row r="388" spans="12:32" s="1" customFormat="1" ht="14.5" x14ac:dyDescent="0.35">
      <c r="L388" s="73" t="str">
        <f t="shared" si="11"/>
        <v>Yes</v>
      </c>
      <c r="M388" s="4"/>
      <c r="N388" s="4"/>
      <c r="O388" s="73" t="str">
        <f>IF(OR(A388="", M388=""), "",
   IF(AND(
         M388 &lt;= 'County Names to hide (2)'!$D$2,
         OR(N388="", N388 &gt;= 'County Names to hide (2)'!$C$2)
      ),
      "Yes",
      "No"
   )
)</f>
        <v/>
      </c>
      <c r="P388" s="4"/>
      <c r="Q388" s="4"/>
      <c r="R388" s="4"/>
      <c r="S388" s="4"/>
      <c r="U388" s="73" t="str">
        <f>IF(M388="","",
   ROUND(
      (MIN(IF(N388="", 'County Names to hide (2)'!$D$2, N388),
           'County Names to hide (2)'!$D$2)
       - M388) / 365 * 12,
   1)
)</f>
        <v/>
      </c>
      <c r="V388" s="73" t="str">
        <f>IF(C388="","",
   ROUND(('County Names to hide (2)'!$D$2 - C388) / 365 * 12, 1)
)</f>
        <v/>
      </c>
      <c r="AF388" s="73" t="str">
        <f t="shared" si="10"/>
        <v/>
      </c>
    </row>
    <row r="389" spans="12:32" s="1" customFormat="1" ht="14.5" x14ac:dyDescent="0.35">
      <c r="L389" s="73" t="str">
        <f t="shared" si="11"/>
        <v>Yes</v>
      </c>
      <c r="M389" s="4"/>
      <c r="N389" s="4"/>
      <c r="O389" s="73" t="str">
        <f>IF(OR(A389="", M389=""), "",
   IF(AND(
         M389 &lt;= 'County Names to hide (2)'!$D$2,
         OR(N389="", N389 &gt;= 'County Names to hide (2)'!$C$2)
      ),
      "Yes",
      "No"
   )
)</f>
        <v/>
      </c>
      <c r="P389" s="4"/>
      <c r="Q389" s="4"/>
      <c r="R389" s="4"/>
      <c r="S389" s="4"/>
      <c r="U389" s="73" t="str">
        <f>IF(M389="","",
   ROUND(
      (MIN(IF(N389="", 'County Names to hide (2)'!$D$2, N389),
           'County Names to hide (2)'!$D$2)
       - M389) / 365 * 12,
   1)
)</f>
        <v/>
      </c>
      <c r="V389" s="73" t="str">
        <f>IF(C389="","",
   ROUND(('County Names to hide (2)'!$D$2 - C389) / 365 * 12, 1)
)</f>
        <v/>
      </c>
      <c r="AF389" s="73" t="str">
        <f t="shared" si="10"/>
        <v/>
      </c>
    </row>
    <row r="390" spans="12:32" s="1" customFormat="1" ht="14.5" x14ac:dyDescent="0.35">
      <c r="L390" s="73" t="str">
        <f t="shared" si="11"/>
        <v>Yes</v>
      </c>
      <c r="M390" s="4"/>
      <c r="N390" s="4"/>
      <c r="O390" s="73" t="str">
        <f>IF(OR(A390="", M390=""), "",
   IF(AND(
         M390 &lt;= 'County Names to hide (2)'!$D$2,
         OR(N390="", N390 &gt;= 'County Names to hide (2)'!$C$2)
      ),
      "Yes",
      "No"
   )
)</f>
        <v/>
      </c>
      <c r="P390" s="4"/>
      <c r="Q390" s="4"/>
      <c r="R390" s="4"/>
      <c r="S390" s="4"/>
      <c r="U390" s="73" t="str">
        <f>IF(M390="","",
   ROUND(
      (MIN(IF(N390="", 'County Names to hide (2)'!$D$2, N390),
           'County Names to hide (2)'!$D$2)
       - M390) / 365 * 12,
   1)
)</f>
        <v/>
      </c>
      <c r="V390" s="73" t="str">
        <f>IF(C390="","",
   ROUND(('County Names to hide (2)'!$D$2 - C390) / 365 * 12, 1)
)</f>
        <v/>
      </c>
      <c r="AF390" s="73" t="str">
        <f t="shared" ref="AF390:AF453" si="12">IF(LEN(U390)=0,"",IF(U390&gt;=3,"Yes","No"))</f>
        <v/>
      </c>
    </row>
    <row r="391" spans="12:32" s="1" customFormat="1" ht="14.5" x14ac:dyDescent="0.35">
      <c r="L391" s="73" t="str">
        <f t="shared" ref="L391:L454" si="13">IF(COUNTIF(F391:K391, "Yes")&gt;0, "No", "Yes")</f>
        <v>Yes</v>
      </c>
      <c r="M391" s="4"/>
      <c r="N391" s="4"/>
      <c r="O391" s="73" t="str">
        <f>IF(OR(A391="", M391=""), "",
   IF(AND(
         M391 &lt;= 'County Names to hide (2)'!$D$2,
         OR(N391="", N391 &gt;= 'County Names to hide (2)'!$C$2)
      ),
      "Yes",
      "No"
   )
)</f>
        <v/>
      </c>
      <c r="P391" s="4"/>
      <c r="Q391" s="4"/>
      <c r="R391" s="4"/>
      <c r="S391" s="4"/>
      <c r="U391" s="73" t="str">
        <f>IF(M391="","",
   ROUND(
      (MIN(IF(N391="", 'County Names to hide (2)'!$D$2, N391),
           'County Names to hide (2)'!$D$2)
       - M391) / 365 * 12,
   1)
)</f>
        <v/>
      </c>
      <c r="V391" s="73" t="str">
        <f>IF(C391="","",
   ROUND(('County Names to hide (2)'!$D$2 - C391) / 365 * 12, 1)
)</f>
        <v/>
      </c>
      <c r="AF391" s="73" t="str">
        <f t="shared" si="12"/>
        <v/>
      </c>
    </row>
    <row r="392" spans="12:32" s="1" customFormat="1" ht="14.5" x14ac:dyDescent="0.35">
      <c r="L392" s="73" t="str">
        <f t="shared" si="13"/>
        <v>Yes</v>
      </c>
      <c r="M392" s="4"/>
      <c r="N392" s="4"/>
      <c r="O392" s="73" t="str">
        <f>IF(OR(A392="", M392=""), "",
   IF(AND(
         M392 &lt;= 'County Names to hide (2)'!$D$2,
         OR(N392="", N392 &gt;= 'County Names to hide (2)'!$C$2)
      ),
      "Yes",
      "No"
   )
)</f>
        <v/>
      </c>
      <c r="P392" s="4"/>
      <c r="Q392" s="4"/>
      <c r="R392" s="4"/>
      <c r="S392" s="4"/>
      <c r="U392" s="73" t="str">
        <f>IF(M392="","",
   ROUND(
      (MIN(IF(N392="", 'County Names to hide (2)'!$D$2, N392),
           'County Names to hide (2)'!$D$2)
       - M392) / 365 * 12,
   1)
)</f>
        <v/>
      </c>
      <c r="V392" s="73" t="str">
        <f>IF(C392="","",
   ROUND(('County Names to hide (2)'!$D$2 - C392) / 365 * 12, 1)
)</f>
        <v/>
      </c>
      <c r="AF392" s="73" t="str">
        <f t="shared" si="12"/>
        <v/>
      </c>
    </row>
    <row r="393" spans="12:32" s="1" customFormat="1" ht="14.5" x14ac:dyDescent="0.35">
      <c r="L393" s="73" t="str">
        <f t="shared" si="13"/>
        <v>Yes</v>
      </c>
      <c r="M393" s="4"/>
      <c r="N393" s="4"/>
      <c r="O393" s="73" t="str">
        <f>IF(OR(A393="", M393=""), "",
   IF(AND(
         M393 &lt;= 'County Names to hide (2)'!$D$2,
         OR(N393="", N393 &gt;= 'County Names to hide (2)'!$C$2)
      ),
      "Yes",
      "No"
   )
)</f>
        <v/>
      </c>
      <c r="P393" s="4"/>
      <c r="Q393" s="4"/>
      <c r="R393" s="4"/>
      <c r="S393" s="4"/>
      <c r="U393" s="73" t="str">
        <f>IF(M393="","",
   ROUND(
      (MIN(IF(N393="", 'County Names to hide (2)'!$D$2, N393),
           'County Names to hide (2)'!$D$2)
       - M393) / 365 * 12,
   1)
)</f>
        <v/>
      </c>
      <c r="V393" s="73" t="str">
        <f>IF(C393="","",
   ROUND(('County Names to hide (2)'!$D$2 - C393) / 365 * 12, 1)
)</f>
        <v/>
      </c>
      <c r="AF393" s="73" t="str">
        <f t="shared" si="12"/>
        <v/>
      </c>
    </row>
    <row r="394" spans="12:32" s="1" customFormat="1" ht="14.5" x14ac:dyDescent="0.35">
      <c r="L394" s="73" t="str">
        <f t="shared" si="13"/>
        <v>Yes</v>
      </c>
      <c r="M394" s="4"/>
      <c r="N394" s="4"/>
      <c r="O394" s="73" t="str">
        <f>IF(OR(A394="", M394=""), "",
   IF(AND(
         M394 &lt;= 'County Names to hide (2)'!$D$2,
         OR(N394="", N394 &gt;= 'County Names to hide (2)'!$C$2)
      ),
      "Yes",
      "No"
   )
)</f>
        <v/>
      </c>
      <c r="P394" s="4"/>
      <c r="Q394" s="4"/>
      <c r="R394" s="4"/>
      <c r="S394" s="4"/>
      <c r="U394" s="73" t="str">
        <f>IF(M394="","",
   ROUND(
      (MIN(IF(N394="", 'County Names to hide (2)'!$D$2, N394),
           'County Names to hide (2)'!$D$2)
       - M394) / 365 * 12,
   1)
)</f>
        <v/>
      </c>
      <c r="V394" s="73" t="str">
        <f>IF(C394="","",
   ROUND(('County Names to hide (2)'!$D$2 - C394) / 365 * 12, 1)
)</f>
        <v/>
      </c>
      <c r="AF394" s="73" t="str">
        <f t="shared" si="12"/>
        <v/>
      </c>
    </row>
    <row r="395" spans="12:32" s="1" customFormat="1" ht="14.5" x14ac:dyDescent="0.35">
      <c r="L395" s="73" t="str">
        <f t="shared" si="13"/>
        <v>Yes</v>
      </c>
      <c r="M395" s="4"/>
      <c r="N395" s="4"/>
      <c r="O395" s="73" t="str">
        <f>IF(OR(A395="", M395=""), "",
   IF(AND(
         M395 &lt;= 'County Names to hide (2)'!$D$2,
         OR(N395="", N395 &gt;= 'County Names to hide (2)'!$C$2)
      ),
      "Yes",
      "No"
   )
)</f>
        <v/>
      </c>
      <c r="P395" s="4"/>
      <c r="Q395" s="4"/>
      <c r="R395" s="4"/>
      <c r="S395" s="4"/>
      <c r="U395" s="73" t="str">
        <f>IF(M395="","",
   ROUND(
      (MIN(IF(N395="", 'County Names to hide (2)'!$D$2, N395),
           'County Names to hide (2)'!$D$2)
       - M395) / 365 * 12,
   1)
)</f>
        <v/>
      </c>
      <c r="V395" s="73" t="str">
        <f>IF(C395="","",
   ROUND(('County Names to hide (2)'!$D$2 - C395) / 365 * 12, 1)
)</f>
        <v/>
      </c>
      <c r="AF395" s="73" t="str">
        <f t="shared" si="12"/>
        <v/>
      </c>
    </row>
    <row r="396" spans="12:32" s="1" customFormat="1" ht="14.5" x14ac:dyDescent="0.35">
      <c r="L396" s="73" t="str">
        <f t="shared" si="13"/>
        <v>Yes</v>
      </c>
      <c r="M396" s="4"/>
      <c r="N396" s="4"/>
      <c r="O396" s="73" t="str">
        <f>IF(OR(A396="", M396=""), "",
   IF(AND(
         M396 &lt;= 'County Names to hide (2)'!$D$2,
         OR(N396="", N396 &gt;= 'County Names to hide (2)'!$C$2)
      ),
      "Yes",
      "No"
   )
)</f>
        <v/>
      </c>
      <c r="P396" s="4"/>
      <c r="Q396" s="4"/>
      <c r="R396" s="4"/>
      <c r="S396" s="4"/>
      <c r="U396" s="73" t="str">
        <f>IF(M396="","",
   ROUND(
      (MIN(IF(N396="", 'County Names to hide (2)'!$D$2, N396),
           'County Names to hide (2)'!$D$2)
       - M396) / 365 * 12,
   1)
)</f>
        <v/>
      </c>
      <c r="V396" s="73" t="str">
        <f>IF(C396="","",
   ROUND(('County Names to hide (2)'!$D$2 - C396) / 365 * 12, 1)
)</f>
        <v/>
      </c>
      <c r="AF396" s="73" t="str">
        <f t="shared" si="12"/>
        <v/>
      </c>
    </row>
    <row r="397" spans="12:32" s="1" customFormat="1" ht="14.5" x14ac:dyDescent="0.35">
      <c r="L397" s="73" t="str">
        <f t="shared" si="13"/>
        <v>Yes</v>
      </c>
      <c r="M397" s="4"/>
      <c r="N397" s="4"/>
      <c r="O397" s="73" t="str">
        <f>IF(OR(A397="", M397=""), "",
   IF(AND(
         M397 &lt;= 'County Names to hide (2)'!$D$2,
         OR(N397="", N397 &gt;= 'County Names to hide (2)'!$C$2)
      ),
      "Yes",
      "No"
   )
)</f>
        <v/>
      </c>
      <c r="P397" s="4"/>
      <c r="Q397" s="4"/>
      <c r="R397" s="4"/>
      <c r="S397" s="4"/>
      <c r="U397" s="73" t="str">
        <f>IF(M397="","",
   ROUND(
      (MIN(IF(N397="", 'County Names to hide (2)'!$D$2, N397),
           'County Names to hide (2)'!$D$2)
       - M397) / 365 * 12,
   1)
)</f>
        <v/>
      </c>
      <c r="V397" s="73" t="str">
        <f>IF(C397="","",
   ROUND(('County Names to hide (2)'!$D$2 - C397) / 365 * 12, 1)
)</f>
        <v/>
      </c>
      <c r="AF397" s="73" t="str">
        <f t="shared" si="12"/>
        <v/>
      </c>
    </row>
    <row r="398" spans="12:32" s="1" customFormat="1" ht="14.5" x14ac:dyDescent="0.35">
      <c r="L398" s="73" t="str">
        <f t="shared" si="13"/>
        <v>Yes</v>
      </c>
      <c r="M398" s="4"/>
      <c r="N398" s="4"/>
      <c r="O398" s="73" t="str">
        <f>IF(OR(A398="", M398=""), "",
   IF(AND(
         M398 &lt;= 'County Names to hide (2)'!$D$2,
         OR(N398="", N398 &gt;= 'County Names to hide (2)'!$C$2)
      ),
      "Yes",
      "No"
   )
)</f>
        <v/>
      </c>
      <c r="P398" s="4"/>
      <c r="Q398" s="4"/>
      <c r="R398" s="4"/>
      <c r="S398" s="4"/>
      <c r="U398" s="73" t="str">
        <f>IF(M398="","",
   ROUND(
      (MIN(IF(N398="", 'County Names to hide (2)'!$D$2, N398),
           'County Names to hide (2)'!$D$2)
       - M398) / 365 * 12,
   1)
)</f>
        <v/>
      </c>
      <c r="V398" s="73" t="str">
        <f>IF(C398="","",
   ROUND(('County Names to hide (2)'!$D$2 - C398) / 365 * 12, 1)
)</f>
        <v/>
      </c>
      <c r="AF398" s="73" t="str">
        <f t="shared" si="12"/>
        <v/>
      </c>
    </row>
    <row r="399" spans="12:32" s="1" customFormat="1" ht="14.5" x14ac:dyDescent="0.35">
      <c r="L399" s="73" t="str">
        <f t="shared" si="13"/>
        <v>Yes</v>
      </c>
      <c r="M399" s="4"/>
      <c r="N399" s="4"/>
      <c r="O399" s="73" t="str">
        <f>IF(OR(A399="", M399=""), "",
   IF(AND(
         M399 &lt;= 'County Names to hide (2)'!$D$2,
         OR(N399="", N399 &gt;= 'County Names to hide (2)'!$C$2)
      ),
      "Yes",
      "No"
   )
)</f>
        <v/>
      </c>
      <c r="P399" s="4"/>
      <c r="Q399" s="4"/>
      <c r="R399" s="4"/>
      <c r="S399" s="4"/>
      <c r="U399" s="73" t="str">
        <f>IF(M399="","",
   ROUND(
      (MIN(IF(N399="", 'County Names to hide (2)'!$D$2, N399),
           'County Names to hide (2)'!$D$2)
       - M399) / 365 * 12,
   1)
)</f>
        <v/>
      </c>
      <c r="V399" s="73" t="str">
        <f>IF(C399="","",
   ROUND(('County Names to hide (2)'!$D$2 - C399) / 365 * 12, 1)
)</f>
        <v/>
      </c>
      <c r="AF399" s="73" t="str">
        <f t="shared" si="12"/>
        <v/>
      </c>
    </row>
    <row r="400" spans="12:32" s="1" customFormat="1" ht="14.5" x14ac:dyDescent="0.35">
      <c r="L400" s="73" t="str">
        <f t="shared" si="13"/>
        <v>Yes</v>
      </c>
      <c r="M400" s="4"/>
      <c r="N400" s="4"/>
      <c r="O400" s="73" t="str">
        <f>IF(OR(A400="", M400=""), "",
   IF(AND(
         M400 &lt;= 'County Names to hide (2)'!$D$2,
         OR(N400="", N400 &gt;= 'County Names to hide (2)'!$C$2)
      ),
      "Yes",
      "No"
   )
)</f>
        <v/>
      </c>
      <c r="P400" s="4"/>
      <c r="Q400" s="4"/>
      <c r="R400" s="4"/>
      <c r="S400" s="4"/>
      <c r="U400" s="73" t="str">
        <f>IF(M400="","",
   ROUND(
      (MIN(IF(N400="", 'County Names to hide (2)'!$D$2, N400),
           'County Names to hide (2)'!$D$2)
       - M400) / 365 * 12,
   1)
)</f>
        <v/>
      </c>
      <c r="V400" s="73" t="str">
        <f>IF(C400="","",
   ROUND(('County Names to hide (2)'!$D$2 - C400) / 365 * 12, 1)
)</f>
        <v/>
      </c>
      <c r="AF400" s="73" t="str">
        <f t="shared" si="12"/>
        <v/>
      </c>
    </row>
    <row r="401" spans="12:32" s="1" customFormat="1" ht="14.5" x14ac:dyDescent="0.35">
      <c r="L401" s="73" t="str">
        <f t="shared" si="13"/>
        <v>Yes</v>
      </c>
      <c r="M401" s="4"/>
      <c r="N401" s="4"/>
      <c r="O401" s="73" t="str">
        <f>IF(OR(A401="", M401=""), "",
   IF(AND(
         M401 &lt;= 'County Names to hide (2)'!$D$2,
         OR(N401="", N401 &gt;= 'County Names to hide (2)'!$C$2)
      ),
      "Yes",
      "No"
   )
)</f>
        <v/>
      </c>
      <c r="P401" s="4"/>
      <c r="Q401" s="4"/>
      <c r="R401" s="4"/>
      <c r="S401" s="4"/>
      <c r="U401" s="73" t="str">
        <f>IF(M401="","",
   ROUND(
      (MIN(IF(N401="", 'County Names to hide (2)'!$D$2, N401),
           'County Names to hide (2)'!$D$2)
       - M401) / 365 * 12,
   1)
)</f>
        <v/>
      </c>
      <c r="V401" s="73" t="str">
        <f>IF(C401="","",
   ROUND(('County Names to hide (2)'!$D$2 - C401) / 365 * 12, 1)
)</f>
        <v/>
      </c>
      <c r="AF401" s="73" t="str">
        <f t="shared" si="12"/>
        <v/>
      </c>
    </row>
    <row r="402" spans="12:32" s="1" customFormat="1" ht="14.5" x14ac:dyDescent="0.35">
      <c r="L402" s="73" t="str">
        <f t="shared" si="13"/>
        <v>Yes</v>
      </c>
      <c r="M402" s="4"/>
      <c r="N402" s="4"/>
      <c r="O402" s="73" t="str">
        <f>IF(OR(A402="", M402=""), "",
   IF(AND(
         M402 &lt;= 'County Names to hide (2)'!$D$2,
         OR(N402="", N402 &gt;= 'County Names to hide (2)'!$C$2)
      ),
      "Yes",
      "No"
   )
)</f>
        <v/>
      </c>
      <c r="P402" s="4"/>
      <c r="Q402" s="4"/>
      <c r="R402" s="4"/>
      <c r="S402" s="4"/>
      <c r="U402" s="73" t="str">
        <f>IF(M402="","",
   ROUND(
      (MIN(IF(N402="", 'County Names to hide (2)'!$D$2, N402),
           'County Names to hide (2)'!$D$2)
       - M402) / 365 * 12,
   1)
)</f>
        <v/>
      </c>
      <c r="V402" s="73" t="str">
        <f>IF(C402="","",
   ROUND(('County Names to hide (2)'!$D$2 - C402) / 365 * 12, 1)
)</f>
        <v/>
      </c>
      <c r="AF402" s="73" t="str">
        <f t="shared" si="12"/>
        <v/>
      </c>
    </row>
    <row r="403" spans="12:32" s="1" customFormat="1" ht="14.5" x14ac:dyDescent="0.35">
      <c r="L403" s="73" t="str">
        <f t="shared" si="13"/>
        <v>Yes</v>
      </c>
      <c r="M403" s="4"/>
      <c r="N403" s="4"/>
      <c r="O403" s="73" t="str">
        <f>IF(OR(A403="", M403=""), "",
   IF(AND(
         M403 &lt;= 'County Names to hide (2)'!$D$2,
         OR(N403="", N403 &gt;= 'County Names to hide (2)'!$C$2)
      ),
      "Yes",
      "No"
   )
)</f>
        <v/>
      </c>
      <c r="P403" s="4"/>
      <c r="Q403" s="4"/>
      <c r="R403" s="4"/>
      <c r="S403" s="4"/>
      <c r="U403" s="73" t="str">
        <f>IF(M403="","",
   ROUND(
      (MIN(IF(N403="", 'County Names to hide (2)'!$D$2, N403),
           'County Names to hide (2)'!$D$2)
       - M403) / 365 * 12,
   1)
)</f>
        <v/>
      </c>
      <c r="V403" s="73" t="str">
        <f>IF(C403="","",
   ROUND(('County Names to hide (2)'!$D$2 - C403) / 365 * 12, 1)
)</f>
        <v/>
      </c>
      <c r="AF403" s="73" t="str">
        <f t="shared" si="12"/>
        <v/>
      </c>
    </row>
    <row r="404" spans="12:32" s="1" customFormat="1" ht="14.5" x14ac:dyDescent="0.35">
      <c r="L404" s="73" t="str">
        <f t="shared" si="13"/>
        <v>Yes</v>
      </c>
      <c r="M404" s="4"/>
      <c r="N404" s="4"/>
      <c r="O404" s="73" t="str">
        <f>IF(OR(A404="", M404=""), "",
   IF(AND(
         M404 &lt;= 'County Names to hide (2)'!$D$2,
         OR(N404="", N404 &gt;= 'County Names to hide (2)'!$C$2)
      ),
      "Yes",
      "No"
   )
)</f>
        <v/>
      </c>
      <c r="P404" s="4"/>
      <c r="Q404" s="4"/>
      <c r="R404" s="4"/>
      <c r="S404" s="4"/>
      <c r="U404" s="73" t="str">
        <f>IF(M404="","",
   ROUND(
      (MIN(IF(N404="", 'County Names to hide (2)'!$D$2, N404),
           'County Names to hide (2)'!$D$2)
       - M404) / 365 * 12,
   1)
)</f>
        <v/>
      </c>
      <c r="V404" s="73" t="str">
        <f>IF(C404="","",
   ROUND(('County Names to hide (2)'!$D$2 - C404) / 365 * 12, 1)
)</f>
        <v/>
      </c>
      <c r="AF404" s="73" t="str">
        <f t="shared" si="12"/>
        <v/>
      </c>
    </row>
    <row r="405" spans="12:32" s="1" customFormat="1" ht="14.5" x14ac:dyDescent="0.35">
      <c r="L405" s="73" t="str">
        <f t="shared" si="13"/>
        <v>Yes</v>
      </c>
      <c r="M405" s="4"/>
      <c r="N405" s="4"/>
      <c r="O405" s="73" t="str">
        <f>IF(OR(A405="", M405=""), "",
   IF(AND(
         M405 &lt;= 'County Names to hide (2)'!$D$2,
         OR(N405="", N405 &gt;= 'County Names to hide (2)'!$C$2)
      ),
      "Yes",
      "No"
   )
)</f>
        <v/>
      </c>
      <c r="P405" s="4"/>
      <c r="Q405" s="4"/>
      <c r="R405" s="4"/>
      <c r="S405" s="4"/>
      <c r="U405" s="73" t="str">
        <f>IF(M405="","",
   ROUND(
      (MIN(IF(N405="", 'County Names to hide (2)'!$D$2, N405),
           'County Names to hide (2)'!$D$2)
       - M405) / 365 * 12,
   1)
)</f>
        <v/>
      </c>
      <c r="V405" s="73" t="str">
        <f>IF(C405="","",
   ROUND(('County Names to hide (2)'!$D$2 - C405) / 365 * 12, 1)
)</f>
        <v/>
      </c>
      <c r="AF405" s="73" t="str">
        <f t="shared" si="12"/>
        <v/>
      </c>
    </row>
    <row r="406" spans="12:32" s="1" customFormat="1" ht="14.5" x14ac:dyDescent="0.35">
      <c r="L406" s="73" t="str">
        <f t="shared" si="13"/>
        <v>Yes</v>
      </c>
      <c r="M406" s="4"/>
      <c r="N406" s="4"/>
      <c r="O406" s="73" t="str">
        <f>IF(OR(A406="", M406=""), "",
   IF(AND(
         M406 &lt;= 'County Names to hide (2)'!$D$2,
         OR(N406="", N406 &gt;= 'County Names to hide (2)'!$C$2)
      ),
      "Yes",
      "No"
   )
)</f>
        <v/>
      </c>
      <c r="P406" s="4"/>
      <c r="Q406" s="4"/>
      <c r="R406" s="4"/>
      <c r="S406" s="4"/>
      <c r="U406" s="73" t="str">
        <f>IF(M406="","",
   ROUND(
      (MIN(IF(N406="", 'County Names to hide (2)'!$D$2, N406),
           'County Names to hide (2)'!$D$2)
       - M406) / 365 * 12,
   1)
)</f>
        <v/>
      </c>
      <c r="V406" s="73" t="str">
        <f>IF(C406="","",
   ROUND(('County Names to hide (2)'!$D$2 - C406) / 365 * 12, 1)
)</f>
        <v/>
      </c>
      <c r="AF406" s="73" t="str">
        <f t="shared" si="12"/>
        <v/>
      </c>
    </row>
    <row r="407" spans="12:32" s="1" customFormat="1" ht="14.5" x14ac:dyDescent="0.35">
      <c r="L407" s="73" t="str">
        <f t="shared" si="13"/>
        <v>Yes</v>
      </c>
      <c r="M407" s="4"/>
      <c r="N407" s="4"/>
      <c r="O407" s="73" t="str">
        <f>IF(OR(A407="", M407=""), "",
   IF(AND(
         M407 &lt;= 'County Names to hide (2)'!$D$2,
         OR(N407="", N407 &gt;= 'County Names to hide (2)'!$C$2)
      ),
      "Yes",
      "No"
   )
)</f>
        <v/>
      </c>
      <c r="P407" s="4"/>
      <c r="Q407" s="4"/>
      <c r="R407" s="4"/>
      <c r="S407" s="4"/>
      <c r="U407" s="73" t="str">
        <f>IF(M407="","",
   ROUND(
      (MIN(IF(N407="", 'County Names to hide (2)'!$D$2, N407),
           'County Names to hide (2)'!$D$2)
       - M407) / 365 * 12,
   1)
)</f>
        <v/>
      </c>
      <c r="V407" s="73" t="str">
        <f>IF(C407="","",
   ROUND(('County Names to hide (2)'!$D$2 - C407) / 365 * 12, 1)
)</f>
        <v/>
      </c>
      <c r="AF407" s="73" t="str">
        <f t="shared" si="12"/>
        <v/>
      </c>
    </row>
    <row r="408" spans="12:32" s="1" customFormat="1" ht="14.5" x14ac:dyDescent="0.35">
      <c r="L408" s="73" t="str">
        <f t="shared" si="13"/>
        <v>Yes</v>
      </c>
      <c r="M408" s="4"/>
      <c r="N408" s="4"/>
      <c r="O408" s="73" t="str">
        <f>IF(OR(A408="", M408=""), "",
   IF(AND(
         M408 &lt;= 'County Names to hide (2)'!$D$2,
         OR(N408="", N408 &gt;= 'County Names to hide (2)'!$C$2)
      ),
      "Yes",
      "No"
   )
)</f>
        <v/>
      </c>
      <c r="P408" s="4"/>
      <c r="Q408" s="4"/>
      <c r="R408" s="4"/>
      <c r="S408" s="4"/>
      <c r="U408" s="73" t="str">
        <f>IF(M408="","",
   ROUND(
      (MIN(IF(N408="", 'County Names to hide (2)'!$D$2, N408),
           'County Names to hide (2)'!$D$2)
       - M408) / 365 * 12,
   1)
)</f>
        <v/>
      </c>
      <c r="V408" s="73" t="str">
        <f>IF(C408="","",
   ROUND(('County Names to hide (2)'!$D$2 - C408) / 365 * 12, 1)
)</f>
        <v/>
      </c>
      <c r="AF408" s="73" t="str">
        <f t="shared" si="12"/>
        <v/>
      </c>
    </row>
    <row r="409" spans="12:32" s="1" customFormat="1" ht="14.5" x14ac:dyDescent="0.35">
      <c r="L409" s="73" t="str">
        <f t="shared" si="13"/>
        <v>Yes</v>
      </c>
      <c r="M409" s="4"/>
      <c r="N409" s="4"/>
      <c r="O409" s="73" t="str">
        <f>IF(OR(A409="", M409=""), "",
   IF(AND(
         M409 &lt;= 'County Names to hide (2)'!$D$2,
         OR(N409="", N409 &gt;= 'County Names to hide (2)'!$C$2)
      ),
      "Yes",
      "No"
   )
)</f>
        <v/>
      </c>
      <c r="P409" s="4"/>
      <c r="Q409" s="4"/>
      <c r="R409" s="4"/>
      <c r="S409" s="4"/>
      <c r="U409" s="73" t="str">
        <f>IF(M409="","",
   ROUND(
      (MIN(IF(N409="", 'County Names to hide (2)'!$D$2, N409),
           'County Names to hide (2)'!$D$2)
       - M409) / 365 * 12,
   1)
)</f>
        <v/>
      </c>
      <c r="V409" s="73" t="str">
        <f>IF(C409="","",
   ROUND(('County Names to hide (2)'!$D$2 - C409) / 365 * 12, 1)
)</f>
        <v/>
      </c>
      <c r="AF409" s="73" t="str">
        <f t="shared" si="12"/>
        <v/>
      </c>
    </row>
    <row r="410" spans="12:32" s="1" customFormat="1" ht="14.5" x14ac:dyDescent="0.35">
      <c r="L410" s="73" t="str">
        <f t="shared" si="13"/>
        <v>Yes</v>
      </c>
      <c r="M410" s="4"/>
      <c r="N410" s="4"/>
      <c r="O410" s="73" t="str">
        <f>IF(OR(A410="", M410=""), "",
   IF(AND(
         M410 &lt;= 'County Names to hide (2)'!$D$2,
         OR(N410="", N410 &gt;= 'County Names to hide (2)'!$C$2)
      ),
      "Yes",
      "No"
   )
)</f>
        <v/>
      </c>
      <c r="P410" s="4"/>
      <c r="Q410" s="4"/>
      <c r="R410" s="4"/>
      <c r="S410" s="4"/>
      <c r="U410" s="73" t="str">
        <f>IF(M410="","",
   ROUND(
      (MIN(IF(N410="", 'County Names to hide (2)'!$D$2, N410),
           'County Names to hide (2)'!$D$2)
       - M410) / 365 * 12,
   1)
)</f>
        <v/>
      </c>
      <c r="V410" s="73" t="str">
        <f>IF(C410="","",
   ROUND(('County Names to hide (2)'!$D$2 - C410) / 365 * 12, 1)
)</f>
        <v/>
      </c>
      <c r="AF410" s="73" t="str">
        <f t="shared" si="12"/>
        <v/>
      </c>
    </row>
    <row r="411" spans="12:32" s="1" customFormat="1" ht="14.5" x14ac:dyDescent="0.35">
      <c r="L411" s="73" t="str">
        <f t="shared" si="13"/>
        <v>Yes</v>
      </c>
      <c r="M411" s="4"/>
      <c r="N411" s="4"/>
      <c r="O411" s="73" t="str">
        <f>IF(OR(A411="", M411=""), "",
   IF(AND(
         M411 &lt;= 'County Names to hide (2)'!$D$2,
         OR(N411="", N411 &gt;= 'County Names to hide (2)'!$C$2)
      ),
      "Yes",
      "No"
   )
)</f>
        <v/>
      </c>
      <c r="P411" s="4"/>
      <c r="Q411" s="4"/>
      <c r="R411" s="4"/>
      <c r="S411" s="4"/>
      <c r="U411" s="73" t="str">
        <f>IF(M411="","",
   ROUND(
      (MIN(IF(N411="", 'County Names to hide (2)'!$D$2, N411),
           'County Names to hide (2)'!$D$2)
       - M411) / 365 * 12,
   1)
)</f>
        <v/>
      </c>
      <c r="V411" s="73" t="str">
        <f>IF(C411="","",
   ROUND(('County Names to hide (2)'!$D$2 - C411) / 365 * 12, 1)
)</f>
        <v/>
      </c>
      <c r="AF411" s="73" t="str">
        <f t="shared" si="12"/>
        <v/>
      </c>
    </row>
    <row r="412" spans="12:32" s="1" customFormat="1" ht="14.5" x14ac:dyDescent="0.35">
      <c r="L412" s="73" t="str">
        <f t="shared" si="13"/>
        <v>Yes</v>
      </c>
      <c r="M412" s="4"/>
      <c r="N412" s="4"/>
      <c r="O412" s="73" t="str">
        <f>IF(OR(A412="", M412=""), "",
   IF(AND(
         M412 &lt;= 'County Names to hide (2)'!$D$2,
         OR(N412="", N412 &gt;= 'County Names to hide (2)'!$C$2)
      ),
      "Yes",
      "No"
   )
)</f>
        <v/>
      </c>
      <c r="P412" s="4"/>
      <c r="Q412" s="4"/>
      <c r="R412" s="4"/>
      <c r="S412" s="4"/>
      <c r="U412" s="73" t="str">
        <f>IF(M412="","",
   ROUND(
      (MIN(IF(N412="", 'County Names to hide (2)'!$D$2, N412),
           'County Names to hide (2)'!$D$2)
       - M412) / 365 * 12,
   1)
)</f>
        <v/>
      </c>
      <c r="V412" s="73" t="str">
        <f>IF(C412="","",
   ROUND(('County Names to hide (2)'!$D$2 - C412) / 365 * 12, 1)
)</f>
        <v/>
      </c>
      <c r="AF412" s="73" t="str">
        <f t="shared" si="12"/>
        <v/>
      </c>
    </row>
    <row r="413" spans="12:32" s="1" customFormat="1" ht="14.5" x14ac:dyDescent="0.35">
      <c r="L413" s="73" t="str">
        <f t="shared" si="13"/>
        <v>Yes</v>
      </c>
      <c r="M413" s="4"/>
      <c r="N413" s="4"/>
      <c r="O413" s="73" t="str">
        <f>IF(OR(A413="", M413=""), "",
   IF(AND(
         M413 &lt;= 'County Names to hide (2)'!$D$2,
         OR(N413="", N413 &gt;= 'County Names to hide (2)'!$C$2)
      ),
      "Yes",
      "No"
   )
)</f>
        <v/>
      </c>
      <c r="P413" s="4"/>
      <c r="Q413" s="4"/>
      <c r="R413" s="4"/>
      <c r="S413" s="4"/>
      <c r="U413" s="73" t="str">
        <f>IF(M413="","",
   ROUND(
      (MIN(IF(N413="", 'County Names to hide (2)'!$D$2, N413),
           'County Names to hide (2)'!$D$2)
       - M413) / 365 * 12,
   1)
)</f>
        <v/>
      </c>
      <c r="V413" s="73" t="str">
        <f>IF(C413="","",
   ROUND(('County Names to hide (2)'!$D$2 - C413) / 365 * 12, 1)
)</f>
        <v/>
      </c>
      <c r="AF413" s="73" t="str">
        <f t="shared" si="12"/>
        <v/>
      </c>
    </row>
    <row r="414" spans="12:32" s="1" customFormat="1" ht="14.5" x14ac:dyDescent="0.35">
      <c r="L414" s="73" t="str">
        <f t="shared" si="13"/>
        <v>Yes</v>
      </c>
      <c r="M414" s="4"/>
      <c r="N414" s="4"/>
      <c r="O414" s="73" t="str">
        <f>IF(OR(A414="", M414=""), "",
   IF(AND(
         M414 &lt;= 'County Names to hide (2)'!$D$2,
         OR(N414="", N414 &gt;= 'County Names to hide (2)'!$C$2)
      ),
      "Yes",
      "No"
   )
)</f>
        <v/>
      </c>
      <c r="P414" s="4"/>
      <c r="Q414" s="4"/>
      <c r="R414" s="4"/>
      <c r="S414" s="4"/>
      <c r="U414" s="73" t="str">
        <f>IF(M414="","",
   ROUND(
      (MIN(IF(N414="", 'County Names to hide (2)'!$D$2, N414),
           'County Names to hide (2)'!$D$2)
       - M414) / 365 * 12,
   1)
)</f>
        <v/>
      </c>
      <c r="V414" s="73" t="str">
        <f>IF(C414="","",
   ROUND(('County Names to hide (2)'!$D$2 - C414) / 365 * 12, 1)
)</f>
        <v/>
      </c>
      <c r="AF414" s="73" t="str">
        <f t="shared" si="12"/>
        <v/>
      </c>
    </row>
    <row r="415" spans="12:32" s="1" customFormat="1" ht="14.5" x14ac:dyDescent="0.35">
      <c r="L415" s="73" t="str">
        <f t="shared" si="13"/>
        <v>Yes</v>
      </c>
      <c r="M415" s="4"/>
      <c r="N415" s="4"/>
      <c r="O415" s="73" t="str">
        <f>IF(OR(A415="", M415=""), "",
   IF(AND(
         M415 &lt;= 'County Names to hide (2)'!$D$2,
         OR(N415="", N415 &gt;= 'County Names to hide (2)'!$C$2)
      ),
      "Yes",
      "No"
   )
)</f>
        <v/>
      </c>
      <c r="P415" s="4"/>
      <c r="Q415" s="4"/>
      <c r="R415" s="4"/>
      <c r="S415" s="4"/>
      <c r="U415" s="73" t="str">
        <f>IF(M415="","",
   ROUND(
      (MIN(IF(N415="", 'County Names to hide (2)'!$D$2, N415),
           'County Names to hide (2)'!$D$2)
       - M415) / 365 * 12,
   1)
)</f>
        <v/>
      </c>
      <c r="V415" s="73" t="str">
        <f>IF(C415="","",
   ROUND(('County Names to hide (2)'!$D$2 - C415) / 365 * 12, 1)
)</f>
        <v/>
      </c>
      <c r="AF415" s="73" t="str">
        <f t="shared" si="12"/>
        <v/>
      </c>
    </row>
    <row r="416" spans="12:32" s="1" customFormat="1" ht="14.5" x14ac:dyDescent="0.35">
      <c r="L416" s="73" t="str">
        <f t="shared" si="13"/>
        <v>Yes</v>
      </c>
      <c r="M416" s="4"/>
      <c r="N416" s="4"/>
      <c r="O416" s="73" t="str">
        <f>IF(OR(A416="", M416=""), "",
   IF(AND(
         M416 &lt;= 'County Names to hide (2)'!$D$2,
         OR(N416="", N416 &gt;= 'County Names to hide (2)'!$C$2)
      ),
      "Yes",
      "No"
   )
)</f>
        <v/>
      </c>
      <c r="P416" s="4"/>
      <c r="Q416" s="4"/>
      <c r="R416" s="4"/>
      <c r="S416" s="4"/>
      <c r="U416" s="73" t="str">
        <f>IF(M416="","",
   ROUND(
      (MIN(IF(N416="", 'County Names to hide (2)'!$D$2, N416),
           'County Names to hide (2)'!$D$2)
       - M416) / 365 * 12,
   1)
)</f>
        <v/>
      </c>
      <c r="V416" s="73" t="str">
        <f>IF(C416="","",
   ROUND(('County Names to hide (2)'!$D$2 - C416) / 365 * 12, 1)
)</f>
        <v/>
      </c>
      <c r="AF416" s="73" t="str">
        <f t="shared" si="12"/>
        <v/>
      </c>
    </row>
    <row r="417" spans="12:32" s="1" customFormat="1" ht="14.5" x14ac:dyDescent="0.35">
      <c r="L417" s="73" t="str">
        <f t="shared" si="13"/>
        <v>Yes</v>
      </c>
      <c r="M417" s="4"/>
      <c r="N417" s="4"/>
      <c r="O417" s="73" t="str">
        <f>IF(OR(A417="", M417=""), "",
   IF(AND(
         M417 &lt;= 'County Names to hide (2)'!$D$2,
         OR(N417="", N417 &gt;= 'County Names to hide (2)'!$C$2)
      ),
      "Yes",
      "No"
   )
)</f>
        <v/>
      </c>
      <c r="P417" s="4"/>
      <c r="Q417" s="4"/>
      <c r="R417" s="4"/>
      <c r="S417" s="4"/>
      <c r="U417" s="73" t="str">
        <f>IF(M417="","",
   ROUND(
      (MIN(IF(N417="", 'County Names to hide (2)'!$D$2, N417),
           'County Names to hide (2)'!$D$2)
       - M417) / 365 * 12,
   1)
)</f>
        <v/>
      </c>
      <c r="V417" s="73" t="str">
        <f>IF(C417="","",
   ROUND(('County Names to hide (2)'!$D$2 - C417) / 365 * 12, 1)
)</f>
        <v/>
      </c>
      <c r="AF417" s="73" t="str">
        <f t="shared" si="12"/>
        <v/>
      </c>
    </row>
    <row r="418" spans="12:32" s="1" customFormat="1" ht="14.5" x14ac:dyDescent="0.35">
      <c r="L418" s="73" t="str">
        <f t="shared" si="13"/>
        <v>Yes</v>
      </c>
      <c r="M418" s="4"/>
      <c r="N418" s="4"/>
      <c r="O418" s="73" t="str">
        <f>IF(OR(A418="", M418=""), "",
   IF(AND(
         M418 &lt;= 'County Names to hide (2)'!$D$2,
         OR(N418="", N418 &gt;= 'County Names to hide (2)'!$C$2)
      ),
      "Yes",
      "No"
   )
)</f>
        <v/>
      </c>
      <c r="P418" s="4"/>
      <c r="Q418" s="4"/>
      <c r="R418" s="4"/>
      <c r="S418" s="4"/>
      <c r="U418" s="73" t="str">
        <f>IF(M418="","",
   ROUND(
      (MIN(IF(N418="", 'County Names to hide (2)'!$D$2, N418),
           'County Names to hide (2)'!$D$2)
       - M418) / 365 * 12,
   1)
)</f>
        <v/>
      </c>
      <c r="V418" s="73" t="str">
        <f>IF(C418="","",
   ROUND(('County Names to hide (2)'!$D$2 - C418) / 365 * 12, 1)
)</f>
        <v/>
      </c>
      <c r="AF418" s="73" t="str">
        <f t="shared" si="12"/>
        <v/>
      </c>
    </row>
    <row r="419" spans="12:32" s="1" customFormat="1" ht="14.5" x14ac:dyDescent="0.35">
      <c r="L419" s="73" t="str">
        <f t="shared" si="13"/>
        <v>Yes</v>
      </c>
      <c r="M419" s="4"/>
      <c r="N419" s="4"/>
      <c r="O419" s="73" t="str">
        <f>IF(OR(A419="", M419=""), "",
   IF(AND(
         M419 &lt;= 'County Names to hide (2)'!$D$2,
         OR(N419="", N419 &gt;= 'County Names to hide (2)'!$C$2)
      ),
      "Yes",
      "No"
   )
)</f>
        <v/>
      </c>
      <c r="P419" s="4"/>
      <c r="Q419" s="4"/>
      <c r="R419" s="4"/>
      <c r="S419" s="4"/>
      <c r="U419" s="73" t="str">
        <f>IF(M419="","",
   ROUND(
      (MIN(IF(N419="", 'County Names to hide (2)'!$D$2, N419),
           'County Names to hide (2)'!$D$2)
       - M419) / 365 * 12,
   1)
)</f>
        <v/>
      </c>
      <c r="V419" s="73" t="str">
        <f>IF(C419="","",
   ROUND(('County Names to hide (2)'!$D$2 - C419) / 365 * 12, 1)
)</f>
        <v/>
      </c>
      <c r="AF419" s="73" t="str">
        <f t="shared" si="12"/>
        <v/>
      </c>
    </row>
    <row r="420" spans="12:32" s="1" customFormat="1" ht="14.5" x14ac:dyDescent="0.35">
      <c r="L420" s="73" t="str">
        <f t="shared" si="13"/>
        <v>Yes</v>
      </c>
      <c r="M420" s="4"/>
      <c r="N420" s="4"/>
      <c r="O420" s="73" t="str">
        <f>IF(OR(A420="", M420=""), "",
   IF(AND(
         M420 &lt;= 'County Names to hide (2)'!$D$2,
         OR(N420="", N420 &gt;= 'County Names to hide (2)'!$C$2)
      ),
      "Yes",
      "No"
   )
)</f>
        <v/>
      </c>
      <c r="P420" s="4"/>
      <c r="Q420" s="4"/>
      <c r="R420" s="4"/>
      <c r="S420" s="4"/>
      <c r="U420" s="73" t="str">
        <f>IF(M420="","",
   ROUND(
      (MIN(IF(N420="", 'County Names to hide (2)'!$D$2, N420),
           'County Names to hide (2)'!$D$2)
       - M420) / 365 * 12,
   1)
)</f>
        <v/>
      </c>
      <c r="V420" s="73" t="str">
        <f>IF(C420="","",
   ROUND(('County Names to hide (2)'!$D$2 - C420) / 365 * 12, 1)
)</f>
        <v/>
      </c>
      <c r="AF420" s="73" t="str">
        <f t="shared" si="12"/>
        <v/>
      </c>
    </row>
    <row r="421" spans="12:32" s="1" customFormat="1" ht="14.5" x14ac:dyDescent="0.35">
      <c r="L421" s="73" t="str">
        <f t="shared" si="13"/>
        <v>Yes</v>
      </c>
      <c r="M421" s="4"/>
      <c r="N421" s="4"/>
      <c r="O421" s="73" t="str">
        <f>IF(OR(A421="", M421=""), "",
   IF(AND(
         M421 &lt;= 'County Names to hide (2)'!$D$2,
         OR(N421="", N421 &gt;= 'County Names to hide (2)'!$C$2)
      ),
      "Yes",
      "No"
   )
)</f>
        <v/>
      </c>
      <c r="P421" s="4"/>
      <c r="Q421" s="4"/>
      <c r="R421" s="4"/>
      <c r="S421" s="4"/>
      <c r="U421" s="73" t="str">
        <f>IF(M421="","",
   ROUND(
      (MIN(IF(N421="", 'County Names to hide (2)'!$D$2, N421),
           'County Names to hide (2)'!$D$2)
       - M421) / 365 * 12,
   1)
)</f>
        <v/>
      </c>
      <c r="V421" s="73" t="str">
        <f>IF(C421="","",
   ROUND(('County Names to hide (2)'!$D$2 - C421) / 365 * 12, 1)
)</f>
        <v/>
      </c>
      <c r="AF421" s="73" t="str">
        <f t="shared" si="12"/>
        <v/>
      </c>
    </row>
    <row r="422" spans="12:32" s="1" customFormat="1" ht="14.5" x14ac:dyDescent="0.35">
      <c r="L422" s="73" t="str">
        <f t="shared" si="13"/>
        <v>Yes</v>
      </c>
      <c r="M422" s="4"/>
      <c r="N422" s="4"/>
      <c r="O422" s="73" t="str">
        <f>IF(OR(A422="", M422=""), "",
   IF(AND(
         M422 &lt;= 'County Names to hide (2)'!$D$2,
         OR(N422="", N422 &gt;= 'County Names to hide (2)'!$C$2)
      ),
      "Yes",
      "No"
   )
)</f>
        <v/>
      </c>
      <c r="P422" s="4"/>
      <c r="Q422" s="4"/>
      <c r="R422" s="4"/>
      <c r="S422" s="4"/>
      <c r="U422" s="73" t="str">
        <f>IF(M422="","",
   ROUND(
      (MIN(IF(N422="", 'County Names to hide (2)'!$D$2, N422),
           'County Names to hide (2)'!$D$2)
       - M422) / 365 * 12,
   1)
)</f>
        <v/>
      </c>
      <c r="V422" s="73" t="str">
        <f>IF(C422="","",
   ROUND(('County Names to hide (2)'!$D$2 - C422) / 365 * 12, 1)
)</f>
        <v/>
      </c>
      <c r="AF422" s="73" t="str">
        <f t="shared" si="12"/>
        <v/>
      </c>
    </row>
    <row r="423" spans="12:32" s="1" customFormat="1" ht="14.5" x14ac:dyDescent="0.35">
      <c r="L423" s="73" t="str">
        <f t="shared" si="13"/>
        <v>Yes</v>
      </c>
      <c r="M423" s="4"/>
      <c r="N423" s="4"/>
      <c r="O423" s="73" t="str">
        <f>IF(OR(A423="", M423=""), "",
   IF(AND(
         M423 &lt;= 'County Names to hide (2)'!$D$2,
         OR(N423="", N423 &gt;= 'County Names to hide (2)'!$C$2)
      ),
      "Yes",
      "No"
   )
)</f>
        <v/>
      </c>
      <c r="P423" s="4"/>
      <c r="Q423" s="4"/>
      <c r="R423" s="4"/>
      <c r="S423" s="4"/>
      <c r="U423" s="73" t="str">
        <f>IF(M423="","",
   ROUND(
      (MIN(IF(N423="", 'County Names to hide (2)'!$D$2, N423),
           'County Names to hide (2)'!$D$2)
       - M423) / 365 * 12,
   1)
)</f>
        <v/>
      </c>
      <c r="V423" s="73" t="str">
        <f>IF(C423="","",
   ROUND(('County Names to hide (2)'!$D$2 - C423) / 365 * 12, 1)
)</f>
        <v/>
      </c>
      <c r="AF423" s="73" t="str">
        <f t="shared" si="12"/>
        <v/>
      </c>
    </row>
    <row r="424" spans="12:32" s="1" customFormat="1" ht="14.5" x14ac:dyDescent="0.35">
      <c r="L424" s="73" t="str">
        <f t="shared" si="13"/>
        <v>Yes</v>
      </c>
      <c r="M424" s="4"/>
      <c r="N424" s="4"/>
      <c r="O424" s="73" t="str">
        <f>IF(OR(A424="", M424=""), "",
   IF(AND(
         M424 &lt;= 'County Names to hide (2)'!$D$2,
         OR(N424="", N424 &gt;= 'County Names to hide (2)'!$C$2)
      ),
      "Yes",
      "No"
   )
)</f>
        <v/>
      </c>
      <c r="P424" s="4"/>
      <c r="Q424" s="4"/>
      <c r="R424" s="4"/>
      <c r="S424" s="4"/>
      <c r="U424" s="73" t="str">
        <f>IF(M424="","",
   ROUND(
      (MIN(IF(N424="", 'County Names to hide (2)'!$D$2, N424),
           'County Names to hide (2)'!$D$2)
       - M424) / 365 * 12,
   1)
)</f>
        <v/>
      </c>
      <c r="V424" s="73" t="str">
        <f>IF(C424="","",
   ROUND(('County Names to hide (2)'!$D$2 - C424) / 365 * 12, 1)
)</f>
        <v/>
      </c>
      <c r="AF424" s="73" t="str">
        <f t="shared" si="12"/>
        <v/>
      </c>
    </row>
    <row r="425" spans="12:32" s="1" customFormat="1" ht="14.5" x14ac:dyDescent="0.35">
      <c r="L425" s="73" t="str">
        <f t="shared" si="13"/>
        <v>Yes</v>
      </c>
      <c r="M425" s="4"/>
      <c r="N425" s="4"/>
      <c r="O425" s="73" t="str">
        <f>IF(OR(A425="", M425=""), "",
   IF(AND(
         M425 &lt;= 'County Names to hide (2)'!$D$2,
         OR(N425="", N425 &gt;= 'County Names to hide (2)'!$C$2)
      ),
      "Yes",
      "No"
   )
)</f>
        <v/>
      </c>
      <c r="P425" s="4"/>
      <c r="Q425" s="4"/>
      <c r="R425" s="4"/>
      <c r="S425" s="4"/>
      <c r="U425" s="73" t="str">
        <f>IF(M425="","",
   ROUND(
      (MIN(IF(N425="", 'County Names to hide (2)'!$D$2, N425),
           'County Names to hide (2)'!$D$2)
       - M425) / 365 * 12,
   1)
)</f>
        <v/>
      </c>
      <c r="V425" s="73" t="str">
        <f>IF(C425="","",
   ROUND(('County Names to hide (2)'!$D$2 - C425) / 365 * 12, 1)
)</f>
        <v/>
      </c>
      <c r="AF425" s="73" t="str">
        <f t="shared" si="12"/>
        <v/>
      </c>
    </row>
    <row r="426" spans="12:32" s="1" customFormat="1" ht="14.5" x14ac:dyDescent="0.35">
      <c r="L426" s="73" t="str">
        <f t="shared" si="13"/>
        <v>Yes</v>
      </c>
      <c r="M426" s="4"/>
      <c r="N426" s="4"/>
      <c r="O426" s="73" t="str">
        <f>IF(OR(A426="", M426=""), "",
   IF(AND(
         M426 &lt;= 'County Names to hide (2)'!$D$2,
         OR(N426="", N426 &gt;= 'County Names to hide (2)'!$C$2)
      ),
      "Yes",
      "No"
   )
)</f>
        <v/>
      </c>
      <c r="P426" s="4"/>
      <c r="Q426" s="4"/>
      <c r="R426" s="4"/>
      <c r="S426" s="4"/>
      <c r="U426" s="73" t="str">
        <f>IF(M426="","",
   ROUND(
      (MIN(IF(N426="", 'County Names to hide (2)'!$D$2, N426),
           'County Names to hide (2)'!$D$2)
       - M426) / 365 * 12,
   1)
)</f>
        <v/>
      </c>
      <c r="V426" s="73" t="str">
        <f>IF(C426="","",
   ROUND(('County Names to hide (2)'!$D$2 - C426) / 365 * 12, 1)
)</f>
        <v/>
      </c>
      <c r="AF426" s="73" t="str">
        <f t="shared" si="12"/>
        <v/>
      </c>
    </row>
    <row r="427" spans="12:32" s="1" customFormat="1" ht="14.5" x14ac:dyDescent="0.35">
      <c r="L427" s="73" t="str">
        <f t="shared" si="13"/>
        <v>Yes</v>
      </c>
      <c r="M427" s="4"/>
      <c r="N427" s="4"/>
      <c r="O427" s="73" t="str">
        <f>IF(OR(A427="", M427=""), "",
   IF(AND(
         M427 &lt;= 'County Names to hide (2)'!$D$2,
         OR(N427="", N427 &gt;= 'County Names to hide (2)'!$C$2)
      ),
      "Yes",
      "No"
   )
)</f>
        <v/>
      </c>
      <c r="P427" s="4"/>
      <c r="Q427" s="4"/>
      <c r="R427" s="4"/>
      <c r="S427" s="4"/>
      <c r="U427" s="73" t="str">
        <f>IF(M427="","",
   ROUND(
      (MIN(IF(N427="", 'County Names to hide (2)'!$D$2, N427),
           'County Names to hide (2)'!$D$2)
       - M427) / 365 * 12,
   1)
)</f>
        <v/>
      </c>
      <c r="V427" s="73" t="str">
        <f>IF(C427="","",
   ROUND(('County Names to hide (2)'!$D$2 - C427) / 365 * 12, 1)
)</f>
        <v/>
      </c>
      <c r="AF427" s="73" t="str">
        <f t="shared" si="12"/>
        <v/>
      </c>
    </row>
    <row r="428" spans="12:32" s="1" customFormat="1" ht="14.5" x14ac:dyDescent="0.35">
      <c r="L428" s="73" t="str">
        <f t="shared" si="13"/>
        <v>Yes</v>
      </c>
      <c r="M428" s="4"/>
      <c r="N428" s="4"/>
      <c r="O428" s="73" t="str">
        <f>IF(OR(A428="", M428=""), "",
   IF(AND(
         M428 &lt;= 'County Names to hide (2)'!$D$2,
         OR(N428="", N428 &gt;= 'County Names to hide (2)'!$C$2)
      ),
      "Yes",
      "No"
   )
)</f>
        <v/>
      </c>
      <c r="P428" s="4"/>
      <c r="Q428" s="4"/>
      <c r="R428" s="4"/>
      <c r="S428" s="4"/>
      <c r="U428" s="73" t="str">
        <f>IF(M428="","",
   ROUND(
      (MIN(IF(N428="", 'County Names to hide (2)'!$D$2, N428),
           'County Names to hide (2)'!$D$2)
       - M428) / 365 * 12,
   1)
)</f>
        <v/>
      </c>
      <c r="V428" s="73" t="str">
        <f>IF(C428="","",
   ROUND(('County Names to hide (2)'!$D$2 - C428) / 365 * 12, 1)
)</f>
        <v/>
      </c>
      <c r="AF428" s="73" t="str">
        <f t="shared" si="12"/>
        <v/>
      </c>
    </row>
    <row r="429" spans="12:32" s="1" customFormat="1" ht="14.5" x14ac:dyDescent="0.35">
      <c r="L429" s="73" t="str">
        <f t="shared" si="13"/>
        <v>Yes</v>
      </c>
      <c r="M429" s="4"/>
      <c r="N429" s="4"/>
      <c r="O429" s="73" t="str">
        <f>IF(OR(A429="", M429=""), "",
   IF(AND(
         M429 &lt;= 'County Names to hide (2)'!$D$2,
         OR(N429="", N429 &gt;= 'County Names to hide (2)'!$C$2)
      ),
      "Yes",
      "No"
   )
)</f>
        <v/>
      </c>
      <c r="P429" s="4"/>
      <c r="Q429" s="4"/>
      <c r="R429" s="4"/>
      <c r="S429" s="4"/>
      <c r="U429" s="73" t="str">
        <f>IF(M429="","",
   ROUND(
      (MIN(IF(N429="", 'County Names to hide (2)'!$D$2, N429),
           'County Names to hide (2)'!$D$2)
       - M429) / 365 * 12,
   1)
)</f>
        <v/>
      </c>
      <c r="V429" s="73" t="str">
        <f>IF(C429="","",
   ROUND(('County Names to hide (2)'!$D$2 - C429) / 365 * 12, 1)
)</f>
        <v/>
      </c>
      <c r="AF429" s="73" t="str">
        <f t="shared" si="12"/>
        <v/>
      </c>
    </row>
    <row r="430" spans="12:32" s="1" customFormat="1" ht="14.5" x14ac:dyDescent="0.35">
      <c r="L430" s="73" t="str">
        <f t="shared" si="13"/>
        <v>Yes</v>
      </c>
      <c r="M430" s="4"/>
      <c r="N430" s="4"/>
      <c r="O430" s="73" t="str">
        <f>IF(OR(A430="", M430=""), "",
   IF(AND(
         M430 &lt;= 'County Names to hide (2)'!$D$2,
         OR(N430="", N430 &gt;= 'County Names to hide (2)'!$C$2)
      ),
      "Yes",
      "No"
   )
)</f>
        <v/>
      </c>
      <c r="P430" s="4"/>
      <c r="Q430" s="4"/>
      <c r="R430" s="4"/>
      <c r="S430" s="4"/>
      <c r="U430" s="73" t="str">
        <f>IF(M430="","",
   ROUND(
      (MIN(IF(N430="", 'County Names to hide (2)'!$D$2, N430),
           'County Names to hide (2)'!$D$2)
       - M430) / 365 * 12,
   1)
)</f>
        <v/>
      </c>
      <c r="V430" s="73" t="str">
        <f>IF(C430="","",
   ROUND(('County Names to hide (2)'!$D$2 - C430) / 365 * 12, 1)
)</f>
        <v/>
      </c>
      <c r="AF430" s="73" t="str">
        <f t="shared" si="12"/>
        <v/>
      </c>
    </row>
    <row r="431" spans="12:32" s="1" customFormat="1" ht="14.5" x14ac:dyDescent="0.35">
      <c r="L431" s="73" t="str">
        <f t="shared" si="13"/>
        <v>Yes</v>
      </c>
      <c r="M431" s="4"/>
      <c r="N431" s="4"/>
      <c r="O431" s="73" t="str">
        <f>IF(OR(A431="", M431=""), "",
   IF(AND(
         M431 &lt;= 'County Names to hide (2)'!$D$2,
         OR(N431="", N431 &gt;= 'County Names to hide (2)'!$C$2)
      ),
      "Yes",
      "No"
   )
)</f>
        <v/>
      </c>
      <c r="P431" s="4"/>
      <c r="Q431" s="4"/>
      <c r="R431" s="4"/>
      <c r="S431" s="4"/>
      <c r="U431" s="73" t="str">
        <f>IF(M431="","",
   ROUND(
      (MIN(IF(N431="", 'County Names to hide (2)'!$D$2, N431),
           'County Names to hide (2)'!$D$2)
       - M431) / 365 * 12,
   1)
)</f>
        <v/>
      </c>
      <c r="V431" s="73" t="str">
        <f>IF(C431="","",
   ROUND(('County Names to hide (2)'!$D$2 - C431) / 365 * 12, 1)
)</f>
        <v/>
      </c>
      <c r="AF431" s="73" t="str">
        <f t="shared" si="12"/>
        <v/>
      </c>
    </row>
    <row r="432" spans="12:32" s="1" customFormat="1" ht="14.5" x14ac:dyDescent="0.35">
      <c r="L432" s="73" t="str">
        <f t="shared" si="13"/>
        <v>Yes</v>
      </c>
      <c r="M432" s="4"/>
      <c r="N432" s="4"/>
      <c r="O432" s="73" t="str">
        <f>IF(OR(A432="", M432=""), "",
   IF(AND(
         M432 &lt;= 'County Names to hide (2)'!$D$2,
         OR(N432="", N432 &gt;= 'County Names to hide (2)'!$C$2)
      ),
      "Yes",
      "No"
   )
)</f>
        <v/>
      </c>
      <c r="P432" s="4"/>
      <c r="Q432" s="4"/>
      <c r="R432" s="4"/>
      <c r="S432" s="4"/>
      <c r="U432" s="73" t="str">
        <f>IF(M432="","",
   ROUND(
      (MIN(IF(N432="", 'County Names to hide (2)'!$D$2, N432),
           'County Names to hide (2)'!$D$2)
       - M432) / 365 * 12,
   1)
)</f>
        <v/>
      </c>
      <c r="V432" s="73" t="str">
        <f>IF(C432="","",
   ROUND(('County Names to hide (2)'!$D$2 - C432) / 365 * 12, 1)
)</f>
        <v/>
      </c>
      <c r="AF432" s="73" t="str">
        <f t="shared" si="12"/>
        <v/>
      </c>
    </row>
    <row r="433" spans="12:32" s="1" customFormat="1" ht="14.5" x14ac:dyDescent="0.35">
      <c r="L433" s="73" t="str">
        <f t="shared" si="13"/>
        <v>Yes</v>
      </c>
      <c r="M433" s="4"/>
      <c r="N433" s="4"/>
      <c r="O433" s="73" t="str">
        <f>IF(OR(A433="", M433=""), "",
   IF(AND(
         M433 &lt;= 'County Names to hide (2)'!$D$2,
         OR(N433="", N433 &gt;= 'County Names to hide (2)'!$C$2)
      ),
      "Yes",
      "No"
   )
)</f>
        <v/>
      </c>
      <c r="P433" s="4"/>
      <c r="Q433" s="4"/>
      <c r="R433" s="4"/>
      <c r="S433" s="4"/>
      <c r="U433" s="73" t="str">
        <f>IF(M433="","",
   ROUND(
      (MIN(IF(N433="", 'County Names to hide (2)'!$D$2, N433),
           'County Names to hide (2)'!$D$2)
       - M433) / 365 * 12,
   1)
)</f>
        <v/>
      </c>
      <c r="V433" s="73" t="str">
        <f>IF(C433="","",
   ROUND(('County Names to hide (2)'!$D$2 - C433) / 365 * 12, 1)
)</f>
        <v/>
      </c>
      <c r="AF433" s="73" t="str">
        <f t="shared" si="12"/>
        <v/>
      </c>
    </row>
    <row r="434" spans="12:32" s="1" customFormat="1" ht="14.5" x14ac:dyDescent="0.35">
      <c r="L434" s="73" t="str">
        <f t="shared" si="13"/>
        <v>Yes</v>
      </c>
      <c r="M434" s="4"/>
      <c r="N434" s="4"/>
      <c r="O434" s="73" t="str">
        <f>IF(OR(A434="", M434=""), "",
   IF(AND(
         M434 &lt;= 'County Names to hide (2)'!$D$2,
         OR(N434="", N434 &gt;= 'County Names to hide (2)'!$C$2)
      ),
      "Yes",
      "No"
   )
)</f>
        <v/>
      </c>
      <c r="P434" s="4"/>
      <c r="Q434" s="4"/>
      <c r="R434" s="4"/>
      <c r="S434" s="4"/>
      <c r="U434" s="73" t="str">
        <f>IF(M434="","",
   ROUND(
      (MIN(IF(N434="", 'County Names to hide (2)'!$D$2, N434),
           'County Names to hide (2)'!$D$2)
       - M434) / 365 * 12,
   1)
)</f>
        <v/>
      </c>
      <c r="V434" s="73" t="str">
        <f>IF(C434="","",
   ROUND(('County Names to hide (2)'!$D$2 - C434) / 365 * 12, 1)
)</f>
        <v/>
      </c>
      <c r="AF434" s="73" t="str">
        <f t="shared" si="12"/>
        <v/>
      </c>
    </row>
    <row r="435" spans="12:32" s="1" customFormat="1" ht="14.5" x14ac:dyDescent="0.35">
      <c r="L435" s="73" t="str">
        <f t="shared" si="13"/>
        <v>Yes</v>
      </c>
      <c r="M435" s="4"/>
      <c r="N435" s="4"/>
      <c r="O435" s="73" t="str">
        <f>IF(OR(A435="", M435=""), "",
   IF(AND(
         M435 &lt;= 'County Names to hide (2)'!$D$2,
         OR(N435="", N435 &gt;= 'County Names to hide (2)'!$C$2)
      ),
      "Yes",
      "No"
   )
)</f>
        <v/>
      </c>
      <c r="P435" s="4"/>
      <c r="Q435" s="4"/>
      <c r="R435" s="4"/>
      <c r="S435" s="4"/>
      <c r="U435" s="73" t="str">
        <f>IF(M435="","",
   ROUND(
      (MIN(IF(N435="", 'County Names to hide (2)'!$D$2, N435),
           'County Names to hide (2)'!$D$2)
       - M435) / 365 * 12,
   1)
)</f>
        <v/>
      </c>
      <c r="V435" s="73" t="str">
        <f>IF(C435="","",
   ROUND(('County Names to hide (2)'!$D$2 - C435) / 365 * 12, 1)
)</f>
        <v/>
      </c>
      <c r="AF435" s="73" t="str">
        <f t="shared" si="12"/>
        <v/>
      </c>
    </row>
    <row r="436" spans="12:32" s="1" customFormat="1" ht="14.5" x14ac:dyDescent="0.35">
      <c r="L436" s="73" t="str">
        <f t="shared" si="13"/>
        <v>Yes</v>
      </c>
      <c r="M436" s="4"/>
      <c r="N436" s="4"/>
      <c r="O436" s="73" t="str">
        <f>IF(OR(A436="", M436=""), "",
   IF(AND(
         M436 &lt;= 'County Names to hide (2)'!$D$2,
         OR(N436="", N436 &gt;= 'County Names to hide (2)'!$C$2)
      ),
      "Yes",
      "No"
   )
)</f>
        <v/>
      </c>
      <c r="P436" s="4"/>
      <c r="Q436" s="4"/>
      <c r="R436" s="4"/>
      <c r="S436" s="4"/>
      <c r="U436" s="73" t="str">
        <f>IF(M436="","",
   ROUND(
      (MIN(IF(N436="", 'County Names to hide (2)'!$D$2, N436),
           'County Names to hide (2)'!$D$2)
       - M436) / 365 * 12,
   1)
)</f>
        <v/>
      </c>
      <c r="V436" s="73" t="str">
        <f>IF(C436="","",
   ROUND(('County Names to hide (2)'!$D$2 - C436) / 365 * 12, 1)
)</f>
        <v/>
      </c>
      <c r="AF436" s="73" t="str">
        <f t="shared" si="12"/>
        <v/>
      </c>
    </row>
    <row r="437" spans="12:32" s="1" customFormat="1" ht="14.5" x14ac:dyDescent="0.35">
      <c r="L437" s="73" t="str">
        <f t="shared" si="13"/>
        <v>Yes</v>
      </c>
      <c r="M437" s="4"/>
      <c r="N437" s="4"/>
      <c r="O437" s="73" t="str">
        <f>IF(OR(A437="", M437=""), "",
   IF(AND(
         M437 &lt;= 'County Names to hide (2)'!$D$2,
         OR(N437="", N437 &gt;= 'County Names to hide (2)'!$C$2)
      ),
      "Yes",
      "No"
   )
)</f>
        <v/>
      </c>
      <c r="P437" s="4"/>
      <c r="Q437" s="4"/>
      <c r="R437" s="4"/>
      <c r="S437" s="4"/>
      <c r="U437" s="73" t="str">
        <f>IF(M437="","",
   ROUND(
      (MIN(IF(N437="", 'County Names to hide (2)'!$D$2, N437),
           'County Names to hide (2)'!$D$2)
       - M437) / 365 * 12,
   1)
)</f>
        <v/>
      </c>
      <c r="V437" s="73" t="str">
        <f>IF(C437="","",
   ROUND(('County Names to hide (2)'!$D$2 - C437) / 365 * 12, 1)
)</f>
        <v/>
      </c>
      <c r="AF437" s="73" t="str">
        <f t="shared" si="12"/>
        <v/>
      </c>
    </row>
    <row r="438" spans="12:32" s="1" customFormat="1" ht="14.5" x14ac:dyDescent="0.35">
      <c r="L438" s="73" t="str">
        <f t="shared" si="13"/>
        <v>Yes</v>
      </c>
      <c r="M438" s="4"/>
      <c r="N438" s="4"/>
      <c r="O438" s="73" t="str">
        <f>IF(OR(A438="", M438=""), "",
   IF(AND(
         M438 &lt;= 'County Names to hide (2)'!$D$2,
         OR(N438="", N438 &gt;= 'County Names to hide (2)'!$C$2)
      ),
      "Yes",
      "No"
   )
)</f>
        <v/>
      </c>
      <c r="P438" s="4"/>
      <c r="Q438" s="4"/>
      <c r="R438" s="4"/>
      <c r="S438" s="4"/>
      <c r="U438" s="73" t="str">
        <f>IF(M438="","",
   ROUND(
      (MIN(IF(N438="", 'County Names to hide (2)'!$D$2, N438),
           'County Names to hide (2)'!$D$2)
       - M438) / 365 * 12,
   1)
)</f>
        <v/>
      </c>
      <c r="V438" s="73" t="str">
        <f>IF(C438="","",
   ROUND(('County Names to hide (2)'!$D$2 - C438) / 365 * 12, 1)
)</f>
        <v/>
      </c>
      <c r="AF438" s="73" t="str">
        <f t="shared" si="12"/>
        <v/>
      </c>
    </row>
    <row r="439" spans="12:32" s="1" customFormat="1" ht="14.5" x14ac:dyDescent="0.35">
      <c r="L439" s="73" t="str">
        <f t="shared" si="13"/>
        <v>Yes</v>
      </c>
      <c r="M439" s="4"/>
      <c r="N439" s="4"/>
      <c r="O439" s="73" t="str">
        <f>IF(OR(A439="", M439=""), "",
   IF(AND(
         M439 &lt;= 'County Names to hide (2)'!$D$2,
         OR(N439="", N439 &gt;= 'County Names to hide (2)'!$C$2)
      ),
      "Yes",
      "No"
   )
)</f>
        <v/>
      </c>
      <c r="P439" s="4"/>
      <c r="Q439" s="4"/>
      <c r="R439" s="4"/>
      <c r="S439" s="4"/>
      <c r="U439" s="73" t="str">
        <f>IF(M439="","",
   ROUND(
      (MIN(IF(N439="", 'County Names to hide (2)'!$D$2, N439),
           'County Names to hide (2)'!$D$2)
       - M439) / 365 * 12,
   1)
)</f>
        <v/>
      </c>
      <c r="V439" s="73" t="str">
        <f>IF(C439="","",
   ROUND(('County Names to hide (2)'!$D$2 - C439) / 365 * 12, 1)
)</f>
        <v/>
      </c>
      <c r="AF439" s="73" t="str">
        <f t="shared" si="12"/>
        <v/>
      </c>
    </row>
    <row r="440" spans="12:32" s="1" customFormat="1" ht="14.5" x14ac:dyDescent="0.35">
      <c r="L440" s="73" t="str">
        <f t="shared" si="13"/>
        <v>Yes</v>
      </c>
      <c r="M440" s="4"/>
      <c r="N440" s="4"/>
      <c r="O440" s="73" t="str">
        <f>IF(OR(A440="", M440=""), "",
   IF(AND(
         M440 &lt;= 'County Names to hide (2)'!$D$2,
         OR(N440="", N440 &gt;= 'County Names to hide (2)'!$C$2)
      ),
      "Yes",
      "No"
   )
)</f>
        <v/>
      </c>
      <c r="P440" s="4"/>
      <c r="Q440" s="4"/>
      <c r="R440" s="4"/>
      <c r="S440" s="4"/>
      <c r="U440" s="73" t="str">
        <f>IF(M440="","",
   ROUND(
      (MIN(IF(N440="", 'County Names to hide (2)'!$D$2, N440),
           'County Names to hide (2)'!$D$2)
       - M440) / 365 * 12,
   1)
)</f>
        <v/>
      </c>
      <c r="V440" s="73" t="str">
        <f>IF(C440="","",
   ROUND(('County Names to hide (2)'!$D$2 - C440) / 365 * 12, 1)
)</f>
        <v/>
      </c>
      <c r="AF440" s="73" t="str">
        <f t="shared" si="12"/>
        <v/>
      </c>
    </row>
    <row r="441" spans="12:32" s="1" customFormat="1" ht="14.5" x14ac:dyDescent="0.35">
      <c r="L441" s="73" t="str">
        <f t="shared" si="13"/>
        <v>Yes</v>
      </c>
      <c r="M441" s="4"/>
      <c r="N441" s="4"/>
      <c r="O441" s="73" t="str">
        <f>IF(OR(A441="", M441=""), "",
   IF(AND(
         M441 &lt;= 'County Names to hide (2)'!$D$2,
         OR(N441="", N441 &gt;= 'County Names to hide (2)'!$C$2)
      ),
      "Yes",
      "No"
   )
)</f>
        <v/>
      </c>
      <c r="P441" s="4"/>
      <c r="Q441" s="4"/>
      <c r="R441" s="4"/>
      <c r="S441" s="4"/>
      <c r="U441" s="73" t="str">
        <f>IF(M441="","",
   ROUND(
      (MIN(IF(N441="", 'County Names to hide (2)'!$D$2, N441),
           'County Names to hide (2)'!$D$2)
       - M441) / 365 * 12,
   1)
)</f>
        <v/>
      </c>
      <c r="V441" s="73" t="str">
        <f>IF(C441="","",
   ROUND(('County Names to hide (2)'!$D$2 - C441) / 365 * 12, 1)
)</f>
        <v/>
      </c>
      <c r="AF441" s="73" t="str">
        <f t="shared" si="12"/>
        <v/>
      </c>
    </row>
    <row r="442" spans="12:32" s="1" customFormat="1" ht="14.5" x14ac:dyDescent="0.35">
      <c r="L442" s="73" t="str">
        <f t="shared" si="13"/>
        <v>Yes</v>
      </c>
      <c r="M442" s="4"/>
      <c r="N442" s="4"/>
      <c r="O442" s="73" t="str">
        <f>IF(OR(A442="", M442=""), "",
   IF(AND(
         M442 &lt;= 'County Names to hide (2)'!$D$2,
         OR(N442="", N442 &gt;= 'County Names to hide (2)'!$C$2)
      ),
      "Yes",
      "No"
   )
)</f>
        <v/>
      </c>
      <c r="P442" s="4"/>
      <c r="Q442" s="4"/>
      <c r="R442" s="4"/>
      <c r="S442" s="4"/>
      <c r="U442" s="73" t="str">
        <f>IF(M442="","",
   ROUND(
      (MIN(IF(N442="", 'County Names to hide (2)'!$D$2, N442),
           'County Names to hide (2)'!$D$2)
       - M442) / 365 * 12,
   1)
)</f>
        <v/>
      </c>
      <c r="V442" s="73" t="str">
        <f>IF(C442="","",
   ROUND(('County Names to hide (2)'!$D$2 - C442) / 365 * 12, 1)
)</f>
        <v/>
      </c>
      <c r="AF442" s="73" t="str">
        <f t="shared" si="12"/>
        <v/>
      </c>
    </row>
    <row r="443" spans="12:32" s="1" customFormat="1" ht="14.5" x14ac:dyDescent="0.35">
      <c r="L443" s="73" t="str">
        <f t="shared" si="13"/>
        <v>Yes</v>
      </c>
      <c r="M443" s="4"/>
      <c r="N443" s="4"/>
      <c r="O443" s="73" t="str">
        <f>IF(OR(A443="", M443=""), "",
   IF(AND(
         M443 &lt;= 'County Names to hide (2)'!$D$2,
         OR(N443="", N443 &gt;= 'County Names to hide (2)'!$C$2)
      ),
      "Yes",
      "No"
   )
)</f>
        <v/>
      </c>
      <c r="P443" s="4"/>
      <c r="Q443" s="4"/>
      <c r="R443" s="4"/>
      <c r="S443" s="4"/>
      <c r="U443" s="73" t="str">
        <f>IF(M443="","",
   ROUND(
      (MIN(IF(N443="", 'County Names to hide (2)'!$D$2, N443),
           'County Names to hide (2)'!$D$2)
       - M443) / 365 * 12,
   1)
)</f>
        <v/>
      </c>
      <c r="V443" s="73" t="str">
        <f>IF(C443="","",
   ROUND(('County Names to hide (2)'!$D$2 - C443) / 365 * 12, 1)
)</f>
        <v/>
      </c>
      <c r="AF443" s="73" t="str">
        <f t="shared" si="12"/>
        <v/>
      </c>
    </row>
    <row r="444" spans="12:32" s="1" customFormat="1" ht="14.5" x14ac:dyDescent="0.35">
      <c r="L444" s="73" t="str">
        <f t="shared" si="13"/>
        <v>Yes</v>
      </c>
      <c r="M444" s="4"/>
      <c r="N444" s="4"/>
      <c r="O444" s="73" t="str">
        <f>IF(OR(A444="", M444=""), "",
   IF(AND(
         M444 &lt;= 'County Names to hide (2)'!$D$2,
         OR(N444="", N444 &gt;= 'County Names to hide (2)'!$C$2)
      ),
      "Yes",
      "No"
   )
)</f>
        <v/>
      </c>
      <c r="P444" s="4"/>
      <c r="Q444" s="4"/>
      <c r="R444" s="4"/>
      <c r="S444" s="4"/>
      <c r="U444" s="73" t="str">
        <f>IF(M444="","",
   ROUND(
      (MIN(IF(N444="", 'County Names to hide (2)'!$D$2, N444),
           'County Names to hide (2)'!$D$2)
       - M444) / 365 * 12,
   1)
)</f>
        <v/>
      </c>
      <c r="V444" s="73" t="str">
        <f>IF(C444="","",
   ROUND(('County Names to hide (2)'!$D$2 - C444) / 365 * 12, 1)
)</f>
        <v/>
      </c>
      <c r="AF444" s="73" t="str">
        <f t="shared" si="12"/>
        <v/>
      </c>
    </row>
    <row r="445" spans="12:32" s="1" customFormat="1" ht="14.5" x14ac:dyDescent="0.35">
      <c r="L445" s="73" t="str">
        <f t="shared" si="13"/>
        <v>Yes</v>
      </c>
      <c r="M445" s="4"/>
      <c r="N445" s="4"/>
      <c r="O445" s="73" t="str">
        <f>IF(OR(A445="", M445=""), "",
   IF(AND(
         M445 &lt;= 'County Names to hide (2)'!$D$2,
         OR(N445="", N445 &gt;= 'County Names to hide (2)'!$C$2)
      ),
      "Yes",
      "No"
   )
)</f>
        <v/>
      </c>
      <c r="P445" s="4"/>
      <c r="Q445" s="4"/>
      <c r="R445" s="4"/>
      <c r="S445" s="4"/>
      <c r="U445" s="73" t="str">
        <f>IF(M445="","",
   ROUND(
      (MIN(IF(N445="", 'County Names to hide (2)'!$D$2, N445),
           'County Names to hide (2)'!$D$2)
       - M445) / 365 * 12,
   1)
)</f>
        <v/>
      </c>
      <c r="V445" s="73" t="str">
        <f>IF(C445="","",
   ROUND(('County Names to hide (2)'!$D$2 - C445) / 365 * 12, 1)
)</f>
        <v/>
      </c>
      <c r="AF445" s="73" t="str">
        <f t="shared" si="12"/>
        <v/>
      </c>
    </row>
    <row r="446" spans="12:32" s="1" customFormat="1" ht="14.5" x14ac:dyDescent="0.35">
      <c r="L446" s="73" t="str">
        <f t="shared" si="13"/>
        <v>Yes</v>
      </c>
      <c r="M446" s="4"/>
      <c r="N446" s="4"/>
      <c r="O446" s="73" t="str">
        <f>IF(OR(A446="", M446=""), "",
   IF(AND(
         M446 &lt;= 'County Names to hide (2)'!$D$2,
         OR(N446="", N446 &gt;= 'County Names to hide (2)'!$C$2)
      ),
      "Yes",
      "No"
   )
)</f>
        <v/>
      </c>
      <c r="P446" s="4"/>
      <c r="Q446" s="4"/>
      <c r="R446" s="4"/>
      <c r="S446" s="4"/>
      <c r="U446" s="73" t="str">
        <f>IF(M446="","",
   ROUND(
      (MIN(IF(N446="", 'County Names to hide (2)'!$D$2, N446),
           'County Names to hide (2)'!$D$2)
       - M446) / 365 * 12,
   1)
)</f>
        <v/>
      </c>
      <c r="V446" s="73" t="str">
        <f>IF(C446="","",
   ROUND(('County Names to hide (2)'!$D$2 - C446) / 365 * 12, 1)
)</f>
        <v/>
      </c>
      <c r="AF446" s="73" t="str">
        <f t="shared" si="12"/>
        <v/>
      </c>
    </row>
    <row r="447" spans="12:32" s="1" customFormat="1" ht="14.5" x14ac:dyDescent="0.35">
      <c r="L447" s="73" t="str">
        <f t="shared" si="13"/>
        <v>Yes</v>
      </c>
      <c r="M447" s="4"/>
      <c r="N447" s="4"/>
      <c r="O447" s="73" t="str">
        <f>IF(OR(A447="", M447=""), "",
   IF(AND(
         M447 &lt;= 'County Names to hide (2)'!$D$2,
         OR(N447="", N447 &gt;= 'County Names to hide (2)'!$C$2)
      ),
      "Yes",
      "No"
   )
)</f>
        <v/>
      </c>
      <c r="P447" s="4"/>
      <c r="Q447" s="4"/>
      <c r="R447" s="4"/>
      <c r="S447" s="4"/>
      <c r="U447" s="73" t="str">
        <f>IF(M447="","",
   ROUND(
      (MIN(IF(N447="", 'County Names to hide (2)'!$D$2, N447),
           'County Names to hide (2)'!$D$2)
       - M447) / 365 * 12,
   1)
)</f>
        <v/>
      </c>
      <c r="V447" s="73" t="str">
        <f>IF(C447="","",
   ROUND(('County Names to hide (2)'!$D$2 - C447) / 365 * 12, 1)
)</f>
        <v/>
      </c>
      <c r="AF447" s="73" t="str">
        <f t="shared" si="12"/>
        <v/>
      </c>
    </row>
    <row r="448" spans="12:32" s="1" customFormat="1" ht="14.5" x14ac:dyDescent="0.35">
      <c r="L448" s="73" t="str">
        <f t="shared" si="13"/>
        <v>Yes</v>
      </c>
      <c r="M448" s="4"/>
      <c r="N448" s="4"/>
      <c r="O448" s="73" t="str">
        <f>IF(OR(A448="", M448=""), "",
   IF(AND(
         M448 &lt;= 'County Names to hide (2)'!$D$2,
         OR(N448="", N448 &gt;= 'County Names to hide (2)'!$C$2)
      ),
      "Yes",
      "No"
   )
)</f>
        <v/>
      </c>
      <c r="P448" s="4"/>
      <c r="Q448" s="4"/>
      <c r="R448" s="4"/>
      <c r="S448" s="4"/>
      <c r="U448" s="73" t="str">
        <f>IF(M448="","",
   ROUND(
      (MIN(IF(N448="", 'County Names to hide (2)'!$D$2, N448),
           'County Names to hide (2)'!$D$2)
       - M448) / 365 * 12,
   1)
)</f>
        <v/>
      </c>
      <c r="V448" s="73" t="str">
        <f>IF(C448="","",
   ROUND(('County Names to hide (2)'!$D$2 - C448) / 365 * 12, 1)
)</f>
        <v/>
      </c>
      <c r="AF448" s="73" t="str">
        <f t="shared" si="12"/>
        <v/>
      </c>
    </row>
    <row r="449" spans="12:32" s="1" customFormat="1" ht="14.5" x14ac:dyDescent="0.35">
      <c r="L449" s="73" t="str">
        <f t="shared" si="13"/>
        <v>Yes</v>
      </c>
      <c r="M449" s="4"/>
      <c r="N449" s="4"/>
      <c r="O449" s="73" t="str">
        <f>IF(OR(A449="", M449=""), "",
   IF(AND(
         M449 &lt;= 'County Names to hide (2)'!$D$2,
         OR(N449="", N449 &gt;= 'County Names to hide (2)'!$C$2)
      ),
      "Yes",
      "No"
   )
)</f>
        <v/>
      </c>
      <c r="P449" s="4"/>
      <c r="Q449" s="4"/>
      <c r="R449" s="4"/>
      <c r="S449" s="4"/>
      <c r="U449" s="73" t="str">
        <f>IF(M449="","",
   ROUND(
      (MIN(IF(N449="", 'County Names to hide (2)'!$D$2, N449),
           'County Names to hide (2)'!$D$2)
       - M449) / 365 * 12,
   1)
)</f>
        <v/>
      </c>
      <c r="V449" s="73" t="str">
        <f>IF(C449="","",
   ROUND(('County Names to hide (2)'!$D$2 - C449) / 365 * 12, 1)
)</f>
        <v/>
      </c>
      <c r="AF449" s="73" t="str">
        <f t="shared" si="12"/>
        <v/>
      </c>
    </row>
    <row r="450" spans="12:32" s="1" customFormat="1" ht="14.5" x14ac:dyDescent="0.35">
      <c r="L450" s="73" t="str">
        <f t="shared" si="13"/>
        <v>Yes</v>
      </c>
      <c r="M450" s="4"/>
      <c r="N450" s="4"/>
      <c r="O450" s="73" t="str">
        <f>IF(OR(A450="", M450=""), "",
   IF(AND(
         M450 &lt;= 'County Names to hide (2)'!$D$2,
         OR(N450="", N450 &gt;= 'County Names to hide (2)'!$C$2)
      ),
      "Yes",
      "No"
   )
)</f>
        <v/>
      </c>
      <c r="P450" s="4"/>
      <c r="Q450" s="4"/>
      <c r="R450" s="4"/>
      <c r="S450" s="4"/>
      <c r="U450" s="73" t="str">
        <f>IF(M450="","",
   ROUND(
      (MIN(IF(N450="", 'County Names to hide (2)'!$D$2, N450),
           'County Names to hide (2)'!$D$2)
       - M450) / 365 * 12,
   1)
)</f>
        <v/>
      </c>
      <c r="V450" s="73" t="str">
        <f>IF(C450="","",
   ROUND(('County Names to hide (2)'!$D$2 - C450) / 365 * 12, 1)
)</f>
        <v/>
      </c>
      <c r="AF450" s="73" t="str">
        <f t="shared" si="12"/>
        <v/>
      </c>
    </row>
    <row r="451" spans="12:32" s="1" customFormat="1" ht="14.5" x14ac:dyDescent="0.35">
      <c r="L451" s="73" t="str">
        <f t="shared" si="13"/>
        <v>Yes</v>
      </c>
      <c r="M451" s="4"/>
      <c r="N451" s="4"/>
      <c r="O451" s="73" t="str">
        <f>IF(OR(A451="", M451=""), "",
   IF(AND(
         M451 &lt;= 'County Names to hide (2)'!$D$2,
         OR(N451="", N451 &gt;= 'County Names to hide (2)'!$C$2)
      ),
      "Yes",
      "No"
   )
)</f>
        <v/>
      </c>
      <c r="P451" s="4"/>
      <c r="Q451" s="4"/>
      <c r="R451" s="4"/>
      <c r="S451" s="4"/>
      <c r="U451" s="73" t="str">
        <f>IF(M451="","",
   ROUND(
      (MIN(IF(N451="", 'County Names to hide (2)'!$D$2, N451),
           'County Names to hide (2)'!$D$2)
       - M451) / 365 * 12,
   1)
)</f>
        <v/>
      </c>
      <c r="V451" s="73" t="str">
        <f>IF(C451="","",
   ROUND(('County Names to hide (2)'!$D$2 - C451) / 365 * 12, 1)
)</f>
        <v/>
      </c>
      <c r="AF451" s="73" t="str">
        <f t="shared" si="12"/>
        <v/>
      </c>
    </row>
    <row r="452" spans="12:32" s="1" customFormat="1" ht="14.5" x14ac:dyDescent="0.35">
      <c r="L452" s="73" t="str">
        <f t="shared" si="13"/>
        <v>Yes</v>
      </c>
      <c r="M452" s="4"/>
      <c r="N452" s="4"/>
      <c r="O452" s="73" t="str">
        <f>IF(OR(A452="", M452=""), "",
   IF(AND(
         M452 &lt;= 'County Names to hide (2)'!$D$2,
         OR(N452="", N452 &gt;= 'County Names to hide (2)'!$C$2)
      ),
      "Yes",
      "No"
   )
)</f>
        <v/>
      </c>
      <c r="P452" s="4"/>
      <c r="Q452" s="4"/>
      <c r="R452" s="4"/>
      <c r="S452" s="4"/>
      <c r="U452" s="73" t="str">
        <f>IF(M452="","",
   ROUND(
      (MIN(IF(N452="", 'County Names to hide (2)'!$D$2, N452),
           'County Names to hide (2)'!$D$2)
       - M452) / 365 * 12,
   1)
)</f>
        <v/>
      </c>
      <c r="V452" s="73" t="str">
        <f>IF(C452="","",
   ROUND(('County Names to hide (2)'!$D$2 - C452) / 365 * 12, 1)
)</f>
        <v/>
      </c>
      <c r="AF452" s="73" t="str">
        <f t="shared" si="12"/>
        <v/>
      </c>
    </row>
    <row r="453" spans="12:32" s="1" customFormat="1" ht="14.5" x14ac:dyDescent="0.35">
      <c r="L453" s="73" t="str">
        <f t="shared" si="13"/>
        <v>Yes</v>
      </c>
      <c r="M453" s="4"/>
      <c r="N453" s="4"/>
      <c r="O453" s="73" t="str">
        <f>IF(OR(A453="", M453=""), "",
   IF(AND(
         M453 &lt;= 'County Names to hide (2)'!$D$2,
         OR(N453="", N453 &gt;= 'County Names to hide (2)'!$C$2)
      ),
      "Yes",
      "No"
   )
)</f>
        <v/>
      </c>
      <c r="P453" s="4"/>
      <c r="Q453" s="4"/>
      <c r="R453" s="4"/>
      <c r="S453" s="4"/>
      <c r="U453" s="73" t="str">
        <f>IF(M453="","",
   ROUND(
      (MIN(IF(N453="", 'County Names to hide (2)'!$D$2, N453),
           'County Names to hide (2)'!$D$2)
       - M453) / 365 * 12,
   1)
)</f>
        <v/>
      </c>
      <c r="V453" s="73" t="str">
        <f>IF(C453="","",
   ROUND(('County Names to hide (2)'!$D$2 - C453) / 365 * 12, 1)
)</f>
        <v/>
      </c>
      <c r="AF453" s="73" t="str">
        <f t="shared" si="12"/>
        <v/>
      </c>
    </row>
    <row r="454" spans="12:32" s="1" customFormat="1" ht="14.5" x14ac:dyDescent="0.35">
      <c r="L454" s="73" t="str">
        <f t="shared" si="13"/>
        <v>Yes</v>
      </c>
      <c r="M454" s="4"/>
      <c r="N454" s="4"/>
      <c r="O454" s="73" t="str">
        <f>IF(OR(A454="", M454=""), "",
   IF(AND(
         M454 &lt;= 'County Names to hide (2)'!$D$2,
         OR(N454="", N454 &gt;= 'County Names to hide (2)'!$C$2)
      ),
      "Yes",
      "No"
   )
)</f>
        <v/>
      </c>
      <c r="P454" s="4"/>
      <c r="Q454" s="4"/>
      <c r="R454" s="4"/>
      <c r="S454" s="4"/>
      <c r="U454" s="73" t="str">
        <f>IF(M454="","",
   ROUND(
      (MIN(IF(N454="", 'County Names to hide (2)'!$D$2, N454),
           'County Names to hide (2)'!$D$2)
       - M454) / 365 * 12,
   1)
)</f>
        <v/>
      </c>
      <c r="V454" s="73" t="str">
        <f>IF(C454="","",
   ROUND(('County Names to hide (2)'!$D$2 - C454) / 365 * 12, 1)
)</f>
        <v/>
      </c>
      <c r="AF454" s="73" t="str">
        <f t="shared" ref="AF454:AF500" si="14">IF(LEN(U454)=0,"",IF(U454&gt;=3,"Yes","No"))</f>
        <v/>
      </c>
    </row>
    <row r="455" spans="12:32" s="1" customFormat="1" ht="14.5" x14ac:dyDescent="0.35">
      <c r="L455" s="73" t="str">
        <f t="shared" ref="L455:L500" si="15">IF(COUNTIF(F455:K455, "Yes")&gt;0, "No", "Yes")</f>
        <v>Yes</v>
      </c>
      <c r="M455" s="4"/>
      <c r="N455" s="4"/>
      <c r="O455" s="73" t="str">
        <f>IF(OR(A455="", M455=""), "",
   IF(AND(
         M455 &lt;= 'County Names to hide (2)'!$D$2,
         OR(N455="", N455 &gt;= 'County Names to hide (2)'!$C$2)
      ),
      "Yes",
      "No"
   )
)</f>
        <v/>
      </c>
      <c r="P455" s="4"/>
      <c r="Q455" s="4"/>
      <c r="R455" s="4"/>
      <c r="S455" s="4"/>
      <c r="U455" s="73" t="str">
        <f>IF(M455="","",
   ROUND(
      (MIN(IF(N455="", 'County Names to hide (2)'!$D$2, N455),
           'County Names to hide (2)'!$D$2)
       - M455) / 365 * 12,
   1)
)</f>
        <v/>
      </c>
      <c r="V455" s="73" t="str">
        <f>IF(C455="","",
   ROUND(('County Names to hide (2)'!$D$2 - C455) / 365 * 12, 1)
)</f>
        <v/>
      </c>
      <c r="AF455" s="73" t="str">
        <f t="shared" si="14"/>
        <v/>
      </c>
    </row>
    <row r="456" spans="12:32" s="1" customFormat="1" ht="14.5" x14ac:dyDescent="0.35">
      <c r="L456" s="73" t="str">
        <f t="shared" si="15"/>
        <v>Yes</v>
      </c>
      <c r="M456" s="4"/>
      <c r="N456" s="4"/>
      <c r="O456" s="73" t="str">
        <f>IF(OR(A456="", M456=""), "",
   IF(AND(
         M456 &lt;= 'County Names to hide (2)'!$D$2,
         OR(N456="", N456 &gt;= 'County Names to hide (2)'!$C$2)
      ),
      "Yes",
      "No"
   )
)</f>
        <v/>
      </c>
      <c r="P456" s="4"/>
      <c r="Q456" s="4"/>
      <c r="R456" s="4"/>
      <c r="S456" s="4"/>
      <c r="U456" s="73" t="str">
        <f>IF(M456="","",
   ROUND(
      (MIN(IF(N456="", 'County Names to hide (2)'!$D$2, N456),
           'County Names to hide (2)'!$D$2)
       - M456) / 365 * 12,
   1)
)</f>
        <v/>
      </c>
      <c r="V456" s="73" t="str">
        <f>IF(C456="","",
   ROUND(('County Names to hide (2)'!$D$2 - C456) / 365 * 12, 1)
)</f>
        <v/>
      </c>
      <c r="AF456" s="73" t="str">
        <f t="shared" si="14"/>
        <v/>
      </c>
    </row>
    <row r="457" spans="12:32" s="1" customFormat="1" ht="14.5" x14ac:dyDescent="0.35">
      <c r="L457" s="73" t="str">
        <f t="shared" si="15"/>
        <v>Yes</v>
      </c>
      <c r="M457" s="4"/>
      <c r="N457" s="4"/>
      <c r="O457" s="73" t="str">
        <f>IF(OR(A457="", M457=""), "",
   IF(AND(
         M457 &lt;= 'County Names to hide (2)'!$D$2,
         OR(N457="", N457 &gt;= 'County Names to hide (2)'!$C$2)
      ),
      "Yes",
      "No"
   )
)</f>
        <v/>
      </c>
      <c r="P457" s="4"/>
      <c r="Q457" s="4"/>
      <c r="R457" s="4"/>
      <c r="S457" s="4"/>
      <c r="U457" s="73" t="str">
        <f>IF(M457="","",
   ROUND(
      (MIN(IF(N457="", 'County Names to hide (2)'!$D$2, N457),
           'County Names to hide (2)'!$D$2)
       - M457) / 365 * 12,
   1)
)</f>
        <v/>
      </c>
      <c r="V457" s="73" t="str">
        <f>IF(C457="","",
   ROUND(('County Names to hide (2)'!$D$2 - C457) / 365 * 12, 1)
)</f>
        <v/>
      </c>
      <c r="AF457" s="73" t="str">
        <f t="shared" si="14"/>
        <v/>
      </c>
    </row>
    <row r="458" spans="12:32" s="1" customFormat="1" ht="14.5" x14ac:dyDescent="0.35">
      <c r="L458" s="73" t="str">
        <f t="shared" si="15"/>
        <v>Yes</v>
      </c>
      <c r="M458" s="4"/>
      <c r="N458" s="4"/>
      <c r="O458" s="73" t="str">
        <f>IF(OR(A458="", M458=""), "",
   IF(AND(
         M458 &lt;= 'County Names to hide (2)'!$D$2,
         OR(N458="", N458 &gt;= 'County Names to hide (2)'!$C$2)
      ),
      "Yes",
      "No"
   )
)</f>
        <v/>
      </c>
      <c r="P458" s="4"/>
      <c r="Q458" s="4"/>
      <c r="R458" s="4"/>
      <c r="S458" s="4"/>
      <c r="U458" s="73" t="str">
        <f>IF(M458="","",
   ROUND(
      (MIN(IF(N458="", 'County Names to hide (2)'!$D$2, N458),
           'County Names to hide (2)'!$D$2)
       - M458) / 365 * 12,
   1)
)</f>
        <v/>
      </c>
      <c r="V458" s="73" t="str">
        <f>IF(C458="","",
   ROUND(('County Names to hide (2)'!$D$2 - C458) / 365 * 12, 1)
)</f>
        <v/>
      </c>
      <c r="AF458" s="73" t="str">
        <f t="shared" si="14"/>
        <v/>
      </c>
    </row>
    <row r="459" spans="12:32" s="1" customFormat="1" ht="14.5" x14ac:dyDescent="0.35">
      <c r="L459" s="73" t="str">
        <f t="shared" si="15"/>
        <v>Yes</v>
      </c>
      <c r="M459" s="4"/>
      <c r="N459" s="4"/>
      <c r="O459" s="73" t="str">
        <f>IF(OR(A459="", M459=""), "",
   IF(AND(
         M459 &lt;= 'County Names to hide (2)'!$D$2,
         OR(N459="", N459 &gt;= 'County Names to hide (2)'!$C$2)
      ),
      "Yes",
      "No"
   )
)</f>
        <v/>
      </c>
      <c r="P459" s="4"/>
      <c r="Q459" s="4"/>
      <c r="R459" s="4"/>
      <c r="S459" s="4"/>
      <c r="U459" s="73" t="str">
        <f>IF(M459="","",
   ROUND(
      (MIN(IF(N459="", 'County Names to hide (2)'!$D$2, N459),
           'County Names to hide (2)'!$D$2)
       - M459) / 365 * 12,
   1)
)</f>
        <v/>
      </c>
      <c r="V459" s="73" t="str">
        <f>IF(C459="","",
   ROUND(('County Names to hide (2)'!$D$2 - C459) / 365 * 12, 1)
)</f>
        <v/>
      </c>
      <c r="AF459" s="73" t="str">
        <f t="shared" si="14"/>
        <v/>
      </c>
    </row>
    <row r="460" spans="12:32" s="1" customFormat="1" ht="14.5" x14ac:dyDescent="0.35">
      <c r="L460" s="73" t="str">
        <f t="shared" si="15"/>
        <v>Yes</v>
      </c>
      <c r="M460" s="4"/>
      <c r="N460" s="4"/>
      <c r="O460" s="73" t="str">
        <f>IF(OR(A460="", M460=""), "",
   IF(AND(
         M460 &lt;= 'County Names to hide (2)'!$D$2,
         OR(N460="", N460 &gt;= 'County Names to hide (2)'!$C$2)
      ),
      "Yes",
      "No"
   )
)</f>
        <v/>
      </c>
      <c r="P460" s="4"/>
      <c r="Q460" s="4"/>
      <c r="R460" s="4"/>
      <c r="S460" s="4"/>
      <c r="U460" s="73" t="str">
        <f>IF(M460="","",
   ROUND(
      (MIN(IF(N460="", 'County Names to hide (2)'!$D$2, N460),
           'County Names to hide (2)'!$D$2)
       - M460) / 365 * 12,
   1)
)</f>
        <v/>
      </c>
      <c r="V460" s="73" t="str">
        <f>IF(C460="","",
   ROUND(('County Names to hide (2)'!$D$2 - C460) / 365 * 12, 1)
)</f>
        <v/>
      </c>
      <c r="AF460" s="73" t="str">
        <f t="shared" si="14"/>
        <v/>
      </c>
    </row>
    <row r="461" spans="12:32" s="1" customFormat="1" ht="14.5" x14ac:dyDescent="0.35">
      <c r="L461" s="73" t="str">
        <f t="shared" si="15"/>
        <v>Yes</v>
      </c>
      <c r="M461" s="4"/>
      <c r="N461" s="4"/>
      <c r="O461" s="73" t="str">
        <f>IF(OR(A461="", M461=""), "",
   IF(AND(
         M461 &lt;= 'County Names to hide (2)'!$D$2,
         OR(N461="", N461 &gt;= 'County Names to hide (2)'!$C$2)
      ),
      "Yes",
      "No"
   )
)</f>
        <v/>
      </c>
      <c r="P461" s="4"/>
      <c r="Q461" s="4"/>
      <c r="R461" s="4"/>
      <c r="S461" s="4"/>
      <c r="U461" s="73" t="str">
        <f>IF(M461="","",
   ROUND(
      (MIN(IF(N461="", 'County Names to hide (2)'!$D$2, N461),
           'County Names to hide (2)'!$D$2)
       - M461) / 365 * 12,
   1)
)</f>
        <v/>
      </c>
      <c r="V461" s="73" t="str">
        <f>IF(C461="","",
   ROUND(('County Names to hide (2)'!$D$2 - C461) / 365 * 12, 1)
)</f>
        <v/>
      </c>
      <c r="AF461" s="73" t="str">
        <f t="shared" si="14"/>
        <v/>
      </c>
    </row>
    <row r="462" spans="12:32" s="1" customFormat="1" ht="14.5" x14ac:dyDescent="0.35">
      <c r="L462" s="73" t="str">
        <f t="shared" si="15"/>
        <v>Yes</v>
      </c>
      <c r="M462" s="4"/>
      <c r="N462" s="4"/>
      <c r="O462" s="73" t="str">
        <f>IF(OR(A462="", M462=""), "",
   IF(AND(
         M462 &lt;= 'County Names to hide (2)'!$D$2,
         OR(N462="", N462 &gt;= 'County Names to hide (2)'!$C$2)
      ),
      "Yes",
      "No"
   )
)</f>
        <v/>
      </c>
      <c r="P462" s="4"/>
      <c r="Q462" s="4"/>
      <c r="R462" s="4"/>
      <c r="S462" s="4"/>
      <c r="U462" s="73" t="str">
        <f>IF(M462="","",
   ROUND(
      (MIN(IF(N462="", 'County Names to hide (2)'!$D$2, N462),
           'County Names to hide (2)'!$D$2)
       - M462) / 365 * 12,
   1)
)</f>
        <v/>
      </c>
      <c r="V462" s="73" t="str">
        <f>IF(C462="","",
   ROUND(('County Names to hide (2)'!$D$2 - C462) / 365 * 12, 1)
)</f>
        <v/>
      </c>
      <c r="AF462" s="73" t="str">
        <f t="shared" si="14"/>
        <v/>
      </c>
    </row>
    <row r="463" spans="12:32" s="1" customFormat="1" ht="14.5" x14ac:dyDescent="0.35">
      <c r="L463" s="73" t="str">
        <f t="shared" si="15"/>
        <v>Yes</v>
      </c>
      <c r="M463" s="4"/>
      <c r="N463" s="4"/>
      <c r="O463" s="73" t="str">
        <f>IF(OR(A463="", M463=""), "",
   IF(AND(
         M463 &lt;= 'County Names to hide (2)'!$D$2,
         OR(N463="", N463 &gt;= 'County Names to hide (2)'!$C$2)
      ),
      "Yes",
      "No"
   )
)</f>
        <v/>
      </c>
      <c r="P463" s="4"/>
      <c r="Q463" s="4"/>
      <c r="R463" s="4"/>
      <c r="S463" s="4"/>
      <c r="U463" s="73" t="str">
        <f>IF(M463="","",
   ROUND(
      (MIN(IF(N463="", 'County Names to hide (2)'!$D$2, N463),
           'County Names to hide (2)'!$D$2)
       - M463) / 365 * 12,
   1)
)</f>
        <v/>
      </c>
      <c r="V463" s="73" t="str">
        <f>IF(C463="","",
   ROUND(('County Names to hide (2)'!$D$2 - C463) / 365 * 12, 1)
)</f>
        <v/>
      </c>
      <c r="AF463" s="73" t="str">
        <f t="shared" si="14"/>
        <v/>
      </c>
    </row>
    <row r="464" spans="12:32" s="1" customFormat="1" ht="14.5" x14ac:dyDescent="0.35">
      <c r="L464" s="73" t="str">
        <f t="shared" si="15"/>
        <v>Yes</v>
      </c>
      <c r="M464" s="4"/>
      <c r="N464" s="4"/>
      <c r="O464" s="73" t="str">
        <f>IF(OR(A464="", M464=""), "",
   IF(AND(
         M464 &lt;= 'County Names to hide (2)'!$D$2,
         OR(N464="", N464 &gt;= 'County Names to hide (2)'!$C$2)
      ),
      "Yes",
      "No"
   )
)</f>
        <v/>
      </c>
      <c r="P464" s="4"/>
      <c r="Q464" s="4"/>
      <c r="R464" s="4"/>
      <c r="S464" s="4"/>
      <c r="U464" s="73" t="str">
        <f>IF(M464="","",
   ROUND(
      (MIN(IF(N464="", 'County Names to hide (2)'!$D$2, N464),
           'County Names to hide (2)'!$D$2)
       - M464) / 365 * 12,
   1)
)</f>
        <v/>
      </c>
      <c r="V464" s="73" t="str">
        <f>IF(C464="","",
   ROUND(('County Names to hide (2)'!$D$2 - C464) / 365 * 12, 1)
)</f>
        <v/>
      </c>
      <c r="AF464" s="73" t="str">
        <f t="shared" si="14"/>
        <v/>
      </c>
    </row>
    <row r="465" spans="12:32" s="1" customFormat="1" ht="14.5" x14ac:dyDescent="0.35">
      <c r="L465" s="73" t="str">
        <f t="shared" si="15"/>
        <v>Yes</v>
      </c>
      <c r="M465" s="4"/>
      <c r="N465" s="4"/>
      <c r="O465" s="73" t="str">
        <f>IF(OR(A465="", M465=""), "",
   IF(AND(
         M465 &lt;= 'County Names to hide (2)'!$D$2,
         OR(N465="", N465 &gt;= 'County Names to hide (2)'!$C$2)
      ),
      "Yes",
      "No"
   )
)</f>
        <v/>
      </c>
      <c r="P465" s="4"/>
      <c r="Q465" s="4"/>
      <c r="R465" s="4"/>
      <c r="S465" s="4"/>
      <c r="U465" s="73" t="str">
        <f>IF(M465="","",
   ROUND(
      (MIN(IF(N465="", 'County Names to hide (2)'!$D$2, N465),
           'County Names to hide (2)'!$D$2)
       - M465) / 365 * 12,
   1)
)</f>
        <v/>
      </c>
      <c r="V465" s="73" t="str">
        <f>IF(C465="","",
   ROUND(('County Names to hide (2)'!$D$2 - C465) / 365 * 12, 1)
)</f>
        <v/>
      </c>
      <c r="AF465" s="73" t="str">
        <f t="shared" si="14"/>
        <v/>
      </c>
    </row>
    <row r="466" spans="12:32" s="1" customFormat="1" ht="14.5" x14ac:dyDescent="0.35">
      <c r="L466" s="73" t="str">
        <f t="shared" si="15"/>
        <v>Yes</v>
      </c>
      <c r="M466" s="4"/>
      <c r="N466" s="4"/>
      <c r="O466" s="73" t="str">
        <f>IF(OR(A466="", M466=""), "",
   IF(AND(
         M466 &lt;= 'County Names to hide (2)'!$D$2,
         OR(N466="", N466 &gt;= 'County Names to hide (2)'!$C$2)
      ),
      "Yes",
      "No"
   )
)</f>
        <v/>
      </c>
      <c r="P466" s="4"/>
      <c r="Q466" s="4"/>
      <c r="R466" s="4"/>
      <c r="S466" s="4"/>
      <c r="U466" s="73" t="str">
        <f>IF(M466="","",
   ROUND(
      (MIN(IF(N466="", 'County Names to hide (2)'!$D$2, N466),
           'County Names to hide (2)'!$D$2)
       - M466) / 365 * 12,
   1)
)</f>
        <v/>
      </c>
      <c r="V466" s="73" t="str">
        <f>IF(C466="","",
   ROUND(('County Names to hide (2)'!$D$2 - C466) / 365 * 12, 1)
)</f>
        <v/>
      </c>
      <c r="AF466" s="73" t="str">
        <f t="shared" si="14"/>
        <v/>
      </c>
    </row>
    <row r="467" spans="12:32" s="1" customFormat="1" ht="14.5" x14ac:dyDescent="0.35">
      <c r="L467" s="73" t="str">
        <f t="shared" si="15"/>
        <v>Yes</v>
      </c>
      <c r="M467" s="4"/>
      <c r="N467" s="4"/>
      <c r="O467" s="73" t="str">
        <f>IF(OR(A467="", M467=""), "",
   IF(AND(
         M467 &lt;= 'County Names to hide (2)'!$D$2,
         OR(N467="", N467 &gt;= 'County Names to hide (2)'!$C$2)
      ),
      "Yes",
      "No"
   )
)</f>
        <v/>
      </c>
      <c r="P467" s="4"/>
      <c r="Q467" s="4"/>
      <c r="R467" s="4"/>
      <c r="S467" s="4"/>
      <c r="U467" s="73" t="str">
        <f>IF(M467="","",
   ROUND(
      (MIN(IF(N467="", 'County Names to hide (2)'!$D$2, N467),
           'County Names to hide (2)'!$D$2)
       - M467) / 365 * 12,
   1)
)</f>
        <v/>
      </c>
      <c r="V467" s="73" t="str">
        <f>IF(C467="","",
   ROUND(('County Names to hide (2)'!$D$2 - C467) / 365 * 12, 1)
)</f>
        <v/>
      </c>
      <c r="AF467" s="73" t="str">
        <f t="shared" si="14"/>
        <v/>
      </c>
    </row>
    <row r="468" spans="12:32" s="1" customFormat="1" ht="14.5" x14ac:dyDescent="0.35">
      <c r="L468" s="73" t="str">
        <f t="shared" si="15"/>
        <v>Yes</v>
      </c>
      <c r="M468" s="4"/>
      <c r="N468" s="4"/>
      <c r="O468" s="73" t="str">
        <f>IF(OR(A468="", M468=""), "",
   IF(AND(
         M468 &lt;= 'County Names to hide (2)'!$D$2,
         OR(N468="", N468 &gt;= 'County Names to hide (2)'!$C$2)
      ),
      "Yes",
      "No"
   )
)</f>
        <v/>
      </c>
      <c r="P468" s="4"/>
      <c r="Q468" s="4"/>
      <c r="R468" s="4"/>
      <c r="S468" s="4"/>
      <c r="U468" s="73" t="str">
        <f>IF(M468="","",
   ROUND(
      (MIN(IF(N468="", 'County Names to hide (2)'!$D$2, N468),
           'County Names to hide (2)'!$D$2)
       - M468) / 365 * 12,
   1)
)</f>
        <v/>
      </c>
      <c r="V468" s="73" t="str">
        <f>IF(C468="","",
   ROUND(('County Names to hide (2)'!$D$2 - C468) / 365 * 12, 1)
)</f>
        <v/>
      </c>
      <c r="AF468" s="73" t="str">
        <f t="shared" si="14"/>
        <v/>
      </c>
    </row>
    <row r="469" spans="12:32" s="1" customFormat="1" ht="14.5" x14ac:dyDescent="0.35">
      <c r="L469" s="73" t="str">
        <f t="shared" si="15"/>
        <v>Yes</v>
      </c>
      <c r="M469" s="4"/>
      <c r="N469" s="4"/>
      <c r="O469" s="73" t="str">
        <f>IF(OR(A469="", M469=""), "",
   IF(AND(
         M469 &lt;= 'County Names to hide (2)'!$D$2,
         OR(N469="", N469 &gt;= 'County Names to hide (2)'!$C$2)
      ),
      "Yes",
      "No"
   )
)</f>
        <v/>
      </c>
      <c r="P469" s="4"/>
      <c r="Q469" s="4"/>
      <c r="R469" s="4"/>
      <c r="S469" s="4"/>
      <c r="U469" s="73" t="str">
        <f>IF(M469="","",
   ROUND(
      (MIN(IF(N469="", 'County Names to hide (2)'!$D$2, N469),
           'County Names to hide (2)'!$D$2)
       - M469) / 365 * 12,
   1)
)</f>
        <v/>
      </c>
      <c r="V469" s="73" t="str">
        <f>IF(C469="","",
   ROUND(('County Names to hide (2)'!$D$2 - C469) / 365 * 12, 1)
)</f>
        <v/>
      </c>
      <c r="AF469" s="73" t="str">
        <f t="shared" si="14"/>
        <v/>
      </c>
    </row>
    <row r="470" spans="12:32" s="1" customFormat="1" ht="14.5" x14ac:dyDescent="0.35">
      <c r="L470" s="73" t="str">
        <f t="shared" si="15"/>
        <v>Yes</v>
      </c>
      <c r="M470" s="4"/>
      <c r="N470" s="4"/>
      <c r="O470" s="73" t="str">
        <f>IF(OR(A470="", M470=""), "",
   IF(AND(
         M470 &lt;= 'County Names to hide (2)'!$D$2,
         OR(N470="", N470 &gt;= 'County Names to hide (2)'!$C$2)
      ),
      "Yes",
      "No"
   )
)</f>
        <v/>
      </c>
      <c r="P470" s="4"/>
      <c r="Q470" s="4"/>
      <c r="R470" s="4"/>
      <c r="S470" s="4"/>
      <c r="U470" s="73" t="str">
        <f>IF(M470="","",
   ROUND(
      (MIN(IF(N470="", 'County Names to hide (2)'!$D$2, N470),
           'County Names to hide (2)'!$D$2)
       - M470) / 365 * 12,
   1)
)</f>
        <v/>
      </c>
      <c r="V470" s="73" t="str">
        <f>IF(C470="","",
   ROUND(('County Names to hide (2)'!$D$2 - C470) / 365 * 12, 1)
)</f>
        <v/>
      </c>
      <c r="AF470" s="73" t="str">
        <f t="shared" si="14"/>
        <v/>
      </c>
    </row>
    <row r="471" spans="12:32" s="1" customFormat="1" ht="14.5" x14ac:dyDescent="0.35">
      <c r="L471" s="73" t="str">
        <f t="shared" si="15"/>
        <v>Yes</v>
      </c>
      <c r="M471" s="4"/>
      <c r="N471" s="4"/>
      <c r="O471" s="73" t="str">
        <f>IF(OR(A471="", M471=""), "",
   IF(AND(
         M471 &lt;= 'County Names to hide (2)'!$D$2,
         OR(N471="", N471 &gt;= 'County Names to hide (2)'!$C$2)
      ),
      "Yes",
      "No"
   )
)</f>
        <v/>
      </c>
      <c r="P471" s="4"/>
      <c r="Q471" s="4"/>
      <c r="R471" s="4"/>
      <c r="S471" s="4"/>
      <c r="U471" s="73" t="str">
        <f>IF(M471="","",
   ROUND(
      (MIN(IF(N471="", 'County Names to hide (2)'!$D$2, N471),
           'County Names to hide (2)'!$D$2)
       - M471) / 365 * 12,
   1)
)</f>
        <v/>
      </c>
      <c r="V471" s="73" t="str">
        <f>IF(C471="","",
   ROUND(('County Names to hide (2)'!$D$2 - C471) / 365 * 12, 1)
)</f>
        <v/>
      </c>
      <c r="AF471" s="73" t="str">
        <f t="shared" si="14"/>
        <v/>
      </c>
    </row>
    <row r="472" spans="12:32" s="1" customFormat="1" ht="14.5" x14ac:dyDescent="0.35">
      <c r="L472" s="73" t="str">
        <f t="shared" si="15"/>
        <v>Yes</v>
      </c>
      <c r="M472" s="4"/>
      <c r="N472" s="4"/>
      <c r="O472" s="73" t="str">
        <f>IF(OR(A472="", M472=""), "",
   IF(AND(
         M472 &lt;= 'County Names to hide (2)'!$D$2,
         OR(N472="", N472 &gt;= 'County Names to hide (2)'!$C$2)
      ),
      "Yes",
      "No"
   )
)</f>
        <v/>
      </c>
      <c r="P472" s="4"/>
      <c r="Q472" s="4"/>
      <c r="R472" s="4"/>
      <c r="S472" s="4"/>
      <c r="U472" s="73" t="str">
        <f>IF(M472="","",
   ROUND(
      (MIN(IF(N472="", 'County Names to hide (2)'!$D$2, N472),
           'County Names to hide (2)'!$D$2)
       - M472) / 365 * 12,
   1)
)</f>
        <v/>
      </c>
      <c r="V472" s="73" t="str">
        <f>IF(C472="","",
   ROUND(('County Names to hide (2)'!$D$2 - C472) / 365 * 12, 1)
)</f>
        <v/>
      </c>
      <c r="AF472" s="73" t="str">
        <f t="shared" si="14"/>
        <v/>
      </c>
    </row>
    <row r="473" spans="12:32" s="1" customFormat="1" ht="14.5" x14ac:dyDescent="0.35">
      <c r="L473" s="73" t="str">
        <f t="shared" si="15"/>
        <v>Yes</v>
      </c>
      <c r="M473" s="4"/>
      <c r="N473" s="4"/>
      <c r="O473" s="73" t="str">
        <f>IF(OR(A473="", M473=""), "",
   IF(AND(
         M473 &lt;= 'County Names to hide (2)'!$D$2,
         OR(N473="", N473 &gt;= 'County Names to hide (2)'!$C$2)
      ),
      "Yes",
      "No"
   )
)</f>
        <v/>
      </c>
      <c r="P473" s="4"/>
      <c r="Q473" s="4"/>
      <c r="R473" s="4"/>
      <c r="S473" s="4"/>
      <c r="U473" s="73" t="str">
        <f>IF(M473="","",
   ROUND(
      (MIN(IF(N473="", 'County Names to hide (2)'!$D$2, N473),
           'County Names to hide (2)'!$D$2)
       - M473) / 365 * 12,
   1)
)</f>
        <v/>
      </c>
      <c r="V473" s="73" t="str">
        <f>IF(C473="","",
   ROUND(('County Names to hide (2)'!$D$2 - C473) / 365 * 12, 1)
)</f>
        <v/>
      </c>
      <c r="AF473" s="73" t="str">
        <f t="shared" si="14"/>
        <v/>
      </c>
    </row>
    <row r="474" spans="12:32" s="1" customFormat="1" ht="14.5" x14ac:dyDescent="0.35">
      <c r="L474" s="73" t="str">
        <f t="shared" si="15"/>
        <v>Yes</v>
      </c>
      <c r="M474" s="4"/>
      <c r="N474" s="4"/>
      <c r="O474" s="73" t="str">
        <f>IF(OR(A474="", M474=""), "",
   IF(AND(
         M474 &lt;= 'County Names to hide (2)'!$D$2,
         OR(N474="", N474 &gt;= 'County Names to hide (2)'!$C$2)
      ),
      "Yes",
      "No"
   )
)</f>
        <v/>
      </c>
      <c r="P474" s="4"/>
      <c r="Q474" s="4"/>
      <c r="R474" s="4"/>
      <c r="S474" s="4"/>
      <c r="U474" s="73" t="str">
        <f>IF(M474="","",
   ROUND(
      (MIN(IF(N474="", 'County Names to hide (2)'!$D$2, N474),
           'County Names to hide (2)'!$D$2)
       - M474) / 365 * 12,
   1)
)</f>
        <v/>
      </c>
      <c r="V474" s="73" t="str">
        <f>IF(C474="","",
   ROUND(('County Names to hide (2)'!$D$2 - C474) / 365 * 12, 1)
)</f>
        <v/>
      </c>
      <c r="AF474" s="73" t="str">
        <f t="shared" si="14"/>
        <v/>
      </c>
    </row>
    <row r="475" spans="12:32" s="1" customFormat="1" ht="14.5" x14ac:dyDescent="0.35">
      <c r="L475" s="73" t="str">
        <f t="shared" si="15"/>
        <v>Yes</v>
      </c>
      <c r="M475" s="4"/>
      <c r="N475" s="4"/>
      <c r="O475" s="73" t="str">
        <f>IF(OR(A475="", M475=""), "",
   IF(AND(
         M475 &lt;= 'County Names to hide (2)'!$D$2,
         OR(N475="", N475 &gt;= 'County Names to hide (2)'!$C$2)
      ),
      "Yes",
      "No"
   )
)</f>
        <v/>
      </c>
      <c r="P475" s="4"/>
      <c r="Q475" s="4"/>
      <c r="R475" s="4"/>
      <c r="S475" s="4"/>
      <c r="U475" s="73" t="str">
        <f>IF(M475="","",
   ROUND(
      (MIN(IF(N475="", 'County Names to hide (2)'!$D$2, N475),
           'County Names to hide (2)'!$D$2)
       - M475) / 365 * 12,
   1)
)</f>
        <v/>
      </c>
      <c r="V475" s="73" t="str">
        <f>IF(C475="","",
   ROUND(('County Names to hide (2)'!$D$2 - C475) / 365 * 12, 1)
)</f>
        <v/>
      </c>
      <c r="AF475" s="73" t="str">
        <f t="shared" si="14"/>
        <v/>
      </c>
    </row>
    <row r="476" spans="12:32" s="1" customFormat="1" ht="14.5" x14ac:dyDescent="0.35">
      <c r="L476" s="73" t="str">
        <f t="shared" si="15"/>
        <v>Yes</v>
      </c>
      <c r="M476" s="4"/>
      <c r="N476" s="4"/>
      <c r="O476" s="73" t="str">
        <f>IF(OR(A476="", M476=""), "",
   IF(AND(
         M476 &lt;= 'County Names to hide (2)'!$D$2,
         OR(N476="", N476 &gt;= 'County Names to hide (2)'!$C$2)
      ),
      "Yes",
      "No"
   )
)</f>
        <v/>
      </c>
      <c r="P476" s="4"/>
      <c r="Q476" s="4"/>
      <c r="R476" s="4"/>
      <c r="S476" s="4"/>
      <c r="U476" s="73" t="str">
        <f>IF(M476="","",
   ROUND(
      (MIN(IF(N476="", 'County Names to hide (2)'!$D$2, N476),
           'County Names to hide (2)'!$D$2)
       - M476) / 365 * 12,
   1)
)</f>
        <v/>
      </c>
      <c r="V476" s="73" t="str">
        <f>IF(C476="","",
   ROUND(('County Names to hide (2)'!$D$2 - C476) / 365 * 12, 1)
)</f>
        <v/>
      </c>
      <c r="AF476" s="73" t="str">
        <f t="shared" si="14"/>
        <v/>
      </c>
    </row>
    <row r="477" spans="12:32" s="1" customFormat="1" ht="14.5" x14ac:dyDescent="0.35">
      <c r="L477" s="73" t="str">
        <f t="shared" si="15"/>
        <v>Yes</v>
      </c>
      <c r="M477" s="4"/>
      <c r="N477" s="4"/>
      <c r="O477" s="73" t="str">
        <f>IF(OR(A477="", M477=""), "",
   IF(AND(
         M477 &lt;= 'County Names to hide (2)'!$D$2,
         OR(N477="", N477 &gt;= 'County Names to hide (2)'!$C$2)
      ),
      "Yes",
      "No"
   )
)</f>
        <v/>
      </c>
      <c r="P477" s="4"/>
      <c r="Q477" s="4"/>
      <c r="R477" s="4"/>
      <c r="S477" s="4"/>
      <c r="U477" s="73" t="str">
        <f>IF(M477="","",
   ROUND(
      (MIN(IF(N477="", 'County Names to hide (2)'!$D$2, N477),
           'County Names to hide (2)'!$D$2)
       - M477) / 365 * 12,
   1)
)</f>
        <v/>
      </c>
      <c r="V477" s="73" t="str">
        <f>IF(C477="","",
   ROUND(('County Names to hide (2)'!$D$2 - C477) / 365 * 12, 1)
)</f>
        <v/>
      </c>
      <c r="AF477" s="73" t="str">
        <f t="shared" si="14"/>
        <v/>
      </c>
    </row>
    <row r="478" spans="12:32" s="1" customFormat="1" ht="14.5" x14ac:dyDescent="0.35">
      <c r="L478" s="73" t="str">
        <f t="shared" si="15"/>
        <v>Yes</v>
      </c>
      <c r="M478" s="4"/>
      <c r="N478" s="4"/>
      <c r="O478" s="73" t="str">
        <f>IF(OR(A478="", M478=""), "",
   IF(AND(
         M478 &lt;= 'County Names to hide (2)'!$D$2,
         OR(N478="", N478 &gt;= 'County Names to hide (2)'!$C$2)
      ),
      "Yes",
      "No"
   )
)</f>
        <v/>
      </c>
      <c r="P478" s="4"/>
      <c r="Q478" s="4"/>
      <c r="R478" s="4"/>
      <c r="S478" s="4"/>
      <c r="U478" s="73" t="str">
        <f>IF(M478="","",
   ROUND(
      (MIN(IF(N478="", 'County Names to hide (2)'!$D$2, N478),
           'County Names to hide (2)'!$D$2)
       - M478) / 365 * 12,
   1)
)</f>
        <v/>
      </c>
      <c r="V478" s="73" t="str">
        <f>IF(C478="","",
   ROUND(('County Names to hide (2)'!$D$2 - C478) / 365 * 12, 1)
)</f>
        <v/>
      </c>
      <c r="AF478" s="73" t="str">
        <f t="shared" si="14"/>
        <v/>
      </c>
    </row>
    <row r="479" spans="12:32" s="1" customFormat="1" ht="14.5" x14ac:dyDescent="0.35">
      <c r="L479" s="73" t="str">
        <f t="shared" si="15"/>
        <v>Yes</v>
      </c>
      <c r="M479" s="4"/>
      <c r="N479" s="4"/>
      <c r="O479" s="73" t="str">
        <f>IF(OR(A479="", M479=""), "",
   IF(AND(
         M479 &lt;= 'County Names to hide (2)'!$D$2,
         OR(N479="", N479 &gt;= 'County Names to hide (2)'!$C$2)
      ),
      "Yes",
      "No"
   )
)</f>
        <v/>
      </c>
      <c r="P479" s="4"/>
      <c r="Q479" s="4"/>
      <c r="R479" s="4"/>
      <c r="S479" s="4"/>
      <c r="U479" s="73" t="str">
        <f>IF(M479="","",
   ROUND(
      (MIN(IF(N479="", 'County Names to hide (2)'!$D$2, N479),
           'County Names to hide (2)'!$D$2)
       - M479) / 365 * 12,
   1)
)</f>
        <v/>
      </c>
      <c r="V479" s="73" t="str">
        <f>IF(C479="","",
   ROUND(('County Names to hide (2)'!$D$2 - C479) / 365 * 12, 1)
)</f>
        <v/>
      </c>
      <c r="AF479" s="73" t="str">
        <f t="shared" si="14"/>
        <v/>
      </c>
    </row>
    <row r="480" spans="12:32" s="1" customFormat="1" ht="14.5" x14ac:dyDescent="0.35">
      <c r="L480" s="73" t="str">
        <f t="shared" si="15"/>
        <v>Yes</v>
      </c>
      <c r="M480" s="4"/>
      <c r="N480" s="4"/>
      <c r="O480" s="73" t="str">
        <f>IF(OR(A480="", M480=""), "",
   IF(AND(
         M480 &lt;= 'County Names to hide (2)'!$D$2,
         OR(N480="", N480 &gt;= 'County Names to hide (2)'!$C$2)
      ),
      "Yes",
      "No"
   )
)</f>
        <v/>
      </c>
      <c r="P480" s="4"/>
      <c r="Q480" s="4"/>
      <c r="R480" s="4"/>
      <c r="S480" s="4"/>
      <c r="U480" s="73" t="str">
        <f>IF(M480="","",
   ROUND(
      (MIN(IF(N480="", 'County Names to hide (2)'!$D$2, N480),
           'County Names to hide (2)'!$D$2)
       - M480) / 365 * 12,
   1)
)</f>
        <v/>
      </c>
      <c r="V480" s="73" t="str">
        <f>IF(C480="","",
   ROUND(('County Names to hide (2)'!$D$2 - C480) / 365 * 12, 1)
)</f>
        <v/>
      </c>
      <c r="AF480" s="73" t="str">
        <f t="shared" si="14"/>
        <v/>
      </c>
    </row>
    <row r="481" spans="12:32" s="1" customFormat="1" ht="14.5" x14ac:dyDescent="0.35">
      <c r="L481" s="73" t="str">
        <f t="shared" si="15"/>
        <v>Yes</v>
      </c>
      <c r="M481" s="4"/>
      <c r="N481" s="4"/>
      <c r="O481" s="73" t="str">
        <f>IF(OR(A481="", M481=""), "",
   IF(AND(
         M481 &lt;= 'County Names to hide (2)'!$D$2,
         OR(N481="", N481 &gt;= 'County Names to hide (2)'!$C$2)
      ),
      "Yes",
      "No"
   )
)</f>
        <v/>
      </c>
      <c r="P481" s="4"/>
      <c r="Q481" s="4"/>
      <c r="R481" s="4"/>
      <c r="S481" s="4"/>
      <c r="U481" s="73" t="str">
        <f>IF(M481="","",
   ROUND(
      (MIN(IF(N481="", 'County Names to hide (2)'!$D$2, N481),
           'County Names to hide (2)'!$D$2)
       - M481) / 365 * 12,
   1)
)</f>
        <v/>
      </c>
      <c r="V481" s="73" t="str">
        <f>IF(C481="","",
   ROUND(('County Names to hide (2)'!$D$2 - C481) / 365 * 12, 1)
)</f>
        <v/>
      </c>
      <c r="AF481" s="73" t="str">
        <f t="shared" si="14"/>
        <v/>
      </c>
    </row>
    <row r="482" spans="12:32" s="1" customFormat="1" ht="14.5" x14ac:dyDescent="0.35">
      <c r="L482" s="73" t="str">
        <f t="shared" si="15"/>
        <v>Yes</v>
      </c>
      <c r="M482" s="4"/>
      <c r="N482" s="4"/>
      <c r="O482" s="73" t="str">
        <f>IF(OR(A482="", M482=""), "",
   IF(AND(
         M482 &lt;= 'County Names to hide (2)'!$D$2,
         OR(N482="", N482 &gt;= 'County Names to hide (2)'!$C$2)
      ),
      "Yes",
      "No"
   )
)</f>
        <v/>
      </c>
      <c r="P482" s="4"/>
      <c r="Q482" s="4"/>
      <c r="R482" s="4"/>
      <c r="S482" s="4"/>
      <c r="U482" s="73" t="str">
        <f>IF(M482="","",
   ROUND(
      (MIN(IF(N482="", 'County Names to hide (2)'!$D$2, N482),
           'County Names to hide (2)'!$D$2)
       - M482) / 365 * 12,
   1)
)</f>
        <v/>
      </c>
      <c r="V482" s="73" t="str">
        <f>IF(C482="","",
   ROUND(('County Names to hide (2)'!$D$2 - C482) / 365 * 12, 1)
)</f>
        <v/>
      </c>
      <c r="AF482" s="73" t="str">
        <f t="shared" si="14"/>
        <v/>
      </c>
    </row>
    <row r="483" spans="12:32" s="1" customFormat="1" ht="14.5" x14ac:dyDescent="0.35">
      <c r="L483" s="73" t="str">
        <f t="shared" si="15"/>
        <v>Yes</v>
      </c>
      <c r="M483" s="4"/>
      <c r="N483" s="4"/>
      <c r="O483" s="73" t="str">
        <f>IF(OR(A483="", M483=""), "",
   IF(AND(
         M483 &lt;= 'County Names to hide (2)'!$D$2,
         OR(N483="", N483 &gt;= 'County Names to hide (2)'!$C$2)
      ),
      "Yes",
      "No"
   )
)</f>
        <v/>
      </c>
      <c r="P483" s="4"/>
      <c r="Q483" s="4"/>
      <c r="R483" s="4"/>
      <c r="S483" s="4"/>
      <c r="U483" s="73" t="str">
        <f>IF(M483="","",
   ROUND(
      (MIN(IF(N483="", 'County Names to hide (2)'!$D$2, N483),
           'County Names to hide (2)'!$D$2)
       - M483) / 365 * 12,
   1)
)</f>
        <v/>
      </c>
      <c r="V483" s="73" t="str">
        <f>IF(C483="","",
   ROUND(('County Names to hide (2)'!$D$2 - C483) / 365 * 12, 1)
)</f>
        <v/>
      </c>
      <c r="AF483" s="73" t="str">
        <f t="shared" si="14"/>
        <v/>
      </c>
    </row>
    <row r="484" spans="12:32" s="1" customFormat="1" ht="14.5" x14ac:dyDescent="0.35">
      <c r="L484" s="73" t="str">
        <f t="shared" si="15"/>
        <v>Yes</v>
      </c>
      <c r="M484" s="4"/>
      <c r="N484" s="4"/>
      <c r="O484" s="73" t="str">
        <f>IF(OR(A484="", M484=""), "",
   IF(AND(
         M484 &lt;= 'County Names to hide (2)'!$D$2,
         OR(N484="", N484 &gt;= 'County Names to hide (2)'!$C$2)
      ),
      "Yes",
      "No"
   )
)</f>
        <v/>
      </c>
      <c r="P484" s="4"/>
      <c r="Q484" s="4"/>
      <c r="R484" s="4"/>
      <c r="S484" s="4"/>
      <c r="U484" s="73" t="str">
        <f>IF(M484="","",
   ROUND(
      (MIN(IF(N484="", 'County Names to hide (2)'!$D$2, N484),
           'County Names to hide (2)'!$D$2)
       - M484) / 365 * 12,
   1)
)</f>
        <v/>
      </c>
      <c r="V484" s="73" t="str">
        <f>IF(C484="","",
   ROUND(('County Names to hide (2)'!$D$2 - C484) / 365 * 12, 1)
)</f>
        <v/>
      </c>
      <c r="AF484" s="73" t="str">
        <f t="shared" si="14"/>
        <v/>
      </c>
    </row>
    <row r="485" spans="12:32" s="1" customFormat="1" ht="14.5" x14ac:dyDescent="0.35">
      <c r="L485" s="73" t="str">
        <f t="shared" si="15"/>
        <v>Yes</v>
      </c>
      <c r="M485" s="4"/>
      <c r="N485" s="4"/>
      <c r="O485" s="73" t="str">
        <f>IF(OR(A485="", M485=""), "",
   IF(AND(
         M485 &lt;= 'County Names to hide (2)'!$D$2,
         OR(N485="", N485 &gt;= 'County Names to hide (2)'!$C$2)
      ),
      "Yes",
      "No"
   )
)</f>
        <v/>
      </c>
      <c r="P485" s="4"/>
      <c r="Q485" s="4"/>
      <c r="R485" s="4"/>
      <c r="S485" s="4"/>
      <c r="U485" s="73" t="str">
        <f>IF(M485="","",
   ROUND(
      (MIN(IF(N485="", 'County Names to hide (2)'!$D$2, N485),
           'County Names to hide (2)'!$D$2)
       - M485) / 365 * 12,
   1)
)</f>
        <v/>
      </c>
      <c r="V485" s="73" t="str">
        <f>IF(C485="","",
   ROUND(('County Names to hide (2)'!$D$2 - C485) / 365 * 12, 1)
)</f>
        <v/>
      </c>
      <c r="AF485" s="73" t="str">
        <f t="shared" si="14"/>
        <v/>
      </c>
    </row>
    <row r="486" spans="12:32" s="1" customFormat="1" ht="14.5" x14ac:dyDescent="0.35">
      <c r="L486" s="73" t="str">
        <f t="shared" si="15"/>
        <v>Yes</v>
      </c>
      <c r="M486" s="4"/>
      <c r="N486" s="4"/>
      <c r="O486" s="73" t="str">
        <f>IF(OR(A486="", M486=""), "",
   IF(AND(
         M486 &lt;= 'County Names to hide (2)'!$D$2,
         OR(N486="", N486 &gt;= 'County Names to hide (2)'!$C$2)
      ),
      "Yes",
      "No"
   )
)</f>
        <v/>
      </c>
      <c r="P486" s="4"/>
      <c r="Q486" s="4"/>
      <c r="R486" s="4"/>
      <c r="S486" s="4"/>
      <c r="U486" s="73" t="str">
        <f>IF(M486="","",
   ROUND(
      (MIN(IF(N486="", 'County Names to hide (2)'!$D$2, N486),
           'County Names to hide (2)'!$D$2)
       - M486) / 365 * 12,
   1)
)</f>
        <v/>
      </c>
      <c r="V486" s="73" t="str">
        <f>IF(C486="","",
   ROUND(('County Names to hide (2)'!$D$2 - C486) / 365 * 12, 1)
)</f>
        <v/>
      </c>
      <c r="AF486" s="73" t="str">
        <f t="shared" si="14"/>
        <v/>
      </c>
    </row>
    <row r="487" spans="12:32" s="1" customFormat="1" ht="14.5" x14ac:dyDescent="0.35">
      <c r="L487" s="73" t="str">
        <f t="shared" si="15"/>
        <v>Yes</v>
      </c>
      <c r="M487" s="4"/>
      <c r="N487" s="4"/>
      <c r="O487" s="73" t="str">
        <f>IF(OR(A487="", M487=""), "",
   IF(AND(
         M487 &lt;= 'County Names to hide (2)'!$D$2,
         OR(N487="", N487 &gt;= 'County Names to hide (2)'!$C$2)
      ),
      "Yes",
      "No"
   )
)</f>
        <v/>
      </c>
      <c r="P487" s="4"/>
      <c r="Q487" s="4"/>
      <c r="R487" s="4"/>
      <c r="S487" s="4"/>
      <c r="U487" s="73" t="str">
        <f>IF(M487="","",
   ROUND(
      (MIN(IF(N487="", 'County Names to hide (2)'!$D$2, N487),
           'County Names to hide (2)'!$D$2)
       - M487) / 365 * 12,
   1)
)</f>
        <v/>
      </c>
      <c r="V487" s="73" t="str">
        <f>IF(C487="","",
   ROUND(('County Names to hide (2)'!$D$2 - C487) / 365 * 12, 1)
)</f>
        <v/>
      </c>
      <c r="AF487" s="73" t="str">
        <f t="shared" si="14"/>
        <v/>
      </c>
    </row>
    <row r="488" spans="12:32" s="1" customFormat="1" ht="14.5" x14ac:dyDescent="0.35">
      <c r="L488" s="73" t="str">
        <f t="shared" si="15"/>
        <v>Yes</v>
      </c>
      <c r="M488" s="4"/>
      <c r="N488" s="4"/>
      <c r="O488" s="73" t="str">
        <f>IF(OR(A488="", M488=""), "",
   IF(AND(
         M488 &lt;= 'County Names to hide (2)'!$D$2,
         OR(N488="", N488 &gt;= 'County Names to hide (2)'!$C$2)
      ),
      "Yes",
      "No"
   )
)</f>
        <v/>
      </c>
      <c r="P488" s="4"/>
      <c r="Q488" s="4"/>
      <c r="R488" s="4"/>
      <c r="S488" s="4"/>
      <c r="U488" s="73" t="str">
        <f>IF(M488="","",
   ROUND(
      (MIN(IF(N488="", 'County Names to hide (2)'!$D$2, N488),
           'County Names to hide (2)'!$D$2)
       - M488) / 365 * 12,
   1)
)</f>
        <v/>
      </c>
      <c r="V488" s="73" t="str">
        <f>IF(C488="","",
   ROUND(('County Names to hide (2)'!$D$2 - C488) / 365 * 12, 1)
)</f>
        <v/>
      </c>
      <c r="AF488" s="73" t="str">
        <f t="shared" si="14"/>
        <v/>
      </c>
    </row>
    <row r="489" spans="12:32" s="1" customFormat="1" ht="14.5" x14ac:dyDescent="0.35">
      <c r="L489" s="73" t="str">
        <f t="shared" si="15"/>
        <v>Yes</v>
      </c>
      <c r="M489" s="4"/>
      <c r="N489" s="4"/>
      <c r="O489" s="73" t="str">
        <f>IF(OR(A489="", M489=""), "",
   IF(AND(
         M489 &lt;= 'County Names to hide (2)'!$D$2,
         OR(N489="", N489 &gt;= 'County Names to hide (2)'!$C$2)
      ),
      "Yes",
      "No"
   )
)</f>
        <v/>
      </c>
      <c r="P489" s="4"/>
      <c r="Q489" s="4"/>
      <c r="R489" s="4"/>
      <c r="S489" s="4"/>
      <c r="U489" s="73" t="str">
        <f>IF(M489="","",
   ROUND(
      (MIN(IF(N489="", 'County Names to hide (2)'!$D$2, N489),
           'County Names to hide (2)'!$D$2)
       - M489) / 365 * 12,
   1)
)</f>
        <v/>
      </c>
      <c r="V489" s="73" t="str">
        <f>IF(C489="","",
   ROUND(('County Names to hide (2)'!$D$2 - C489) / 365 * 12, 1)
)</f>
        <v/>
      </c>
      <c r="AF489" s="73" t="str">
        <f t="shared" si="14"/>
        <v/>
      </c>
    </row>
    <row r="490" spans="12:32" s="1" customFormat="1" ht="14.5" x14ac:dyDescent="0.35">
      <c r="L490" s="73" t="str">
        <f t="shared" si="15"/>
        <v>Yes</v>
      </c>
      <c r="M490" s="4"/>
      <c r="N490" s="4"/>
      <c r="O490" s="73" t="str">
        <f>IF(OR(A490="", M490=""), "",
   IF(AND(
         M490 &lt;= 'County Names to hide (2)'!$D$2,
         OR(N490="", N490 &gt;= 'County Names to hide (2)'!$C$2)
      ),
      "Yes",
      "No"
   )
)</f>
        <v/>
      </c>
      <c r="P490" s="4"/>
      <c r="Q490" s="4"/>
      <c r="R490" s="4"/>
      <c r="S490" s="4"/>
      <c r="U490" s="73" t="str">
        <f>IF(M490="","",
   ROUND(
      (MIN(IF(N490="", 'County Names to hide (2)'!$D$2, N490),
           'County Names to hide (2)'!$D$2)
       - M490) / 365 * 12,
   1)
)</f>
        <v/>
      </c>
      <c r="V490" s="73" t="str">
        <f>IF(C490="","",
   ROUND(('County Names to hide (2)'!$D$2 - C490) / 365 * 12, 1)
)</f>
        <v/>
      </c>
      <c r="AF490" s="73" t="str">
        <f t="shared" si="14"/>
        <v/>
      </c>
    </row>
    <row r="491" spans="12:32" s="1" customFormat="1" ht="14.5" x14ac:dyDescent="0.35">
      <c r="L491" s="73" t="str">
        <f t="shared" si="15"/>
        <v>Yes</v>
      </c>
      <c r="M491" s="4"/>
      <c r="N491" s="4"/>
      <c r="O491" s="73" t="str">
        <f>IF(OR(A491="", M491=""), "",
   IF(AND(
         M491 &lt;= 'County Names to hide (2)'!$D$2,
         OR(N491="", N491 &gt;= 'County Names to hide (2)'!$C$2)
      ),
      "Yes",
      "No"
   )
)</f>
        <v/>
      </c>
      <c r="P491" s="4"/>
      <c r="Q491" s="4"/>
      <c r="R491" s="4"/>
      <c r="S491" s="4"/>
      <c r="U491" s="73" t="str">
        <f>IF(M491="","",
   ROUND(
      (MIN(IF(N491="", 'County Names to hide (2)'!$D$2, N491),
           'County Names to hide (2)'!$D$2)
       - M491) / 365 * 12,
   1)
)</f>
        <v/>
      </c>
      <c r="V491" s="73" t="str">
        <f>IF(C491="","",
   ROUND(('County Names to hide (2)'!$D$2 - C491) / 365 * 12, 1)
)</f>
        <v/>
      </c>
      <c r="AF491" s="73" t="str">
        <f t="shared" si="14"/>
        <v/>
      </c>
    </row>
    <row r="492" spans="12:32" s="1" customFormat="1" ht="14.5" x14ac:dyDescent="0.35">
      <c r="L492" s="73" t="str">
        <f t="shared" si="15"/>
        <v>Yes</v>
      </c>
      <c r="M492" s="4"/>
      <c r="N492" s="4"/>
      <c r="O492" s="73" t="str">
        <f>IF(OR(A492="", M492=""), "",
   IF(AND(
         M492 &lt;= 'County Names to hide (2)'!$D$2,
         OR(N492="", N492 &gt;= 'County Names to hide (2)'!$C$2)
      ),
      "Yes",
      "No"
   )
)</f>
        <v/>
      </c>
      <c r="P492" s="4"/>
      <c r="Q492" s="4"/>
      <c r="R492" s="4"/>
      <c r="S492" s="4"/>
      <c r="U492" s="73" t="str">
        <f>IF(M492="","",
   ROUND(
      (MIN(IF(N492="", 'County Names to hide (2)'!$D$2, N492),
           'County Names to hide (2)'!$D$2)
       - M492) / 365 * 12,
   1)
)</f>
        <v/>
      </c>
      <c r="V492" s="73" t="str">
        <f>IF(C492="","",
   ROUND(('County Names to hide (2)'!$D$2 - C492) / 365 * 12, 1)
)</f>
        <v/>
      </c>
      <c r="AF492" s="73" t="str">
        <f t="shared" si="14"/>
        <v/>
      </c>
    </row>
    <row r="493" spans="12:32" s="1" customFormat="1" ht="14.5" x14ac:dyDescent="0.35">
      <c r="L493" s="73" t="str">
        <f t="shared" si="15"/>
        <v>Yes</v>
      </c>
      <c r="M493" s="4"/>
      <c r="N493" s="4"/>
      <c r="O493" s="73" t="str">
        <f>IF(OR(A493="", M493=""), "",
   IF(AND(
         M493 &lt;= 'County Names to hide (2)'!$D$2,
         OR(N493="", N493 &gt;= 'County Names to hide (2)'!$C$2)
      ),
      "Yes",
      "No"
   )
)</f>
        <v/>
      </c>
      <c r="P493" s="4"/>
      <c r="Q493" s="4"/>
      <c r="R493" s="4"/>
      <c r="S493" s="4"/>
      <c r="U493" s="73" t="str">
        <f>IF(M493="","",
   ROUND(
      (MIN(IF(N493="", 'County Names to hide (2)'!$D$2, N493),
           'County Names to hide (2)'!$D$2)
       - M493) / 365 * 12,
   1)
)</f>
        <v/>
      </c>
      <c r="V493" s="73" t="str">
        <f>IF(C493="","",
   ROUND(('County Names to hide (2)'!$D$2 - C493) / 365 * 12, 1)
)</f>
        <v/>
      </c>
      <c r="AF493" s="73" t="str">
        <f t="shared" si="14"/>
        <v/>
      </c>
    </row>
    <row r="494" spans="12:32" s="1" customFormat="1" ht="14.5" x14ac:dyDescent="0.35">
      <c r="L494" s="73" t="str">
        <f t="shared" si="15"/>
        <v>Yes</v>
      </c>
      <c r="M494" s="4"/>
      <c r="N494" s="4"/>
      <c r="O494" s="73" t="str">
        <f>IF(OR(A494="", M494=""), "",
   IF(AND(
         M494 &lt;= 'County Names to hide (2)'!$D$2,
         OR(N494="", N494 &gt;= 'County Names to hide (2)'!$C$2)
      ),
      "Yes",
      "No"
   )
)</f>
        <v/>
      </c>
      <c r="P494" s="4"/>
      <c r="Q494" s="4"/>
      <c r="R494" s="4"/>
      <c r="S494" s="4"/>
      <c r="U494" s="73" t="str">
        <f>IF(M494="","",
   ROUND(
      (MIN(IF(N494="", 'County Names to hide (2)'!$D$2, N494),
           'County Names to hide (2)'!$D$2)
       - M494) / 365 * 12,
   1)
)</f>
        <v/>
      </c>
      <c r="V494" s="73" t="str">
        <f>IF(C494="","",
   ROUND(('County Names to hide (2)'!$D$2 - C494) / 365 * 12, 1)
)</f>
        <v/>
      </c>
      <c r="AF494" s="73" t="str">
        <f t="shared" si="14"/>
        <v/>
      </c>
    </row>
    <row r="495" spans="12:32" s="1" customFormat="1" ht="14.5" x14ac:dyDescent="0.35">
      <c r="L495" s="73" t="str">
        <f t="shared" si="15"/>
        <v>Yes</v>
      </c>
      <c r="M495" s="4"/>
      <c r="N495" s="4"/>
      <c r="O495" s="73" t="str">
        <f>IF(OR(A495="", M495=""), "",
   IF(AND(
         M495 &lt;= 'County Names to hide (2)'!$D$2,
         OR(N495="", N495 &gt;= 'County Names to hide (2)'!$C$2)
      ),
      "Yes",
      "No"
   )
)</f>
        <v/>
      </c>
      <c r="P495" s="4"/>
      <c r="Q495" s="4"/>
      <c r="R495" s="4"/>
      <c r="S495" s="4"/>
      <c r="U495" s="73" t="str">
        <f>IF(M495="","",
   ROUND(
      (MIN(IF(N495="", 'County Names to hide (2)'!$D$2, N495),
           'County Names to hide (2)'!$D$2)
       - M495) / 365 * 12,
   1)
)</f>
        <v/>
      </c>
      <c r="V495" s="73" t="str">
        <f>IF(C495="","",
   ROUND(('County Names to hide (2)'!$D$2 - C495) / 365 * 12, 1)
)</f>
        <v/>
      </c>
      <c r="AF495" s="73" t="str">
        <f t="shared" si="14"/>
        <v/>
      </c>
    </row>
    <row r="496" spans="12:32" s="1" customFormat="1" ht="14.5" x14ac:dyDescent="0.35">
      <c r="L496" s="73" t="str">
        <f t="shared" si="15"/>
        <v>Yes</v>
      </c>
      <c r="M496" s="4"/>
      <c r="N496" s="4"/>
      <c r="O496" s="73" t="str">
        <f>IF(OR(A496="", M496=""), "",
   IF(AND(
         M496 &lt;= 'County Names to hide (2)'!$D$2,
         OR(N496="", N496 &gt;= 'County Names to hide (2)'!$C$2)
      ),
      "Yes",
      "No"
   )
)</f>
        <v/>
      </c>
      <c r="P496" s="4"/>
      <c r="Q496" s="4"/>
      <c r="R496" s="4"/>
      <c r="S496" s="4"/>
      <c r="U496" s="73" t="str">
        <f>IF(M496="","",
   ROUND(
      (MIN(IF(N496="", 'County Names to hide (2)'!$D$2, N496),
           'County Names to hide (2)'!$D$2)
       - M496) / 365 * 12,
   1)
)</f>
        <v/>
      </c>
      <c r="V496" s="73" t="str">
        <f>IF(C496="","",
   ROUND(('County Names to hide (2)'!$D$2 - C496) / 365 * 12, 1)
)</f>
        <v/>
      </c>
      <c r="AF496" s="73" t="str">
        <f t="shared" si="14"/>
        <v/>
      </c>
    </row>
    <row r="497" spans="12:32" s="1" customFormat="1" ht="14.5" x14ac:dyDescent="0.35">
      <c r="L497" s="73" t="str">
        <f t="shared" si="15"/>
        <v>Yes</v>
      </c>
      <c r="M497" s="4"/>
      <c r="N497" s="4"/>
      <c r="O497" s="73" t="str">
        <f>IF(OR(A497="", M497=""), "",
   IF(AND(
         M497 &lt;= 'County Names to hide (2)'!$D$2,
         OR(N497="", N497 &gt;= 'County Names to hide (2)'!$C$2)
      ),
      "Yes",
      "No"
   )
)</f>
        <v/>
      </c>
      <c r="P497" s="4"/>
      <c r="Q497" s="4"/>
      <c r="R497" s="4"/>
      <c r="S497" s="4"/>
      <c r="U497" s="73" t="str">
        <f>IF(M497="","",
   ROUND(
      (MIN(IF(N497="", 'County Names to hide (2)'!$D$2, N497),
           'County Names to hide (2)'!$D$2)
       - M497) / 365 * 12,
   1)
)</f>
        <v/>
      </c>
      <c r="V497" s="73" t="str">
        <f>IF(C497="","",
   ROUND(('County Names to hide (2)'!$D$2 - C497) / 365 * 12, 1)
)</f>
        <v/>
      </c>
      <c r="AF497" s="73" t="str">
        <f t="shared" si="14"/>
        <v/>
      </c>
    </row>
    <row r="498" spans="12:32" s="1" customFormat="1" ht="14.5" x14ac:dyDescent="0.35">
      <c r="L498" s="73" t="str">
        <f t="shared" si="15"/>
        <v>Yes</v>
      </c>
      <c r="M498" s="4"/>
      <c r="N498" s="4"/>
      <c r="O498" s="73" t="str">
        <f>IF(OR(A498="", M498=""), "",
   IF(AND(
         M498 &lt;= 'County Names to hide (2)'!$D$2,
         OR(N498="", N498 &gt;= 'County Names to hide (2)'!$C$2)
      ),
      "Yes",
      "No"
   )
)</f>
        <v/>
      </c>
      <c r="P498" s="4"/>
      <c r="Q498" s="4"/>
      <c r="R498" s="4"/>
      <c r="S498" s="4"/>
      <c r="U498" s="73" t="str">
        <f>IF(M498="","",
   ROUND(
      (MIN(IF(N498="", 'County Names to hide (2)'!$D$2, N498),
           'County Names to hide (2)'!$D$2)
       - M498) / 365 * 12,
   1)
)</f>
        <v/>
      </c>
      <c r="V498" s="73" t="str">
        <f>IF(C498="","",
   ROUND(('County Names to hide (2)'!$D$2 - C498) / 365 * 12, 1)
)</f>
        <v/>
      </c>
      <c r="AF498" s="73" t="str">
        <f t="shared" si="14"/>
        <v/>
      </c>
    </row>
    <row r="499" spans="12:32" s="1" customFormat="1" ht="14.5" x14ac:dyDescent="0.35">
      <c r="L499" s="73" t="str">
        <f t="shared" si="15"/>
        <v>Yes</v>
      </c>
      <c r="M499" s="4"/>
      <c r="N499" s="4"/>
      <c r="O499" s="73" t="str">
        <f>IF(OR(A499="", M499=""), "",
   IF(AND(
         M499 &lt;= 'County Names to hide (2)'!$D$2,
         OR(N499="", N499 &gt;= 'County Names to hide (2)'!$C$2)
      ),
      "Yes",
      "No"
   )
)</f>
        <v/>
      </c>
      <c r="P499" s="4"/>
      <c r="Q499" s="4"/>
      <c r="R499" s="4"/>
      <c r="S499" s="4"/>
      <c r="U499" s="73" t="str">
        <f>IF(M499="","",
   ROUND(
      (MIN(IF(N499="", 'County Names to hide (2)'!$D$2, N499),
           'County Names to hide (2)'!$D$2)
       - M499) / 365 * 12,
   1)
)</f>
        <v/>
      </c>
      <c r="V499" s="73" t="str">
        <f>IF(C499="","",
   ROUND(('County Names to hide (2)'!$D$2 - C499) / 365 * 12, 1)
)</f>
        <v/>
      </c>
      <c r="AF499" s="73" t="str">
        <f t="shared" si="14"/>
        <v/>
      </c>
    </row>
    <row r="500" spans="12:32" s="1" customFormat="1" ht="14.5" x14ac:dyDescent="0.35">
      <c r="L500" s="73" t="str">
        <f t="shared" si="15"/>
        <v>Yes</v>
      </c>
      <c r="M500" s="4"/>
      <c r="N500" s="4"/>
      <c r="O500" s="73" t="str">
        <f>IF(OR(A500="", M500=""), "",
   IF(AND(
         M500 &lt;= 'County Names to hide (2)'!$D$2,
         OR(N500="", N500 &gt;= 'County Names to hide (2)'!$C$2)
      ),
      "Yes",
      "No"
   )
)</f>
        <v/>
      </c>
      <c r="P500" s="4"/>
      <c r="Q500" s="4"/>
      <c r="R500" s="4"/>
      <c r="S500" s="4"/>
      <c r="U500" s="73" t="str">
        <f>IF(M500="","",
   ROUND(
      (MIN(IF(N500="", 'County Names to hide (2)'!$D$2, N500),
           'County Names to hide (2)'!$D$2)
       - M500) / 365 * 12,
   1)
)</f>
        <v/>
      </c>
      <c r="V500" s="73" t="str">
        <f>IF(C500="","",
   ROUND(('County Names to hide (2)'!$D$2 - C500) / 365 * 12, 1)
)</f>
        <v/>
      </c>
      <c r="AF500" s="73" t="str">
        <f t="shared" si="14"/>
        <v/>
      </c>
    </row>
  </sheetData>
  <sheetProtection algorithmName="SHA-512" hashValue="ybi1GGt5U+2TEQ4hWPlo+N3A4d4oIISuz4U1qFgxgpsxnlkp1HjdEFzQr+J88gCOZNxEAnEOerT/0LFyp13tlQ==" saltValue="rDu3sBAMfwpHS7lS7DO39Q==" spinCount="100000" sheet="1" objects="1" scenarios="1" selectLockedCells="1" sort="0"/>
  <mergeCells count="7">
    <mergeCell ref="A1:N2"/>
    <mergeCell ref="AJ4:AM4"/>
    <mergeCell ref="AC4:AE4"/>
    <mergeCell ref="AF4:AI4"/>
    <mergeCell ref="M4:S4"/>
    <mergeCell ref="A3:B3"/>
    <mergeCell ref="AA4:AB4"/>
  </mergeCells>
  <phoneticPr fontId="22" type="noConversion"/>
  <dataValidations count="4">
    <dataValidation type="list" allowBlank="1" showInputMessage="1" showErrorMessage="1" sqref="E6:K1048576 X6:X1048576 Z6:AE1048576 AG6:AI1048576 AF501:AF1048576" xr:uid="{23F9D2A4-9429-4E47-ABEA-019AC057FEB3}">
      <formula1>"Yes, No"</formula1>
    </dataValidation>
    <dataValidation type="list" allowBlank="1" showInputMessage="1" showErrorMessage="1" sqref="D6:D1048576" xr:uid="{5D900593-2403-4D07-A110-FDDE25D4A751}">
      <formula1>"Male, Female"</formula1>
    </dataValidation>
    <dataValidation type="list" allowBlank="1" showInputMessage="1" showErrorMessage="1" sqref="AK6:AK500 AL6:AL500 AM6:AM500" xr:uid="{98775A8C-E7FD-4535-B2D0-3286D6AC9C39}">
      <formula1>"Yes, No,NA"</formula1>
    </dataValidation>
    <dataValidation type="list" allowBlank="1" showInputMessage="1" showErrorMessage="1" sqref="AJ6:AJ500" xr:uid="{141C0BB8-D85B-4DB6-A8A9-85C82164AFDB}">
      <formula1>"Yes,No,NA"</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C327-3086-4574-975A-AF49BDB548CB}">
  <sheetPr codeName="Sheet4">
    <tabColor theme="9"/>
  </sheetPr>
  <dimension ref="A1:E12"/>
  <sheetViews>
    <sheetView zoomScaleNormal="100" workbookViewId="0">
      <selection sqref="A1:E1"/>
    </sheetView>
  </sheetViews>
  <sheetFormatPr defaultRowHeight="14.5" x14ac:dyDescent="0.35"/>
  <cols>
    <col min="1" max="1" width="49" customWidth="1"/>
    <col min="2" max="2" width="110.453125" customWidth="1"/>
    <col min="3" max="3" width="30.7265625" customWidth="1"/>
  </cols>
  <sheetData>
    <row r="1" spans="1:5" ht="116.5" customHeight="1" x14ac:dyDescent="0.35">
      <c r="A1" s="102" t="s">
        <v>185</v>
      </c>
      <c r="B1" s="102"/>
      <c r="C1" s="102"/>
      <c r="D1" s="102"/>
      <c r="E1" s="102"/>
    </row>
    <row r="2" spans="1:5" ht="24" customHeight="1" x14ac:dyDescent="0.35">
      <c r="A2" s="103" t="s">
        <v>144</v>
      </c>
      <c r="B2" s="103"/>
      <c r="C2" s="103"/>
      <c r="D2" s="103"/>
      <c r="E2" s="103"/>
    </row>
    <row r="3" spans="1:5" x14ac:dyDescent="0.35">
      <c r="A3" s="25" t="s">
        <v>145</v>
      </c>
      <c r="B3" s="25" t="s">
        <v>146</v>
      </c>
      <c r="C3" s="55" t="s">
        <v>147</v>
      </c>
      <c r="D3" s="55" t="s">
        <v>148</v>
      </c>
      <c r="E3" s="55" t="s">
        <v>149</v>
      </c>
    </row>
    <row r="4" spans="1:5" ht="29" x14ac:dyDescent="0.35">
      <c r="A4" s="101" t="s">
        <v>83</v>
      </c>
      <c r="B4" s="57" t="s">
        <v>150</v>
      </c>
      <c r="C4" s="56">
        <v>1</v>
      </c>
      <c r="D4" s="22">
        <f>COUNTIFS(Table3[Was this staff member employed during the report period?], "Yes", Table3[How many months has this staff member been employed by this agency by the end of the report period? ], "&gt;6")</f>
        <v>0</v>
      </c>
      <c r="E4" s="22" t="str">
        <f>IFERROR(COUNTIFS(Table3[Was this staff member employed during the report period?], "Yes",
Table3[How many months has this staff member been employed by this agency by the end of the report period? ], "&gt;6",
Table3[Did the staff member receive intensive HFA core foundations training by an HFA-certified trainer within 6 months of hire? ], "Yes")/
COUNTIFS(Table3[Was this staff member employed during the report period?], "Yes",
Table3[How many months has this staff member been employed by this agency by the end of the report period? ], "&gt;6"), "NA")</f>
        <v>NA</v>
      </c>
    </row>
    <row r="5" spans="1:5" ht="29" x14ac:dyDescent="0.35">
      <c r="A5" s="101"/>
      <c r="B5" s="57" t="s">
        <v>151</v>
      </c>
      <c r="C5" s="56">
        <v>1</v>
      </c>
      <c r="D5" s="22">
        <f>COUNTIFS(Table3[Was this staff member employed during the report period?], "Yes", Table3[How many months has this staff member been employed by this agency by the end of the report period? ], "&gt;12")</f>
        <v>0</v>
      </c>
      <c r="E5" s="22" t="str">
        <f>IFERROR(COUNTIFS(Table3[Was this staff member employed during the report period?], "Yes",
Table3[How many months has this staff member been employed by this agency by the end of the report period? ], "&gt;12",
Table3[If the staff member was hired more than 12 months ago, have they received ongoing, annual training? ], "Yes")/
COUNTIFS(Table3[Was this staff member employed during the report period?], "Yes",
Table3[How many months has this staff member been employed by this agency by the end of the report period? ], "&gt;12"), "NA")</f>
        <v>NA</v>
      </c>
    </row>
    <row r="6" spans="1:5" x14ac:dyDescent="0.35">
      <c r="A6" s="101" t="s">
        <v>152</v>
      </c>
      <c r="B6" s="57" t="s">
        <v>153</v>
      </c>
      <c r="C6" s="56">
        <v>1</v>
      </c>
      <c r="D6" s="22">
        <f>COUNTIFS(Table3[Was this staff member employed during the report period?], "Yes",
Table3[Select the role of the home visiting staff member], "Program Manager")</f>
        <v>0</v>
      </c>
      <c r="E6" s="22" t="str">
        <f>IFERROR(COUNTIFS(Table3[Was this staff member employed during the report period?], "Yes",
Table3[Select the role of the home visiting staff member], "Program Manager",
Table3[Does this staff member have the required qualifications? ], "Yes")/
COUNTIFS(Table3[Was this staff member employed during the report period?], "Yes",
Table3[Select the role of the home visiting staff member], "Program Manager"), "NA")</f>
        <v>NA</v>
      </c>
    </row>
    <row r="7" spans="1:5" x14ac:dyDescent="0.35">
      <c r="A7" s="101"/>
      <c r="B7" s="57" t="s">
        <v>154</v>
      </c>
      <c r="C7" s="56">
        <v>1</v>
      </c>
      <c r="D7" s="22">
        <f>COUNTIFS(Table3[Was this staff member employed during the report period?], "Yes",
Table3[Select the role of the home visiting staff member], "Supervisor")</f>
        <v>0</v>
      </c>
      <c r="E7" s="22" t="str">
        <f>IFERROR(COUNTIFS(Table3[Was this staff member employed during the report period?], "Yes",
Table3[Select the role of the home visiting staff member], "Supervisor",
Table3[Does this staff member have the required qualifications? ], "Yes")/
COUNTIFS(Table3[Was this staff member employed during the report period?], "Yes",
Table3[Select the role of the home visiting staff member], "Supervisor"), "NA")</f>
        <v>NA</v>
      </c>
    </row>
    <row r="8" spans="1:5" x14ac:dyDescent="0.35">
      <c r="A8" s="101"/>
      <c r="B8" s="57" t="s">
        <v>155</v>
      </c>
      <c r="C8" s="56">
        <v>1</v>
      </c>
      <c r="D8" s="22">
        <f>COUNTIFS(Table3[Was this staff member employed during the report period?], "Yes",
Table3[Select the role of the home visiting staff member], "Direct Service Staff")</f>
        <v>0</v>
      </c>
      <c r="E8" s="22" t="str">
        <f>IFERROR(COUNTIFS(Table3[Was this staff member employed during the report period?], "Yes",
Table3[Select the role of the home visiting staff member], "Direct Service Staff",
Table3[Does this staff member have the required qualifications? ], "Yes")/
COUNTIFS(Table3[Was this staff member employed during the report period?], "Yes",
Table3[Select the role of the home visiting staff member], "Direct Service Staff"), "NA")</f>
        <v>NA</v>
      </c>
    </row>
    <row r="9" spans="1:5" x14ac:dyDescent="0.35">
      <c r="A9" s="101" t="s">
        <v>156</v>
      </c>
      <c r="B9" s="57" t="s">
        <v>157</v>
      </c>
      <c r="C9" s="56">
        <v>1</v>
      </c>
      <c r="D9" s="22">
        <f>COUNTIFS(Table3[Was this staff member employed during the report period?], "Yes",
Table3[Select the role of the home visiting staff member], "Direct Service Staff")</f>
        <v>0</v>
      </c>
      <c r="E9" s="22" t="str">
        <f>IFERROR(COUNTIFS(Table3[Was this staff member employed during the report period?], "Yes",
Table3[Select the role of the home visiting staff member], "Direct Service Staff",
Table3[Does the Direct Service Staff receive weekly supervision? ], "Yes")/
COUNTIFS(Table3[Was this staff member employed during the report period?], "Yes",
Table3[Select the role of the home visiting staff member], "Direct Service Staff"), "NA")</f>
        <v>NA</v>
      </c>
    </row>
    <row r="10" spans="1:5" x14ac:dyDescent="0.35">
      <c r="A10" s="101"/>
      <c r="B10" s="57" t="s">
        <v>158</v>
      </c>
      <c r="C10" s="22" t="s">
        <v>159</v>
      </c>
      <c r="D10" s="70" t="s">
        <v>160</v>
      </c>
      <c r="E10" s="22" t="str">
        <f>IFERROR(
    IF(ROUND('County Names to hide'!$E$2,4) &gt;= 0.1667, "YES", "No"),
    "NA"
)</f>
        <v>NA</v>
      </c>
    </row>
    <row r="11" spans="1:5" x14ac:dyDescent="0.35">
      <c r="A11" s="101" t="s">
        <v>161</v>
      </c>
      <c r="B11" s="57" t="s">
        <v>162</v>
      </c>
      <c r="C11" s="56">
        <v>0.8</v>
      </c>
      <c r="D11" s="22">
        <f>COUNTIFS(Table2[Was this child engaged in services during the report period?],"Yes",
Table2[Did the family use the HFA Standard Model?],"Yes",
Table2[Child Age at End of the Report Period (in months)],"&gt;=3")</f>
        <v>0</v>
      </c>
      <c r="E11" s="22" t="str">
        <f>IFERROR(
COUNTIFS(
    Table2[Was this child engaged in services during the report period?],"Yes",
    Table2[Did the family use the HFA Standard Model?],"Yes",
    Table2[Child Age at End of the Report Period (in months)],"&gt;=3",
    Table2[If "Yes," did the family receive their first home visit within 3 months after the birth of their baby?],"Yes"
)
/COUNTIFS(
    Table2[Was this child engaged in services during the report period?],"Yes",
    Table2[Did the family use the HFA Standard Model?],"Yes",
    Table2[Child Age at End of the Report Period (in months)],"&gt;=3"
),
"NA")</f>
        <v>NA</v>
      </c>
    </row>
    <row r="12" spans="1:5" ht="29" x14ac:dyDescent="0.35">
      <c r="A12" s="101"/>
      <c r="B12" s="57" t="s">
        <v>163</v>
      </c>
      <c r="C12" s="56">
        <v>0.8</v>
      </c>
      <c r="D12" s="22">
        <f>COUNTIFS(Table2[Was this child engaged in services during the report period?],"Yes",
Table2[Child Age at End of the Report Period (in months)],"&gt;=24")</f>
        <v>0</v>
      </c>
      <c r="E12" s="22" t="str">
        <f>IFERROR(
COUNTIFS(
    Table2[Was this child engaged in services during the report period?],"Yes",
    Table2[Was the family referred by child welfare using the Child Welfare Protocol?],"Yes",
    Table2[Child Age at End of the Report Period (in months)],"&gt;=24",
    Table2[If "Yes," did the family receive their first home visit by the time their child was 24 months of age?],"Yes"
)
/COUNTIFS(
    Table2[Was this child engaged in services during the report period?],"Yes",
    Table2[Was the family referred by child welfare using the Child Welfare Protocol?],"Yes",
    Table2[Child Age at End of the Report Period (in months)],"&gt;=24"
),
"NA")</f>
        <v>NA</v>
      </c>
    </row>
  </sheetData>
  <sheetProtection selectLockedCells="1" selectUnlockedCells="1"/>
  <mergeCells count="6">
    <mergeCell ref="A11:A12"/>
    <mergeCell ref="A1:E1"/>
    <mergeCell ref="A2:E2"/>
    <mergeCell ref="A4:A5"/>
    <mergeCell ref="A6:A8"/>
    <mergeCell ref="A9:A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83E1-8A28-4738-B5D6-B6B7EACCD602}">
  <sheetPr>
    <tabColor theme="9"/>
  </sheetPr>
  <dimension ref="A1:Q10"/>
  <sheetViews>
    <sheetView workbookViewId="0">
      <selection sqref="A1:I1"/>
    </sheetView>
  </sheetViews>
  <sheetFormatPr defaultRowHeight="14.5" x14ac:dyDescent="0.35"/>
  <cols>
    <col min="1" max="1" width="27" customWidth="1"/>
    <col min="2" max="2" width="53.1796875" customWidth="1"/>
    <col min="3" max="5" width="14.1796875" customWidth="1"/>
    <col min="6" max="6" width="10.1796875" customWidth="1"/>
    <col min="8" max="8" width="11.26953125" customWidth="1"/>
    <col min="9" max="9" width="10.7265625" customWidth="1"/>
    <col min="10" max="10" width="17.26953125" customWidth="1"/>
    <col min="11" max="11" width="12.81640625" customWidth="1"/>
    <col min="12" max="12" width="9.81640625" customWidth="1"/>
    <col min="13" max="13" width="9.26953125" customWidth="1"/>
    <col min="14" max="14" width="14.54296875" customWidth="1"/>
    <col min="15" max="15" width="31" customWidth="1"/>
    <col min="16" max="16" width="14.81640625" customWidth="1"/>
    <col min="17" max="17" width="18.54296875" customWidth="1"/>
  </cols>
  <sheetData>
    <row r="1" spans="1:17" ht="154" customHeight="1" x14ac:dyDescent="0.35">
      <c r="A1" s="107" t="s">
        <v>186</v>
      </c>
      <c r="B1" s="107"/>
      <c r="C1" s="107"/>
      <c r="D1" s="107"/>
      <c r="E1" s="107"/>
      <c r="F1" s="107"/>
      <c r="G1" s="107"/>
      <c r="H1" s="107"/>
      <c r="I1" s="107"/>
      <c r="J1" s="26"/>
      <c r="K1" s="26"/>
      <c r="L1" s="26"/>
      <c r="M1" s="26"/>
      <c r="N1" s="26"/>
      <c r="O1" s="26"/>
      <c r="P1" s="26"/>
      <c r="Q1" s="26"/>
    </row>
    <row r="2" spans="1:17" ht="18.5" x14ac:dyDescent="0.45">
      <c r="A2" s="108" t="s">
        <v>164</v>
      </c>
      <c r="B2" s="109"/>
      <c r="C2" s="109"/>
      <c r="D2" s="109"/>
      <c r="E2" s="109"/>
      <c r="F2" s="109"/>
      <c r="G2" s="109"/>
      <c r="H2" s="109"/>
      <c r="I2" s="109"/>
      <c r="J2" s="109"/>
      <c r="K2" s="109"/>
      <c r="L2" s="109"/>
      <c r="M2" s="109"/>
      <c r="N2" s="109"/>
      <c r="O2" s="109"/>
      <c r="P2" s="109"/>
      <c r="Q2" s="109"/>
    </row>
    <row r="3" spans="1:17" x14ac:dyDescent="0.35">
      <c r="A3" s="110" t="s">
        <v>145</v>
      </c>
      <c r="B3" s="110" t="s">
        <v>146</v>
      </c>
      <c r="C3" s="111" t="s">
        <v>147</v>
      </c>
      <c r="D3" s="111" t="s">
        <v>165</v>
      </c>
      <c r="E3" s="111"/>
      <c r="F3" s="112" t="s">
        <v>166</v>
      </c>
      <c r="G3" s="112"/>
      <c r="H3" s="113" t="s">
        <v>167</v>
      </c>
      <c r="I3" s="113"/>
      <c r="J3" s="114" t="s">
        <v>168</v>
      </c>
      <c r="K3" s="114"/>
      <c r="L3" s="115" t="s">
        <v>169</v>
      </c>
      <c r="M3" s="115"/>
      <c r="N3" s="105" t="s">
        <v>170</v>
      </c>
      <c r="O3" s="105"/>
      <c r="P3" s="106" t="s">
        <v>171</v>
      </c>
      <c r="Q3" s="106"/>
    </row>
    <row r="4" spans="1:17" x14ac:dyDescent="0.35">
      <c r="A4" s="110"/>
      <c r="B4" s="110"/>
      <c r="C4" s="111"/>
      <c r="D4" s="18" t="s">
        <v>148</v>
      </c>
      <c r="E4" s="18" t="s">
        <v>172</v>
      </c>
      <c r="F4" s="28" t="s">
        <v>148</v>
      </c>
      <c r="G4" s="28" t="s">
        <v>172</v>
      </c>
      <c r="H4" s="29" t="s">
        <v>148</v>
      </c>
      <c r="I4" s="29" t="s">
        <v>172</v>
      </c>
      <c r="J4" s="47" t="s">
        <v>148</v>
      </c>
      <c r="K4" s="47" t="s">
        <v>172</v>
      </c>
      <c r="L4" s="51" t="s">
        <v>148</v>
      </c>
      <c r="M4" s="51" t="s">
        <v>172</v>
      </c>
      <c r="N4" s="30" t="s">
        <v>148</v>
      </c>
      <c r="O4" s="30" t="s">
        <v>172</v>
      </c>
      <c r="P4" s="31" t="s">
        <v>148</v>
      </c>
      <c r="Q4" s="31" t="s">
        <v>172</v>
      </c>
    </row>
    <row r="5" spans="1:17" ht="43.5" x14ac:dyDescent="0.35">
      <c r="A5" s="43" t="s">
        <v>100</v>
      </c>
      <c r="B5" s="44" t="s">
        <v>173</v>
      </c>
      <c r="C5" s="27">
        <v>0.9</v>
      </c>
      <c r="D5" s="58">
        <f>COUNTIF(Table2[Was this child engaged in services during the report period?], "Yes")</f>
        <v>0</v>
      </c>
      <c r="E5" s="59" t="str">
        <f>IFERROR(COUNTIFS(Table2[Was this child engaged in services during the report period?], "Yes",
Table2[Was the caregiver-child interaction assessed using a validated tool?], "Yes")/COUNTIF(Table2[Was this child engaged in services during the report period?], "Yes"), "NA")</f>
        <v>NA</v>
      </c>
      <c r="F5" s="60">
        <f>COUNTIFS(Table2[Was this child engaged in services during the report period?], "Yes",
Table2[Child Hispanic or Latino Ethnicity], "Yes")</f>
        <v>0</v>
      </c>
      <c r="G5" s="32" t="str">
        <f>IFERROR(COUNTIFS(Table2[Was this child engaged in services during the report period?], "Yes",
Table2[Child Hispanic or Latino Ethnicity], "Yes",
Table2[Was the caregiver-child interaction assessed using a validated tool?], "Yes")/
COUNTIFS(Table2[Was this child engaged in services during the report period?], "Yes",
Table2[Child Hispanic or Latino Ethnicity], "Yes"), "NA")</f>
        <v>NA</v>
      </c>
      <c r="H5" s="33">
        <f>COUNTIFS(Table2[Was this child engaged in services during the report period?], "Yes",
Table2[Child Race: White], "Yes")</f>
        <v>0</v>
      </c>
      <c r="I5" s="34" t="str">
        <f>IFERROR(COUNTIFS(Table2[Was this child engaged in services during the report period?], "Yes",
Table2[Child Race: White], "Yes",
Table2[Was the caregiver-child interaction assessed using a validated tool?], "Yes")/
COUNTIFS(Table2[Was this child engaged in services during the report period?], "Yes",
Table2[Child Race: White], "Yes"), "NA")</f>
        <v>NA</v>
      </c>
      <c r="J5" s="48">
        <f>COUNTIFS(Table2[Was this child engaged in services during the report period?], "Yes",
Table2[Child Race: Black or African American], "Yes")</f>
        <v>0</v>
      </c>
      <c r="K5" s="49" t="str">
        <f>IFERROR(COUNTIFS(Table2[Was this child engaged in services during the report period?], "Yes",
Table2[Child Race: Black or African American], "Yes",
Table2[Was the caregiver-child interaction assessed using a validated tool?], "Yes")/
COUNTIFS(Table2[Was this child engaged in services during the report period?], "Yes",
Table2[Child Race: Black or African American], "Yes"), "NA")</f>
        <v>NA</v>
      </c>
      <c r="L5" s="52">
        <f>COUNTIFS(Table2[Was this child engaged in services during the report period?], "Yes",
Table2[Child Race: Asian], "Yes")</f>
        <v>0</v>
      </c>
      <c r="M5" s="53" t="str">
        <f>IFERROR(COUNTIFS(Table2[Was this child engaged in services during the report period?], "Yes",
Table2[Child Race: Asian], "Yes",
Table2[Was the caregiver-child interaction assessed using a validated tool?], "Yes")/
COUNTIFS(Table2[Was this child engaged in services during the report period?], "Yes",
Table2[Child Race: Asian], "Yes"), "NA")</f>
        <v>NA</v>
      </c>
      <c r="N5" s="35">
        <f>COUNTIFS(Table2[Was this child engaged in services during the report period?], "Yes",
Table2[Child Race: Native Hawaiian or Other Pacific Islander], "Yes")</f>
        <v>0</v>
      </c>
      <c r="O5" s="36" t="str">
        <f>IFERROR(COUNTIFS(Table2[Was this child engaged in services during the report period?], "Yes",
Table2[Child Race: Native Hawaiian or Other Pacific Islander], "Yes",
Table2[Was the caregiver-child interaction assessed using a validated tool?], "Yes")/
COUNTIFS(Table2[Was this child engaged in services during the report period?], "Yes",
Table2[Child Race: Native Hawaiian or Other Pacific Islander], "Yes"), "NA")</f>
        <v>NA</v>
      </c>
      <c r="P5" s="37">
        <f>COUNTIFS(Table2[Was this child engaged in services during the report period?], "Yes",
Table2[Child Race: American Indian or Alaska Native], "Yes")</f>
        <v>0</v>
      </c>
      <c r="Q5" s="38" t="str">
        <f>IFERROR(COUNTIFS(Table2[Was this child engaged in services during the report period?], "Yes",
Table2[Child Race: American Indian or Alaska Native], "Yes",
Table2[Was the caregiver-child interaction assessed using a validated tool?], "Yes")/
COUNTIFS(Table2[Was this child engaged in services during the report period?], "Yes",
Table2[Child Race: American Indian or Alaska Native], "Yes"), "NA")</f>
        <v>NA</v>
      </c>
    </row>
    <row r="6" spans="1:17" ht="43.5" x14ac:dyDescent="0.35">
      <c r="A6" s="43" t="s">
        <v>101</v>
      </c>
      <c r="B6" s="44" t="s">
        <v>174</v>
      </c>
      <c r="C6" s="39" t="s">
        <v>175</v>
      </c>
      <c r="D6" s="58">
        <f>COUNTIFS(Table2[Was this child engaged in services during the report period?], "Yes",
Table2[Was the child''s mother enrolled in the home visiting program prenatally before 37 weeks? ], "Yes")</f>
        <v>0</v>
      </c>
      <c r="E6" s="59" t="str">
        <f>IFERROR(COUNTIFS(
  Table2[Was this child engaged in services during the report period?], "Yes",
  Table2[Was the child''s mother enrolled in the home visiting program prenatally before 37 weeks? ], "Yes",
  Table2[If "Yes," was the child born preterm following enrollment in the home visiting program?], "Yes") /
COUNTIFS(
  Table2[Was this child engaged in services during the report period?], "Yes",
  Table2[Was the child''s mother enrolled in the home visiting program prenatally before 37 weeks? ], "Yes"
),"NA")</f>
        <v>NA</v>
      </c>
      <c r="F6" s="61">
        <f>COUNTIFS(Table2[Was this child engaged in services during the report period?], "Yes",
Table2[Child Hispanic or Latino Ethnicity], "Yes",
Table2[Was the child''s mother enrolled in the home visiting program prenatally before 37 weeks? ], "Yes")</f>
        <v>0</v>
      </c>
      <c r="G6" s="32" t="str">
        <f>IFERROR(COUNTIFS(
  Table2[Was this child engaged in services during the report period?], "Yes",
  Table2[Child Hispanic or Latino Ethnicity], "Yes",
  Table2[Was the child''s mother enrolled in the home visiting program prenatally before 37 weeks? ], "Yes",
  Table2[If "Yes," was the child born preterm following enrollment in the home visiting program?], "Yes") /
COUNTIFS(
  Table2[Child Hispanic or Latino Ethnicity], "Yes",
  Table2[Was this child engaged in services during the report period?], "Yes",
  Table2[Was the child''s mother enrolled in the home visiting program prenatally before 37 weeks? ], "Yes"
),"NA")</f>
        <v>NA</v>
      </c>
      <c r="H6" s="40">
        <f>COUNTIFS(Table2[Was this child engaged in services during the report period?], "Yes",
Table2[Child Race: White], "Yes",
Table2[Was the child''s mother enrolled in the home visiting program prenatally before 37 weeks? ], "Yes")</f>
        <v>0</v>
      </c>
      <c r="I6" s="34" t="str">
        <f>IFERROR(COUNTIFS(
  Table2[Was this child engaged in services during the report period?], "Yes",
  Table2[Child Race: White], "Yes",
  Table2[Was the child''s mother enrolled in the home visiting program prenatally before 37 weeks? ], "Yes",
  Table2[If "Yes," was the child born preterm following enrollment in the home visiting program?], "Yes") /
COUNTIFS(
  Table2[Child Race: White], "Yes",
  Table2[Was this child engaged in services during the report period?], "Yes",
  Table2[Was the child''s mother enrolled in the home visiting program prenatally before 37 weeks? ], "Yes"
),"NA")</f>
        <v>NA</v>
      </c>
      <c r="J6" s="50">
        <f>COUNTIFS(Table2[Was this child engaged in services during the report period?], "Yes",
Table2[Child Race: Black or African American], "Yes",
Table2[Was the child''s mother enrolled in the home visiting program prenatally before 37 weeks? ], "Yes")</f>
        <v>0</v>
      </c>
      <c r="K6" s="49" t="str">
        <f>IFERROR(COUNTIFS(
  Table2[Was this child engaged in services during the report period?], "Yes",
  Table2[Child Race: Black or African American], "Yes",
  Table2[Was the child''s mother enrolled in the home visiting program prenatally before 37 weeks? ], "Yes",
  Table2[If "Yes," was the child born preterm following enrollment in the home visiting program?], "Yes") /
COUNTIFS(
  Table2[Child Race: Black or African American], "Yes",
  Table2[Was this child engaged in services during the report period?], "Yes",
  Table2[Was the child''s mother enrolled in the home visiting program prenatally before 37 weeks? ], "Yes"
),"NA")</f>
        <v>NA</v>
      </c>
      <c r="L6" s="54">
        <f>COUNTIFS(Table2[Was this child engaged in services during the report period?], "Yes",
Table2[Child Race: Asian], "Yes",
Table2[Was the child''s mother enrolled in the home visiting program prenatally before 37 weeks? ], "Yes")</f>
        <v>0</v>
      </c>
      <c r="M6" s="53" t="str">
        <f>IFERROR(COUNTIFS(
  Table2[Was this child engaged in services during the report period?], "Yes",
  Table2[Child Race: Asian], "Yes",
  Table2[Was the child''s mother enrolled in the home visiting program prenatally before 37 weeks? ], "Yes",
  Table2[If "Yes," was the child born preterm following enrollment in the home visiting program?], "Yes") /
COUNTIFS(
  Table2[Child Race: Asian], "Yes",
  Table2[Was this child engaged in services during the report period?], "Yes",
  Table2[Was the child''s mother enrolled in the home visiting program prenatally before 37 weeks? ], "Yes"
),"NA")</f>
        <v>NA</v>
      </c>
      <c r="N6" s="41">
        <f>COUNTIFS(Table2[Was this child engaged in services during the report period?], "Yes",
Table2[Child Race: Native Hawaiian or Other Pacific Islander], "Yes",
Table2[Was the child''s mother enrolled in the home visiting program prenatally before 37 weeks? ], "Yes")</f>
        <v>0</v>
      </c>
      <c r="O6" s="35" t="str">
        <f>IFERROR(COUNTIFS(
  Table2[Was this child engaged in services during the report period?], "Yes",
  Table2[Child Race: Native Hawaiian or Other Pacific Islander], "Yes",
  Table2[Was the child''s mother enrolled in the home visiting program prenatally before 37 weeks? ], "Yes",
  Table2[If "Yes," was the child born preterm following enrollment in the home visiting program?], "Yes") /
COUNTIFS(
  Table2[Child Race: Native Hawaiian or Other Pacific Islander], "Yes",
  Table2[Was this child engaged in services during the report period?], "Yes",
  Table2[Was the child''s mother enrolled in the home visiting program prenatally before 37 weeks? ], "Yes"
),"NA")</f>
        <v>NA</v>
      </c>
      <c r="P6" s="42">
        <f>COUNTIFS(Table2[Was this child engaged in services during the report period?], "Yes",
Table2[Child Race: American Indian or Alaska Native], "Yes",
Table2[Was the child''s mother enrolled in the home visiting program prenatally before 37 weeks? ], "Yes")</f>
        <v>0</v>
      </c>
      <c r="Q6" s="38" t="str">
        <f>IFERROR(COUNTIFS(
  Table2[Was this child engaged in services during the report period?], "Yes",
  Table2[Child Race: American Indian or Alaska Native], "Yes",
  Table2[Was the child''s mother enrolled in the home visiting program prenatally before 37 weeks? ], "Yes",
  Table2[If "Yes," was the child born preterm following enrollment in the home visiting program?], "Yes") /
COUNTIFS(
  Table2[Child Race: American Indian or Alaska Native], "Yes",
  Table2[Was this child engaged in services during the report period?], "Yes",
  Table2[Was the child''s mother enrolled in the home visiting program prenatally before 37 weeks? ], "Yes"
),"NA")</f>
        <v>NA</v>
      </c>
    </row>
    <row r="7" spans="1:17" ht="63.75" customHeight="1" x14ac:dyDescent="0.35">
      <c r="A7" s="104" t="s">
        <v>176</v>
      </c>
      <c r="B7" s="45" t="s">
        <v>177</v>
      </c>
      <c r="C7" s="27">
        <v>0.9</v>
      </c>
      <c r="D7" s="22">
        <f>COUNTIF(Table2[Was this child engaged in services during the report period?], "Yes")</f>
        <v>0</v>
      </c>
      <c r="E7" s="21" t="str">
        <f>IFERROR(COUNTIFS(Table2[Was this child engaged in services during the report period?],"Yes", Table2[Did the child receive a timely screen for developmental delays using the Ages &amp; Stages (ASQ-3) at least twice annually (if age birth to 3), or once annually (if older than 3)?],"Yes")/COUNTIF(Table2[Was this child engaged in services during the report period?],"Yes"),"NA")</f>
        <v>NA</v>
      </c>
      <c r="F7" s="62">
        <f>COUNTIFS(Table2[Was this child engaged in services during the report period?],"Yes",Table2[Child Hispanic or Latino Ethnicity],"Yes")</f>
        <v>0</v>
      </c>
      <c r="G7" s="62" t="str">
        <f>IFERROR(COUNTIFS(Table2[Was this child engaged in services during the report period?],"Yes",Table2[Did the child receive a timely screen for developmental delays using the Ages &amp; Stages (ASQ-3) at least twice annually (if age birth to 3), or once annually (if older than 3)?],"Yes",Table2[Child Hispanic or Latino Ethnicity],"Yes")/COUNTIFS(Table2[Was this child engaged in services during the report period?],"Yes",Table2[Child Hispanic or Latino Ethnicity],"Yes"),"NA")</f>
        <v>NA</v>
      </c>
      <c r="H7" s="63">
        <f>COUNTIFS(Table2[Was this child engaged in services during the report period?],"Yes",Table2[Child Race: White],"Yes")</f>
        <v>0</v>
      </c>
      <c r="I7" s="63" t="str">
        <f>IFERROR(COUNTIFS(Table2[Was this child engaged in services during the report period?],"Yes",Table2[Did the child receive a timely screen for developmental delays using the Ages &amp; Stages (ASQ-3) at least twice annually (if age birth to 3), or once annually (if older than 3)?],"Yes",Table2[Child Race: White],"Yes")/COUNTIFS(Table2[Was this child engaged in services during the report period?],"Yes",Table2[Child Race: White],"Yes"),"NA")</f>
        <v>NA</v>
      </c>
      <c r="J7" s="64">
        <f>COUNTIFS(Table2[Was this child engaged in services during the report period?],"Yes",Table2[Child Race: Black or African American],"Yes")</f>
        <v>0</v>
      </c>
      <c r="K7" s="64" t="str">
        <f>IFERROR(COUNTIFS(Table2[Was this child engaged in services during the report period?],"Yes",Table2[Did the child receive a timely screen for developmental delays using the Ages &amp; Stages (ASQ-3) at least twice annually (if age birth to 3), or once annually (if older than 3)?],"Yes",Table2[Child Race: Black or African American],"Yes")/COUNTIFS(Table2[Was this child engaged in services during the report period?],"Yes",Table2[Child Race: Black or African American],"Yes"),"NA")</f>
        <v>NA</v>
      </c>
      <c r="L7" s="65">
        <f>COUNTIFS(Table2[Was this child engaged in services during the report period?],"Yes",Table2[Child Race: Asian],"Yes")</f>
        <v>0</v>
      </c>
      <c r="M7" s="65" t="str">
        <f>IFERROR(COUNTIFS(Table2[Was this child engaged in services during the report period?],"Yes",Table2[Did the child receive a timely screen for developmental delays using the Ages &amp; Stages (ASQ-3) at least twice annually (if age birth to 3), or once annually (if older than 3)?],"Yes",Table2[Child Race: Asian],"Yes")/COUNTIFS(Table2[Was this child engaged in services during the report period?],"Yes",Table2[Child Race: Asian],"Yes"),"NA")</f>
        <v>NA</v>
      </c>
      <c r="N7" s="66">
        <f>COUNTIFS(Table2[Was this child engaged in services during the report period?],"Yes",Table2[Child Race: Native Hawaiian or Other Pacific Islander],"Yes")</f>
        <v>0</v>
      </c>
      <c r="O7" s="66" t="str">
        <f>IFERROR(COUNTIFS(Table2[Was this child engaged in services during the report period?],"Yes",Table2[Did the child receive a timely screen for developmental delays using the Ages &amp; Stages (ASQ-3) at least twice annually (if age birth to 3), or once annually (if older than 3)?],"Yes",Table2[Child Race: Native Hawaiian or Other Pacific Islander],"Yes")/COUNTIFS(Table2[Was this child engaged in services during the report period?],"Yes",Table2[Child Race: Native Hawaiian or Other Pacific Islander],"Yes"),"NA")</f>
        <v>NA</v>
      </c>
      <c r="P7" s="67">
        <f>COUNTIFS(Table2[Was this child engaged in services during the report period?],"Yes",Table2[Child Race: American Indian or Alaska Native],"Yes")</f>
        <v>0</v>
      </c>
      <c r="Q7" s="67" t="str">
        <f>IFERROR(COUNTIFS(Table2[Was this child engaged in services during the report period?],"Yes",Table2[Did the child receive a timely screen for developmental delays using the Ages &amp; Stages (ASQ-3) at least twice annually (if age birth to 3), or once annually (if older than 3)?],"Yes",Table2[Child Race: American Indian or Alaska Native],"Yes")/COUNTIFS(Table2[Was this child engaged in services during the report period?],"Yes",Table2[Child Race: American Indian or Alaska Native],"Yes"),"NA")</f>
        <v>NA</v>
      </c>
    </row>
    <row r="8" spans="1:17" ht="67.5" customHeight="1" x14ac:dyDescent="0.35">
      <c r="A8" s="104"/>
      <c r="B8" s="46" t="s">
        <v>178</v>
      </c>
      <c r="C8" s="27">
        <v>0.9</v>
      </c>
      <c r="D8" s="21">
        <f>COUNTIFS(Table2[Was this child engaged in services during the report period?],"Yes", Table2[Did the child have a positive screen for developmental delays?],"Yes")</f>
        <v>0</v>
      </c>
      <c r="E8" s="21" t="str">
        <f>IFERROR(COUNTIFS(Table2[Was this child engaged in services during the report period?],"Yes",Table2[Did the child have a positive screen for developmental delays?],"Yes",Table2[If "Yes,  did the child receive services in a timely manner following the screen?],"Yes")/COUNTIFS(Table2[Was this child engaged in services during the report period?],"Yes",Table2[Did the child have a positive screen for developmental delays?],"Yes"),"NA")</f>
        <v>NA</v>
      </c>
      <c r="F8" s="62">
        <f>COUNTIFS(Table2[Was this child engaged in services during the report period?],"Yes",Table2[Did the child have a positive screen for developmental delays?],"Yes",Table2[Child Hispanic or Latino Ethnicity],"Yes")</f>
        <v>0</v>
      </c>
      <c r="G8" s="62" t="str">
        <f>IFERROR(COUNTIFS(Table2[Was this child engaged in services during the report period?],"Yes",Table2[Did the child have a positive screen for developmental delays?],"Yes",Table2[If "Yes,  did the child receive services in a timely manner following the screen?],"Yes", Table2[Child Hispanic or Latino Ethnicity],"Yes")/COUNTIFS(Table2[Was this child engaged in services during the report period?],"Yes",Table2[Did the child have a positive screen for developmental delays?],"Yes",Table2[Child Hispanic or Latino Ethnicity],"Yes"),"NA")</f>
        <v>NA</v>
      </c>
      <c r="H8" s="63">
        <f>COUNTIFS(Table2[Was this child engaged in services during the report period?],"Yes",Table2[Did the child have a positive screen for developmental delays?],"Yes",Table2[Child Race: White],"Yes")</f>
        <v>0</v>
      </c>
      <c r="I8" s="68" t="str">
        <f>IFERROR(COUNTIFS(Table2[Was this child engaged in services during the report period?],"Yes",Table2[Did the child have a positive screen for developmental delays?],"Yes",Table2[If "Yes,  did the child receive services in a timely manner following the screen?],"Yes", Table2[Child Race: White],"Yes")/COUNTIFS(Table2[Was this child engaged in services during the report period?],"Yes",Table2[Did the child have a positive screen for developmental delays?],"Yes",Table2[Child Race: White],"Yes"),"NA")</f>
        <v>NA</v>
      </c>
      <c r="J8" s="64">
        <f>COUNTIFS(Table2[Was this child engaged in services during the report period?],"Yes",Table2[Did the child have a positive screen for developmental delays?],"Yes",Table2[Child Race: Black or African American],"Yes")</f>
        <v>0</v>
      </c>
      <c r="K8" s="64" t="str">
        <f>IFERROR(COUNTIFS(Table2[Was this child engaged in services during the report period?],"Yes",Table2[Did the child have a positive screen for developmental delays?],"Yes",Table2[If "Yes,  did the child receive services in a timely manner following the screen?],"Yes", Table2[Child Race: Black or African American],"Yes")/COUNTIFS(Table2[Was this child engaged in services during the report period?],"Yes",Table2[Did the child have a positive screen for developmental delays?],"Yes",Table2[Child Race: Black or African American],"Yes"),"NA")</f>
        <v>NA</v>
      </c>
      <c r="L8" s="65">
        <f>COUNTIFS(Table2[Was this child engaged in services during the report period?],"Yes",Table2[Did the child have a positive screen for developmental delays?],"Yes",Table2[Child Race: Asian],"Yes")</f>
        <v>0</v>
      </c>
      <c r="M8" s="65" t="str">
        <f>IFERROR(COUNTIFS(Table2[Was this child engaged in services during the report period?],"Yes",Table2[Did the child have a positive screen for developmental delays?],"Yes",Table2[If "Yes,  did the child receive services in a timely manner following the screen?],"Yes", Table2[Child Race: Asian],"Yes")/COUNTIFS(Table2[Was this child engaged in services during the report period?],"Yes",Table2[Did the child have a positive screen for developmental delays?],"Yes",Table2[Child Race: Asian],"Yes"),"NA")</f>
        <v>NA</v>
      </c>
      <c r="N8" s="66">
        <f>COUNTIFS(Table2[Was this child engaged in services during the report period?],"Yes",Table2[Did the child have a positive screen for developmental delays?],"Yes",Table2[Child Race: Native Hawaiian or Other Pacific Islander],"Yes")</f>
        <v>0</v>
      </c>
      <c r="O8" s="66" t="str">
        <f>IFERROR(COUNTIFS(Table2[Was this child engaged in services during the report period?],"Yes",Table2[Did the child have a positive screen for developmental delays?],"Yes",Table2[If "Yes,  did the child receive services in a timely manner following the screen?],"Yes", Table2[Child Race: Native Hawaiian or Other Pacific Islander],"Yes")/COUNTIFS(Table2[Was this child engaged in services during the report period?],"Yes",Table2[Did the child have a positive screen for developmental delays?],"Yes",Table2[Child Race: Native Hawaiian or Other Pacific Islander],"Yes"),"NA")</f>
        <v>NA</v>
      </c>
      <c r="P8" s="67">
        <f>COUNTIFS(Table2[Was this child engaged in services during the report period?],"Yes",Table2[Did the child have a positive screen for developmental delays?],"Yes",Table2[Child Race: American Indian or Alaska Native],"Yes")</f>
        <v>0</v>
      </c>
      <c r="Q8" s="67" t="str">
        <f>IFERROR(COUNTIFS(Table2[Was this child engaged in services during the report period?],"Yes",Table2[Did the child have a positive screen for developmental delays?],"Yes",Table2[If "Yes,  did the child receive services in a timely manner following the screen?],"Yes", Table2[Child Race: American Indian or Alaska Native],"Yes")/COUNTIFS(Table2[Was this child engaged in services during the report period?],"Yes",Table2[Did the child have a positive screen for developmental delays?],"Yes",Table2[Child Race: American Indian or Alaska Native],"Yes"),"NA")</f>
        <v>NA</v>
      </c>
    </row>
    <row r="9" spans="1:17" ht="58" x14ac:dyDescent="0.35">
      <c r="A9" s="104" t="s">
        <v>179</v>
      </c>
      <c r="B9" s="46" t="s">
        <v>180</v>
      </c>
      <c r="C9" s="27">
        <v>0.8</v>
      </c>
      <c r="D9" s="22">
        <f>COUNTIFS(Table2[Was this child engaged in services during the report period?], "Yes",
Table2[Has the child been enrolled in home visiting for at least 3 months?], "Yes")</f>
        <v>0</v>
      </c>
      <c r="E9" s="22" t="str">
        <f>IFERROR(COUNTIFS(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COUNTIFS(Table2[Was this child engaged in services during the report period?], "Yes",
Table2[Has the child been enrolled in home visiting for at least 3 months?], "Yes"), "NA")</f>
        <v>NA</v>
      </c>
      <c r="F9" s="62">
        <f>COUNTIFS(
Table2[Child Hispanic or Latino Ethnicity], "Yes",
Table2[Was this child engaged in services during the report period?], "Yes",
Table2[Has the child been enrolled in home visiting for at least 3 months?], "Yes")</f>
        <v>0</v>
      </c>
      <c r="G9" s="62" t="str">
        <f>IFERROR(COUNTIFS(Table2[Child Hispanic or Latino Ethnicity], "Yes",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COUNTIFS(Table2[Child Hispanic or Latino Ethnicity], "Yes",
Table2[Was this child engaged in services during the report period?], "Yes",
Table2[Has the child been enrolled in home visiting for at least 3 months?], "Yes"), "NA")</f>
        <v>NA</v>
      </c>
      <c r="H9" s="63">
        <f>COUNTIFS(
Table2[Child Race: White], "Yes",
Table2[Was this child engaged in services during the report period?], "Yes",
Table2[Has the child been enrolled in home visiting for at least 3 months?], "Yes")</f>
        <v>0</v>
      </c>
      <c r="I9" s="63" t="str">
        <f>IFERROR(COUNTIFS(Table2[Child Race: White], "Yes",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COUNTIFS(Table2[Child Race: White], "Yes",
Table2[Was this child engaged in services during the report period?], "Yes",
Table2[Has the child been enrolled in home visiting for at least 3 months?], "Yes"), "NA")</f>
        <v>NA</v>
      </c>
      <c r="J9" s="64">
        <f>COUNTIFS(
Table2[Child Race: Black or African American], "Yes",
Table2[Was this child engaged in services during the report period?], "Yes",
Table2[Has the child been enrolled in home visiting for at least 3 months?], "Yes")</f>
        <v>0</v>
      </c>
      <c r="K9" s="64" t="str">
        <f>IFERROR(COUNTIFS(Table2[Child Race: Black or African American], "Yes",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COUNTIFS(Table2[Child Race: Black or African American], "Yes",
Table2[Was this child engaged in services during the report period?], "Yes",
Table2[Has the child been enrolled in home visiting for at least 3 months?], "Yes"), "NA")</f>
        <v>NA</v>
      </c>
      <c r="L9" s="65">
        <f>COUNTIFS(
Table2[Child Race: Asian], "Yes",
Table2[Was this child engaged in services during the report period?], "Yes",
Table2[Has the child been enrolled in home visiting for at least 3 months?], "Yes")</f>
        <v>0</v>
      </c>
      <c r="M9" s="65" t="str">
        <f>IFERROR(COUNTIFS(Table2[Child Race: Asian], "Yes",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COUNTIFS(Table2[Child Race: Asian], "Yes",
Table2[Was this child engaged in services during the report period?], "Yes",
Table2[Has the child been enrolled in home visiting for at least 3 months?], "Yes"), "NA")</f>
        <v>NA</v>
      </c>
      <c r="N9" s="66">
        <f>COUNTIFS(
Table2[Child Race: Native Hawaiian or Other Pacific Islander], "Yes",
Table2[Was this child engaged in services during the report period?], "Yes",
Table2[Has the child been enrolled in home visiting for at least 3 months?], "Yes")</f>
        <v>0</v>
      </c>
      <c r="O9" s="66" t="str">
        <f>IFERROR(COUNTIFS(Table2[Child Race: Native Hawaiian or Other Pacific Islander], "Yes",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COUNTIFS(Table2[Child Race: Native Hawaiian or Other Pacific Islander], "Yes",
Table2[Was this child engaged in services during the report period?], "Yes",
Table2[Has the child been enrolled in home visiting for at least 3 months?], "Yes"), "NA")</f>
        <v>NA</v>
      </c>
      <c r="P9" s="67">
        <f>COUNTIFS(
Table2[Child Race: American Indian or Alaska Native], "Yes",
Table2[Was this child engaged in services during the report period?], "Yes",
Table2[Has the child been enrolled in home visiting for at least 3 months?], "Yes")</f>
        <v>0</v>
      </c>
      <c r="Q9" s="67" t="str">
        <f>IFERROR(COUNTIFS(Table2[Child Race: American Indian or Alaska Native], "Yes",
Table2[Was this child engaged in services during the report period?], "Yes",
Table2[Has the child been enrolled in home visiting for at least 3 months?], "Yes",
Table2[If "Yes," was the child''s primary caregiver screened for depression within 3 months of enrollment or 3 months of delivery (for those enrolled prenatally)?], "Yes")/
COUNTIFS(Table2[Child Race: American Indian or Alaska Native], "Yes",
Table2[Was this child engaged in services during the report period?], "Yes",
Table2[Has the child been enrolled in home visiting for at least 3 months?], "Yes"), "NA")</f>
        <v>NA</v>
      </c>
    </row>
    <row r="10" spans="1:17" ht="29" x14ac:dyDescent="0.35">
      <c r="A10" s="104"/>
      <c r="B10" s="46" t="s">
        <v>181</v>
      </c>
      <c r="C10" s="27">
        <v>0.8</v>
      </c>
      <c r="D10" s="22">
        <f>COUNTIFS(Table2[Was this child engaged in services during the report period?], "Yes",
Table2[If "Yes," did the child''s primary caregiver have a positive screen for depression?], "Yes")</f>
        <v>0</v>
      </c>
      <c r="E10" s="22" t="str">
        <f>IFERROR(COUNTIFS(Table2[Was this child engaged in services during the report period?], "Yes",
Table2[If "Yes," did the child''s primary caregiver have a positive screen for depression?], "Yes",
Table2[If "Yes," did the primary caregiver receive one or more service contacts?], "Yes")/
COUNTIFS(Table2[Was this child engaged in services during the report period?], "Yes",
Table2[If "Yes," did the child''s primary caregiver have a positive screen for depression?], "Yes"), "NA")</f>
        <v>NA</v>
      </c>
      <c r="F10" s="62">
        <f>COUNTIFS(
Table2[Child Hispanic or Latino Ethnicity], "Yes",
Table2[Was this child engaged in services during the report period?], "Yes",
Table2[If "Yes," did the child''s primary caregiver have a positive screen for depression?], "Yes")</f>
        <v>0</v>
      </c>
      <c r="G10" s="62" t="str">
        <f>IFERROR(COUNTIFS(Table2[Was this child engaged in services during the report period?], "Yes",
Table2[Child Hispanic or Latino Ethnicity], "Yes",
Table2[If "Yes," did the child''s primary caregiver have a positive screen for depression?], "Yes",
Table2[If "Yes," did the primary caregiver receive one or more service contacts?], "Yes")/
COUNTIFS(Table2[Was this child engaged in services during the report period?], "Yes",
Table2[Child Hispanic or Latino Ethnicity], "Yes",
Table2[If "Yes," did the child''s primary caregiver have a positive screen for depression?], "Yes"), "NA")</f>
        <v>NA</v>
      </c>
      <c r="H10" s="63">
        <f>COUNTIFS(
Table2[Child Race: White], "Yes",
Table2[Was this child engaged in services during the report period?], "Yes",
Table2[If "Yes," did the child''s primary caregiver have a positive screen for depression?], "Yes")</f>
        <v>0</v>
      </c>
      <c r="I10" s="63" t="str">
        <f>IFERROR(COUNTIFS(Table2[Was this child engaged in services during the report period?], "Yes",
Table2[Child Race: White], "Yes",
Table2[If "Yes," did the child''s primary caregiver have a positive screen for depression?], "Yes",
Table2[If "Yes," did the primary caregiver receive one or more service contacts?], "Yes")/
COUNTIFS(Table2[Was this child engaged in services during the report period?], "Yes",
Table2[Child Race: White], "Yes",
Table2[If "Yes," did the child''s primary caregiver have a positive screen for depression?], "Yes"), "NA")</f>
        <v>NA</v>
      </c>
      <c r="J10" s="64">
        <f>COUNTIFS(
Table2[Child Race: Black or African American], "Yes",
Table2[Was this child engaged in services during the report period?], "Yes",
Table2[If "Yes," did the child''s primary caregiver have a positive screen for depression?], "Yes")</f>
        <v>0</v>
      </c>
      <c r="K10" s="64" t="str">
        <f>IFERROR(COUNTIFS(Table2[Was this child engaged in services during the report period?], "Yes",
Table2[Child Race: Black or African American], "Yes",
Table2[If "Yes," did the child''s primary caregiver have a positive screen for depression?], "Yes",
Table2[If "Yes," did the primary caregiver receive one or more service contacts?], "Yes")/
COUNTIFS(Table2[Was this child engaged in services during the report period?], "Yes",
Table2[Child Race: Black or African American], "Yes",
Table2[If "Yes," did the child''s primary caregiver have a positive screen for depression?], "Yes"), "NA")</f>
        <v>NA</v>
      </c>
      <c r="L10" s="65">
        <f>COUNTIFS(
Table2[Child Race: Asian], "Yes",
Table2[Was this child engaged in services during the report period?], "Yes",
Table2[If "Yes," did the child''s primary caregiver have a positive screen for depression?], "Yes")</f>
        <v>0</v>
      </c>
      <c r="M10" s="65" t="str">
        <f>IFERROR(COUNTIFS(Table2[Was this child engaged in services during the report period?], "Yes",
Table2[Child Race: Asian], "Yes",
Table2[If "Yes," did the child''s primary caregiver have a positive screen for depression?], "Yes",
Table2[If "Yes," did the primary caregiver receive one or more service contacts?], "Yes")/
COUNTIFS(Table2[Was this child engaged in services during the report period?], "Yes",
Table2[Child Race: Asian], "Yes",
Table2[If "Yes," did the child''s primary caregiver have a positive screen for depression?], "Yes"), "NA")</f>
        <v>NA</v>
      </c>
      <c r="N10" s="66">
        <f>COUNTIFS(
Table2[Child Race: Native Hawaiian or Other Pacific Islander], "Yes",
Table2[Was this child engaged in services during the report period?], "Yes",
Table2[If "Yes," did the child''s primary caregiver have a positive screen for depression?], "Yes")</f>
        <v>0</v>
      </c>
      <c r="O10" s="66" t="str">
        <f>IFERROR(COUNTIFS(Table2[Was this child engaged in services during the report period?], "Yes",
Table2[Child Race: Native Hawaiian or Other Pacific Islander], "Yes",
Table2[If "Yes," did the child''s primary caregiver have a positive screen for depression?], "Yes",
Table2[If "Yes," did the primary caregiver receive one or more service contacts?], "Yes")/
COUNTIFS(Table2[Was this child engaged in services during the report period?], "Yes",
Table2[Child Race: Native Hawaiian or Other Pacific Islander], "Yes",
Table2[If "Yes," did the child''s primary caregiver have a positive screen for depression?], "Yes"), "NA")</f>
        <v>NA</v>
      </c>
      <c r="P10" s="67">
        <f>COUNTIFS(
Table2[Child Race: American Indian or Alaska Native], "Yes",
Table2[Was this child engaged in services during the report period?], "Yes",
Table2[If "Yes," did the child''s primary caregiver have a positive screen for depression?], "Yes")</f>
        <v>0</v>
      </c>
      <c r="Q10" s="67" t="str">
        <f>IFERROR(COUNTIFS(Table2[Was this child engaged in services during the report period?], "Yes",
Table2[Child Race: American Indian or Alaska Native], "Yes",
Table2[If "Yes," did the child''s primary caregiver have a positive screen for depression?], "Yes",
Table2[If "Yes," did the primary caregiver receive one or more service contacts?], "Yes")/
COUNTIFS(Table2[Was this child engaged in services during the report period?], "Yes",
Table2[Child Race: American Indian or Alaska Native], "Yes",
Table2[If "Yes," did the child''s primary caregiver have a positive screen for depression?], "Yes"), "NA")</f>
        <v>NA</v>
      </c>
    </row>
  </sheetData>
  <sheetProtection algorithmName="SHA-512" hashValue="tKiO+/s9QN0MoNXnHNrEENFC+iAarG3NG09FokWRwtl3Xq0tjGls0WTEaKtT96rZmLjFK80n0RmZYa60EgbzRA==" saltValue="KIk1jMcsthMKQwKNfsgupg==" spinCount="100000" sheet="1" objects="1" scenarios="1" selectLockedCells="1" selectUnlockedCells="1"/>
  <mergeCells count="14">
    <mergeCell ref="A7:A8"/>
    <mergeCell ref="A9:A10"/>
    <mergeCell ref="N3:O3"/>
    <mergeCell ref="P3:Q3"/>
    <mergeCell ref="A1:I1"/>
    <mergeCell ref="A2:Q2"/>
    <mergeCell ref="A3:A4"/>
    <mergeCell ref="B3:B4"/>
    <mergeCell ref="C3:C4"/>
    <mergeCell ref="D3:E3"/>
    <mergeCell ref="F3:G3"/>
    <mergeCell ref="H3:I3"/>
    <mergeCell ref="J3:K3"/>
    <mergeCell ref="L3:M3"/>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B687E-7B97-474A-BE17-11F10ED30315}">
  <sheetPr codeName="Sheet8"/>
  <dimension ref="A1:E59"/>
  <sheetViews>
    <sheetView workbookViewId="0">
      <selection activeCell="D3" sqref="D3"/>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16384" width="8.7265625" style="1"/>
  </cols>
  <sheetData>
    <row r="1" spans="1:5" x14ac:dyDescent="0.35">
      <c r="A1" s="3" t="s">
        <v>16</v>
      </c>
      <c r="B1" s="3" t="s">
        <v>17</v>
      </c>
      <c r="C1" s="3" t="s">
        <v>182</v>
      </c>
      <c r="D1" s="3" t="s">
        <v>183</v>
      </c>
      <c r="E1" s="1" t="s">
        <v>184</v>
      </c>
    </row>
    <row r="2" spans="1:5" x14ac:dyDescent="0.35">
      <c r="A2" s="1" t="s">
        <v>12</v>
      </c>
      <c r="B2" s="4">
        <f ca="1">TODAY()</f>
        <v>46307</v>
      </c>
      <c r="C2" s="5" t="e">
        <f>DATE(#REF!, CHOOSE(MATCH(#REF!, {"January-March","April-June","July-September","October-December"}, 0), 1, 4, 7, 10), 1)</f>
        <v>#REF!</v>
      </c>
      <c r="D2" s="5" t="e">
        <f>EOMONTH(DATE(#REF!, CHOOSE(MATCH(#REF!, {"January-March","April-June","July-September","October-December"}, 0), 3, 6, 9, 12), 1), 0)</f>
        <v>#REF!</v>
      </c>
      <c r="E2" s="72" t="e">
        <f>SUMIFS(
  Table3[Indicate this staff member’s Full-Time Equivalent (FTE) as a decimal (e.g., 1.0 = full-time, 0.75 = ¾-time, 0.5 = half-time).],
  Table3[Was this staff member employed during the report period?], "Yes",
  Table3[Select the role of the home visiting staff member], "Supervisor"
)
/
SUMIFS(
  Table3[Indicate this staff member’s Full-Time Equivalent (FTE) as a decimal (e.g., 1.0 = full-time, 0.75 = ¾-time, 0.5 = half-time).],
  Table3[Was this staff member employed during the report period?], "Yes",
  Table3[Select the role of the home visiting staff member], "Direct Service Staff"
)</f>
        <v>#DIV/0!</v>
      </c>
    </row>
    <row r="3" spans="1:5" x14ac:dyDescent="0.35">
      <c r="A3" s="1" t="s">
        <v>20</v>
      </c>
    </row>
    <row r="4" spans="1:5" x14ac:dyDescent="0.35">
      <c r="A4" s="1" t="s">
        <v>21</v>
      </c>
    </row>
    <row r="5" spans="1:5" x14ac:dyDescent="0.35">
      <c r="A5" s="1" t="s">
        <v>22</v>
      </c>
    </row>
    <row r="6" spans="1:5" x14ac:dyDescent="0.35">
      <c r="A6" s="1" t="s">
        <v>23</v>
      </c>
    </row>
    <row r="7" spans="1:5" x14ac:dyDescent="0.35">
      <c r="A7" s="1" t="s">
        <v>24</v>
      </c>
    </row>
    <row r="8" spans="1:5" x14ac:dyDescent="0.35">
      <c r="A8" s="1" t="s">
        <v>25</v>
      </c>
    </row>
    <row r="9" spans="1:5" x14ac:dyDescent="0.35">
      <c r="A9" s="1" t="s">
        <v>26</v>
      </c>
    </row>
    <row r="10" spans="1:5" x14ac:dyDescent="0.35">
      <c r="A10" s="1" t="s">
        <v>27</v>
      </c>
    </row>
    <row r="11" spans="1:5" x14ac:dyDescent="0.35">
      <c r="A11" s="1" t="s">
        <v>28</v>
      </c>
    </row>
    <row r="12" spans="1:5" x14ac:dyDescent="0.35">
      <c r="A12" s="1" t="s">
        <v>29</v>
      </c>
    </row>
    <row r="13" spans="1:5" x14ac:dyDescent="0.35">
      <c r="A13" s="1" t="s">
        <v>30</v>
      </c>
    </row>
    <row r="14" spans="1:5" x14ac:dyDescent="0.35">
      <c r="A14" s="1" t="s">
        <v>31</v>
      </c>
    </row>
    <row r="15" spans="1:5" x14ac:dyDescent="0.35">
      <c r="A15" s="1" t="s">
        <v>32</v>
      </c>
    </row>
    <row r="16" spans="1:5" x14ac:dyDescent="0.35">
      <c r="A16" s="1" t="s">
        <v>34</v>
      </c>
    </row>
    <row r="17" spans="1:1" x14ac:dyDescent="0.35">
      <c r="A17" s="1" t="s">
        <v>35</v>
      </c>
    </row>
    <row r="18" spans="1:1" x14ac:dyDescent="0.35">
      <c r="A18" s="1" t="s">
        <v>36</v>
      </c>
    </row>
    <row r="19" spans="1:1" x14ac:dyDescent="0.35">
      <c r="A19" s="1" t="s">
        <v>37</v>
      </c>
    </row>
    <row r="20" spans="1:1" x14ac:dyDescent="0.35">
      <c r="A20" s="1" t="s">
        <v>38</v>
      </c>
    </row>
    <row r="21" spans="1:1" x14ac:dyDescent="0.35">
      <c r="A21" s="1" t="s">
        <v>39</v>
      </c>
    </row>
    <row r="22" spans="1:1" x14ac:dyDescent="0.35">
      <c r="A22" s="1" t="s">
        <v>40</v>
      </c>
    </row>
    <row r="23" spans="1:1" x14ac:dyDescent="0.35">
      <c r="A23" s="1" t="s">
        <v>41</v>
      </c>
    </row>
    <row r="24" spans="1:1" x14ac:dyDescent="0.35">
      <c r="A24" s="1" t="s">
        <v>42</v>
      </c>
    </row>
    <row r="25" spans="1:1" x14ac:dyDescent="0.35">
      <c r="A25" s="1" t="s">
        <v>43</v>
      </c>
    </row>
    <row r="26" spans="1:1" x14ac:dyDescent="0.35">
      <c r="A26" s="1" t="s">
        <v>44</v>
      </c>
    </row>
    <row r="27" spans="1:1" x14ac:dyDescent="0.35">
      <c r="A27" s="1" t="s">
        <v>45</v>
      </c>
    </row>
    <row r="28" spans="1:1" x14ac:dyDescent="0.35">
      <c r="A28" s="1" t="s">
        <v>46</v>
      </c>
    </row>
    <row r="29" spans="1:1" x14ac:dyDescent="0.35">
      <c r="A29" s="1" t="s">
        <v>47</v>
      </c>
    </row>
    <row r="30" spans="1:1" x14ac:dyDescent="0.35">
      <c r="A30" s="1" t="s">
        <v>48</v>
      </c>
    </row>
    <row r="31" spans="1:1" x14ac:dyDescent="0.35">
      <c r="A31" s="1" t="s">
        <v>49</v>
      </c>
    </row>
    <row r="32" spans="1:1" x14ac:dyDescent="0.35">
      <c r="A32" s="1" t="s">
        <v>50</v>
      </c>
    </row>
    <row r="33" spans="1:1" x14ac:dyDescent="0.35">
      <c r="A33" s="1" t="s">
        <v>51</v>
      </c>
    </row>
    <row r="34" spans="1:1" x14ac:dyDescent="0.35">
      <c r="A34" s="1" t="s">
        <v>52</v>
      </c>
    </row>
    <row r="35" spans="1:1" x14ac:dyDescent="0.35">
      <c r="A35" s="1" t="s">
        <v>53</v>
      </c>
    </row>
    <row r="36" spans="1:1" x14ac:dyDescent="0.35">
      <c r="A36" s="1" t="s">
        <v>54</v>
      </c>
    </row>
    <row r="37" spans="1:1" x14ac:dyDescent="0.35">
      <c r="A37" s="1" t="s">
        <v>55</v>
      </c>
    </row>
    <row r="38" spans="1:1" x14ac:dyDescent="0.35">
      <c r="A38" s="1" t="s">
        <v>56</v>
      </c>
    </row>
    <row r="39" spans="1:1" x14ac:dyDescent="0.35">
      <c r="A39" s="1" t="s">
        <v>57</v>
      </c>
    </row>
    <row r="40" spans="1:1" x14ac:dyDescent="0.35">
      <c r="A40" s="1" t="s">
        <v>58</v>
      </c>
    </row>
    <row r="41" spans="1:1" x14ac:dyDescent="0.35">
      <c r="A41" s="1" t="s">
        <v>59</v>
      </c>
    </row>
    <row r="42" spans="1:1" x14ac:dyDescent="0.35">
      <c r="A42" s="1" t="s">
        <v>60</v>
      </c>
    </row>
    <row r="43" spans="1:1" x14ac:dyDescent="0.35">
      <c r="A43" s="1" t="s">
        <v>61</v>
      </c>
    </row>
    <row r="44" spans="1:1" x14ac:dyDescent="0.35">
      <c r="A44" s="1" t="s">
        <v>62</v>
      </c>
    </row>
    <row r="45" spans="1:1" x14ac:dyDescent="0.35">
      <c r="A45" s="1" t="s">
        <v>63</v>
      </c>
    </row>
    <row r="46" spans="1:1" x14ac:dyDescent="0.35">
      <c r="A46" s="1" t="s">
        <v>64</v>
      </c>
    </row>
    <row r="47" spans="1:1" x14ac:dyDescent="0.35">
      <c r="A47" s="1" t="s">
        <v>65</v>
      </c>
    </row>
    <row r="48" spans="1:1" x14ac:dyDescent="0.35">
      <c r="A48" s="1" t="s">
        <v>66</v>
      </c>
    </row>
    <row r="49" spans="1:1" x14ac:dyDescent="0.35">
      <c r="A49" s="1" t="s">
        <v>67</v>
      </c>
    </row>
    <row r="50" spans="1:1" x14ac:dyDescent="0.35">
      <c r="A50" s="1" t="s">
        <v>68</v>
      </c>
    </row>
    <row r="51" spans="1:1" x14ac:dyDescent="0.35">
      <c r="A51" s="1" t="s">
        <v>69</v>
      </c>
    </row>
    <row r="52" spans="1:1" x14ac:dyDescent="0.35">
      <c r="A52" s="1" t="s">
        <v>70</v>
      </c>
    </row>
    <row r="53" spans="1:1" x14ac:dyDescent="0.35">
      <c r="A53" s="1" t="s">
        <v>71</v>
      </c>
    </row>
    <row r="54" spans="1:1" x14ac:dyDescent="0.35">
      <c r="A54" s="1" t="s">
        <v>72</v>
      </c>
    </row>
    <row r="55" spans="1:1" x14ac:dyDescent="0.35">
      <c r="A55" s="1" t="s">
        <v>73</v>
      </c>
    </row>
    <row r="56" spans="1:1" x14ac:dyDescent="0.35">
      <c r="A56" s="1" t="s">
        <v>74</v>
      </c>
    </row>
    <row r="57" spans="1:1" x14ac:dyDescent="0.35">
      <c r="A57" s="1" t="s">
        <v>75</v>
      </c>
    </row>
    <row r="58" spans="1:1" x14ac:dyDescent="0.35">
      <c r="A58" s="1" t="s">
        <v>76</v>
      </c>
    </row>
    <row r="59" spans="1:1" x14ac:dyDescent="0.35">
      <c r="A59" s="1" t="s">
        <v>77</v>
      </c>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Props1.xml><?xml version="1.0" encoding="utf-8"?>
<ds:datastoreItem xmlns:ds="http://schemas.openxmlformats.org/officeDocument/2006/customXml" ds:itemID="{EA22217B-75E8-44E0-A3B2-CD27E9D43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7676AE-DB42-4E06-9171-484F414428A4}">
  <ds:schemaRefs>
    <ds:schemaRef ds:uri="http://schemas.microsoft.com/sharepoint/v3/contenttype/forms"/>
  </ds:schemaRefs>
</ds:datastoreItem>
</file>

<file path=customXml/itemProps3.xml><?xml version="1.0" encoding="utf-8"?>
<ds:datastoreItem xmlns:ds="http://schemas.openxmlformats.org/officeDocument/2006/customXml" ds:itemID="{F6F8002E-1264-44AC-9744-D6201BDB754D}">
  <ds:schemaRefs>
    <ds:schemaRef ds:uri="http://purl.org/dc/elements/1.1/"/>
    <ds:schemaRef ds:uri="http://www.w3.org/XML/1998/namespace"/>
    <ds:schemaRef ds:uri="96e73e70-8da9-4cdf-ad3d-bb5a5b31f7e2"/>
    <ds:schemaRef ds:uri="http://schemas.microsoft.com/office/2006/documentManagement/types"/>
    <ds:schemaRef ds:uri="http://schemas.microsoft.com/office/2006/metadata/properties"/>
    <ds:schemaRef ds:uri="http://schemas.openxmlformats.org/package/2006/metadata/core-properties"/>
    <ds:schemaRef ds:uri="ac21467a-2607-45ec-8261-55e851c78946"/>
    <ds:schemaRef ds:uri="http://purl.org/dc/dcmityp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Cover_Sheet2</vt:lpstr>
      <vt:lpstr>County Names to hide (2)</vt:lpstr>
      <vt:lpstr>Fidelity</vt:lpstr>
      <vt:lpstr>Outcomes</vt:lpstr>
      <vt:lpstr>Fidelity Aggregate</vt:lpstr>
      <vt:lpstr>Outcomes Aggregate</vt:lpstr>
      <vt:lpstr>County Names to hide</vt:lpstr>
      <vt:lpstr>'County Names to hide (2)'!HomeVisitorsFilteredList</vt:lpstr>
      <vt:lpstr>HomeVisitorsFilteredList</vt:lpstr>
      <vt:lpstr>'County Names to hide (2)'!HV_FilteredList</vt:lpstr>
      <vt:lpstr>HV_FilteredList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Kya Barounis</dc:creator>
  <cp:keywords/>
  <dc:description/>
  <cp:lastModifiedBy>Kya Barounis</cp:lastModifiedBy>
  <cp:revision/>
  <dcterms:created xsi:type="dcterms:W3CDTF">2025-08-07T23:05:21Z</dcterms:created>
  <dcterms:modified xsi:type="dcterms:W3CDTF">2026-10-12T19:50:54Z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