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chapinhall.sharepoint.com/sites/casey/ca/Shared Documents/CA CDSS/CA CQI Project (10_2023 - 9_2025)/CARES_DataInput Information/Provider Individual-Level Templates/V2/"/>
    </mc:Choice>
  </mc:AlternateContent>
  <xr:revisionPtr revIDLastSave="311" documentId="8_{5D6C781C-50A1-4FBF-8BBD-9B4EA3FE6DB3}" xr6:coauthVersionLast="47" xr6:coauthVersionMax="47" xr10:uidLastSave="{65DC2B4E-5D0B-4261-9A77-0E4B01845248}"/>
  <bookViews>
    <workbookView xWindow="-110" yWindow="-110" windowWidth="19420" windowHeight="10420" xr2:uid="{7DD948D7-CFCB-4B26-A674-19DF914FA3B1}"/>
  </bookViews>
  <sheets>
    <sheet name="Cover_Sheet2" sheetId="16" r:id="rId1"/>
    <sheet name="County Names to hide (2)" sheetId="14" state="hidden" r:id="rId2"/>
    <sheet name="Fidelity" sheetId="13" r:id="rId3"/>
    <sheet name="Outcomes" sheetId="6" r:id="rId4"/>
    <sheet name="Fidelity Aggregate" sheetId="12" r:id="rId5"/>
    <sheet name="Outcomes Aggregate" sheetId="11" r:id="rId6"/>
    <sheet name="County Names to hide" sheetId="3" state="hidden" r:id="rId7"/>
  </sheets>
  <definedNames>
    <definedName name="_xlnm._FilterDatabase" localSheetId="2" hidden="1">Fidelity!$A$12:$F$100</definedName>
    <definedName name="HomeVisitorsFilteredList" localSheetId="1">'County Names to hide (2)'!$C$2</definedName>
    <definedName name="HomeVisitorsFilteredList" localSheetId="0">#REF!</definedName>
    <definedName name="HomeVisitorsFilteredList">'County Names to hide'!$C$2</definedName>
    <definedName name="HV_FilteredList" localSheetId="1">'County Names to hide (2)'!$C$2:$C$1001</definedName>
    <definedName name="HV_FilteredList" localSheetId="0">#REF!</definedName>
    <definedName name="HV_FilteredList">'County Names to hide'!$C$2:$C$1000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3" l="1"/>
  <c r="L6" i="6"/>
  <c r="O6" i="6"/>
  <c r="U6" i="6"/>
  <c r="AI6" i="6" s="1"/>
  <c r="V6" i="6"/>
  <c r="AF6" i="6" s="1"/>
  <c r="E62" i="13" l="1"/>
  <c r="E13" i="12" l="1"/>
  <c r="E12" i="12"/>
  <c r="E11" i="12"/>
  <c r="V7" i="6"/>
  <c r="V8" i="6"/>
  <c r="V9" i="6"/>
  <c r="V10" i="6"/>
  <c r="V11" i="6"/>
  <c r="V12" i="6"/>
  <c r="V13" i="6"/>
  <c r="V14" i="6"/>
  <c r="V15" i="6"/>
  <c r="V16" i="6"/>
  <c r="V17" i="6"/>
  <c r="V18" i="6"/>
  <c r="V19" i="6"/>
  <c r="V20" i="6"/>
  <c r="V21" i="6"/>
  <c r="V22" i="6"/>
  <c r="V23" i="6"/>
  <c r="V24" i="6"/>
  <c r="V25" i="6"/>
  <c r="V26" i="6"/>
  <c r="V27" i="6"/>
  <c r="V28" i="6"/>
  <c r="V29" i="6"/>
  <c r="V30" i="6"/>
  <c r="V31" i="6"/>
  <c r="V32" i="6"/>
  <c r="V33" i="6"/>
  <c r="V34" i="6"/>
  <c r="V35" i="6"/>
  <c r="V36" i="6"/>
  <c r="V37" i="6"/>
  <c r="V38" i="6"/>
  <c r="V39" i="6"/>
  <c r="V40" i="6"/>
  <c r="V41" i="6"/>
  <c r="V42" i="6"/>
  <c r="V43" i="6"/>
  <c r="V44" i="6"/>
  <c r="V45" i="6"/>
  <c r="V46" i="6"/>
  <c r="V47" i="6"/>
  <c r="V48" i="6"/>
  <c r="V49" i="6"/>
  <c r="V50" i="6"/>
  <c r="V51" i="6"/>
  <c r="V52" i="6"/>
  <c r="V53" i="6"/>
  <c r="V54" i="6"/>
  <c r="V55" i="6"/>
  <c r="V56" i="6"/>
  <c r="V57" i="6"/>
  <c r="V58" i="6"/>
  <c r="V59" i="6"/>
  <c r="V60" i="6"/>
  <c r="V61" i="6"/>
  <c r="V62" i="6"/>
  <c r="V63" i="6"/>
  <c r="V64" i="6"/>
  <c r="V65" i="6"/>
  <c r="V66" i="6"/>
  <c r="V67" i="6"/>
  <c r="V68" i="6"/>
  <c r="V69" i="6"/>
  <c r="V70" i="6"/>
  <c r="V71" i="6"/>
  <c r="V72" i="6"/>
  <c r="V73" i="6"/>
  <c r="V74" i="6"/>
  <c r="V75" i="6"/>
  <c r="V76" i="6"/>
  <c r="V77" i="6"/>
  <c r="V78" i="6"/>
  <c r="V79" i="6"/>
  <c r="V80" i="6"/>
  <c r="V81" i="6"/>
  <c r="V82" i="6"/>
  <c r="V83" i="6"/>
  <c r="V84" i="6"/>
  <c r="V85" i="6"/>
  <c r="V86" i="6"/>
  <c r="V87" i="6"/>
  <c r="V88" i="6"/>
  <c r="V89" i="6"/>
  <c r="V90" i="6"/>
  <c r="V91" i="6"/>
  <c r="V92" i="6"/>
  <c r="V93" i="6"/>
  <c r="V94" i="6"/>
  <c r="V95" i="6"/>
  <c r="V96" i="6"/>
  <c r="V97" i="6"/>
  <c r="V98" i="6"/>
  <c r="V99" i="6"/>
  <c r="V100" i="6"/>
  <c r="V101" i="6"/>
  <c r="V102" i="6"/>
  <c r="V103" i="6"/>
  <c r="V104" i="6"/>
  <c r="V105" i="6"/>
  <c r="V106" i="6"/>
  <c r="V107" i="6"/>
  <c r="V108" i="6"/>
  <c r="V109" i="6"/>
  <c r="V110" i="6"/>
  <c r="V111" i="6"/>
  <c r="V112" i="6"/>
  <c r="V113" i="6"/>
  <c r="V114" i="6"/>
  <c r="V115" i="6"/>
  <c r="V116" i="6"/>
  <c r="V117" i="6"/>
  <c r="V118" i="6"/>
  <c r="V119" i="6"/>
  <c r="V120" i="6"/>
  <c r="V121" i="6"/>
  <c r="V122" i="6"/>
  <c r="V123" i="6"/>
  <c r="V124" i="6"/>
  <c r="V125" i="6"/>
  <c r="V126" i="6"/>
  <c r="V127" i="6"/>
  <c r="V128" i="6"/>
  <c r="V129" i="6"/>
  <c r="V130" i="6"/>
  <c r="V131" i="6"/>
  <c r="V132" i="6"/>
  <c r="V133" i="6"/>
  <c r="V134" i="6"/>
  <c r="V135" i="6"/>
  <c r="V136" i="6"/>
  <c r="V137" i="6"/>
  <c r="V138" i="6"/>
  <c r="V139" i="6"/>
  <c r="V140" i="6"/>
  <c r="V141" i="6"/>
  <c r="V142" i="6"/>
  <c r="V143" i="6"/>
  <c r="V144" i="6"/>
  <c r="V145" i="6"/>
  <c r="V146" i="6"/>
  <c r="V147" i="6"/>
  <c r="V148" i="6"/>
  <c r="V149" i="6"/>
  <c r="V150" i="6"/>
  <c r="V151" i="6"/>
  <c r="V152" i="6"/>
  <c r="V153" i="6"/>
  <c r="V154" i="6"/>
  <c r="V155" i="6"/>
  <c r="V156" i="6"/>
  <c r="V157" i="6"/>
  <c r="V158" i="6"/>
  <c r="V159" i="6"/>
  <c r="V160" i="6"/>
  <c r="V161" i="6"/>
  <c r="V162" i="6"/>
  <c r="V163" i="6"/>
  <c r="V164" i="6"/>
  <c r="V165" i="6"/>
  <c r="V166" i="6"/>
  <c r="V167" i="6"/>
  <c r="V168" i="6"/>
  <c r="V169" i="6"/>
  <c r="V170" i="6"/>
  <c r="V171" i="6"/>
  <c r="V172" i="6"/>
  <c r="V173" i="6"/>
  <c r="V174" i="6"/>
  <c r="V175" i="6"/>
  <c r="V176" i="6"/>
  <c r="V177" i="6"/>
  <c r="V178" i="6"/>
  <c r="V179" i="6"/>
  <c r="V180" i="6"/>
  <c r="V181" i="6"/>
  <c r="V182" i="6"/>
  <c r="V183" i="6"/>
  <c r="V184" i="6"/>
  <c r="V185" i="6"/>
  <c r="V186" i="6"/>
  <c r="V187" i="6"/>
  <c r="V188" i="6"/>
  <c r="V189" i="6"/>
  <c r="V190" i="6"/>
  <c r="V191" i="6"/>
  <c r="V192" i="6"/>
  <c r="V193" i="6"/>
  <c r="V194" i="6"/>
  <c r="V195" i="6"/>
  <c r="V196" i="6"/>
  <c r="V197" i="6"/>
  <c r="V198" i="6"/>
  <c r="V199" i="6"/>
  <c r="V200" i="6"/>
  <c r="V201" i="6"/>
  <c r="V202" i="6"/>
  <c r="V203" i="6"/>
  <c r="V204" i="6"/>
  <c r="V205" i="6"/>
  <c r="V206" i="6"/>
  <c r="V207" i="6"/>
  <c r="V208" i="6"/>
  <c r="V209" i="6"/>
  <c r="V210" i="6"/>
  <c r="V211" i="6"/>
  <c r="V212" i="6"/>
  <c r="V213" i="6"/>
  <c r="V214" i="6"/>
  <c r="V215" i="6"/>
  <c r="V216" i="6"/>
  <c r="V217" i="6"/>
  <c r="V218" i="6"/>
  <c r="V219" i="6"/>
  <c r="V220" i="6"/>
  <c r="V221" i="6"/>
  <c r="V222" i="6"/>
  <c r="V223" i="6"/>
  <c r="V224" i="6"/>
  <c r="V225" i="6"/>
  <c r="V226" i="6"/>
  <c r="V227" i="6"/>
  <c r="V228" i="6"/>
  <c r="V229" i="6"/>
  <c r="V230" i="6"/>
  <c r="V231" i="6"/>
  <c r="V232" i="6"/>
  <c r="V233" i="6"/>
  <c r="V234" i="6"/>
  <c r="V235" i="6"/>
  <c r="V236" i="6"/>
  <c r="V237" i="6"/>
  <c r="V238" i="6"/>
  <c r="V239" i="6"/>
  <c r="V240" i="6"/>
  <c r="V241" i="6"/>
  <c r="V242" i="6"/>
  <c r="V243" i="6"/>
  <c r="V244" i="6"/>
  <c r="V245" i="6"/>
  <c r="V246" i="6"/>
  <c r="V247" i="6"/>
  <c r="V248" i="6"/>
  <c r="V249" i="6"/>
  <c r="V250" i="6"/>
  <c r="V251" i="6"/>
  <c r="V252" i="6"/>
  <c r="V253" i="6"/>
  <c r="V254" i="6"/>
  <c r="V255" i="6"/>
  <c r="V256" i="6"/>
  <c r="V257" i="6"/>
  <c r="V258" i="6"/>
  <c r="V259" i="6"/>
  <c r="V260" i="6"/>
  <c r="V261" i="6"/>
  <c r="V262" i="6"/>
  <c r="V263" i="6"/>
  <c r="V264" i="6"/>
  <c r="V265" i="6"/>
  <c r="V266" i="6"/>
  <c r="V267" i="6"/>
  <c r="V268" i="6"/>
  <c r="V269" i="6"/>
  <c r="V270" i="6"/>
  <c r="V271" i="6"/>
  <c r="V272" i="6"/>
  <c r="V273" i="6"/>
  <c r="V274" i="6"/>
  <c r="V275" i="6"/>
  <c r="V276" i="6"/>
  <c r="V277" i="6"/>
  <c r="V278" i="6"/>
  <c r="V279" i="6"/>
  <c r="V280" i="6"/>
  <c r="V281" i="6"/>
  <c r="V282" i="6"/>
  <c r="V283" i="6"/>
  <c r="V284" i="6"/>
  <c r="V285" i="6"/>
  <c r="V286" i="6"/>
  <c r="V287" i="6"/>
  <c r="V288" i="6"/>
  <c r="V289" i="6"/>
  <c r="V290" i="6"/>
  <c r="V291" i="6"/>
  <c r="V292" i="6"/>
  <c r="V293" i="6"/>
  <c r="V294" i="6"/>
  <c r="V295" i="6"/>
  <c r="V296" i="6"/>
  <c r="V297" i="6"/>
  <c r="V298" i="6"/>
  <c r="V299" i="6"/>
  <c r="V300" i="6"/>
  <c r="V301" i="6"/>
  <c r="V302" i="6"/>
  <c r="V303" i="6"/>
  <c r="V304" i="6"/>
  <c r="V305" i="6"/>
  <c r="V306" i="6"/>
  <c r="V307" i="6"/>
  <c r="V308" i="6"/>
  <c r="V309" i="6"/>
  <c r="V310" i="6"/>
  <c r="V311" i="6"/>
  <c r="V312" i="6"/>
  <c r="V313" i="6"/>
  <c r="V314" i="6"/>
  <c r="V315" i="6"/>
  <c r="V316" i="6"/>
  <c r="V317" i="6"/>
  <c r="V318" i="6"/>
  <c r="V319" i="6"/>
  <c r="V320" i="6"/>
  <c r="V321" i="6"/>
  <c r="V322" i="6"/>
  <c r="V323" i="6"/>
  <c r="V324" i="6"/>
  <c r="V325" i="6"/>
  <c r="V326" i="6"/>
  <c r="V327" i="6"/>
  <c r="V328" i="6"/>
  <c r="V329" i="6"/>
  <c r="V330" i="6"/>
  <c r="V331" i="6"/>
  <c r="V332" i="6"/>
  <c r="V333" i="6"/>
  <c r="V334" i="6"/>
  <c r="V335" i="6"/>
  <c r="V336" i="6"/>
  <c r="V337" i="6"/>
  <c r="V338" i="6"/>
  <c r="V339" i="6"/>
  <c r="V340" i="6"/>
  <c r="V341" i="6"/>
  <c r="V342" i="6"/>
  <c r="V343" i="6"/>
  <c r="V344" i="6"/>
  <c r="V345" i="6"/>
  <c r="V346" i="6"/>
  <c r="V347" i="6"/>
  <c r="V348" i="6"/>
  <c r="V349" i="6"/>
  <c r="V350" i="6"/>
  <c r="V351" i="6"/>
  <c r="V352" i="6"/>
  <c r="V353" i="6"/>
  <c r="V354" i="6"/>
  <c r="V355" i="6"/>
  <c r="V356" i="6"/>
  <c r="V357" i="6"/>
  <c r="V358" i="6"/>
  <c r="V359" i="6"/>
  <c r="V360" i="6"/>
  <c r="V361" i="6"/>
  <c r="V362" i="6"/>
  <c r="V363" i="6"/>
  <c r="V364" i="6"/>
  <c r="V365" i="6"/>
  <c r="V366" i="6"/>
  <c r="V367" i="6"/>
  <c r="V368" i="6"/>
  <c r="V369" i="6"/>
  <c r="V370" i="6"/>
  <c r="V371" i="6"/>
  <c r="V372" i="6"/>
  <c r="V373" i="6"/>
  <c r="V374" i="6"/>
  <c r="V375" i="6"/>
  <c r="V376" i="6"/>
  <c r="V377" i="6"/>
  <c r="V378" i="6"/>
  <c r="V379" i="6"/>
  <c r="V380" i="6"/>
  <c r="V381" i="6"/>
  <c r="V382" i="6"/>
  <c r="V383" i="6"/>
  <c r="V384" i="6"/>
  <c r="V385" i="6"/>
  <c r="V386" i="6"/>
  <c r="V387" i="6"/>
  <c r="V388" i="6"/>
  <c r="V389" i="6"/>
  <c r="V390" i="6"/>
  <c r="V391" i="6"/>
  <c r="V392" i="6"/>
  <c r="V393" i="6"/>
  <c r="V394" i="6"/>
  <c r="V395" i="6"/>
  <c r="V396" i="6"/>
  <c r="V397" i="6"/>
  <c r="V398" i="6"/>
  <c r="V399" i="6"/>
  <c r="V400" i="6"/>
  <c r="V401" i="6"/>
  <c r="V402" i="6"/>
  <c r="V403" i="6"/>
  <c r="V404" i="6"/>
  <c r="V405" i="6"/>
  <c r="V406" i="6"/>
  <c r="V407" i="6"/>
  <c r="V408" i="6"/>
  <c r="V409" i="6"/>
  <c r="V410" i="6"/>
  <c r="V411" i="6"/>
  <c r="V412" i="6"/>
  <c r="V413" i="6"/>
  <c r="V414" i="6"/>
  <c r="V415" i="6"/>
  <c r="V416" i="6"/>
  <c r="V417" i="6"/>
  <c r="V418" i="6"/>
  <c r="V419" i="6"/>
  <c r="V420" i="6"/>
  <c r="V421" i="6"/>
  <c r="V422" i="6"/>
  <c r="V423" i="6"/>
  <c r="V424" i="6"/>
  <c r="V425" i="6"/>
  <c r="V426" i="6"/>
  <c r="V427" i="6"/>
  <c r="V428" i="6"/>
  <c r="V429" i="6"/>
  <c r="V430" i="6"/>
  <c r="V431" i="6"/>
  <c r="V432" i="6"/>
  <c r="V433" i="6"/>
  <c r="V434" i="6"/>
  <c r="V435" i="6"/>
  <c r="V436" i="6"/>
  <c r="V437" i="6"/>
  <c r="V438" i="6"/>
  <c r="V439" i="6"/>
  <c r="V440" i="6"/>
  <c r="V441" i="6"/>
  <c r="V442" i="6"/>
  <c r="V443" i="6"/>
  <c r="V444" i="6"/>
  <c r="V445" i="6"/>
  <c r="V446" i="6"/>
  <c r="V447" i="6"/>
  <c r="V448" i="6"/>
  <c r="V449" i="6"/>
  <c r="V450" i="6"/>
  <c r="V451" i="6"/>
  <c r="V452" i="6"/>
  <c r="V453" i="6"/>
  <c r="V454" i="6"/>
  <c r="V455" i="6"/>
  <c r="V456" i="6"/>
  <c r="V457" i="6"/>
  <c r="V458" i="6"/>
  <c r="V459" i="6"/>
  <c r="V460" i="6"/>
  <c r="V461" i="6"/>
  <c r="V462" i="6"/>
  <c r="V463" i="6"/>
  <c r="V464" i="6"/>
  <c r="V465" i="6"/>
  <c r="V466" i="6"/>
  <c r="V467" i="6"/>
  <c r="V468" i="6"/>
  <c r="V469" i="6"/>
  <c r="V470" i="6"/>
  <c r="V471" i="6"/>
  <c r="V472" i="6"/>
  <c r="V473" i="6"/>
  <c r="V474" i="6"/>
  <c r="V475" i="6"/>
  <c r="V476" i="6"/>
  <c r="V477" i="6"/>
  <c r="V478" i="6"/>
  <c r="V479" i="6"/>
  <c r="V480" i="6"/>
  <c r="V481" i="6"/>
  <c r="V482" i="6"/>
  <c r="V483" i="6"/>
  <c r="V484" i="6"/>
  <c r="V485" i="6"/>
  <c r="V486" i="6"/>
  <c r="V487" i="6"/>
  <c r="V488" i="6"/>
  <c r="V489" i="6"/>
  <c r="V490" i="6"/>
  <c r="V491" i="6"/>
  <c r="V492" i="6"/>
  <c r="V493" i="6"/>
  <c r="V494" i="6"/>
  <c r="V495" i="6"/>
  <c r="V496" i="6"/>
  <c r="V497" i="6"/>
  <c r="V498" i="6"/>
  <c r="V499" i="6"/>
  <c r="V500" i="6"/>
  <c r="U7" i="6"/>
  <c r="U8" i="6"/>
  <c r="U9" i="6"/>
  <c r="U10" i="6"/>
  <c r="U11" i="6"/>
  <c r="U12" i="6"/>
  <c r="U13" i="6"/>
  <c r="U14" i="6"/>
  <c r="U15" i="6"/>
  <c r="U16" i="6"/>
  <c r="U17" i="6"/>
  <c r="U18" i="6"/>
  <c r="U19" i="6"/>
  <c r="U20" i="6"/>
  <c r="U21" i="6"/>
  <c r="U22" i="6"/>
  <c r="U23" i="6"/>
  <c r="U24" i="6"/>
  <c r="U25" i="6"/>
  <c r="U26" i="6"/>
  <c r="U27" i="6"/>
  <c r="U28" i="6"/>
  <c r="U29" i="6"/>
  <c r="U30" i="6"/>
  <c r="U31" i="6"/>
  <c r="U32" i="6"/>
  <c r="U33" i="6"/>
  <c r="U34" i="6"/>
  <c r="U35" i="6"/>
  <c r="U36" i="6"/>
  <c r="U37" i="6"/>
  <c r="U38" i="6"/>
  <c r="U39" i="6"/>
  <c r="U40" i="6"/>
  <c r="U41" i="6"/>
  <c r="U42" i="6"/>
  <c r="U43" i="6"/>
  <c r="U44" i="6"/>
  <c r="U45" i="6"/>
  <c r="U46" i="6"/>
  <c r="U47" i="6"/>
  <c r="U48" i="6"/>
  <c r="U49" i="6"/>
  <c r="U50" i="6"/>
  <c r="U51" i="6"/>
  <c r="U52" i="6"/>
  <c r="U53" i="6"/>
  <c r="U54" i="6"/>
  <c r="U55" i="6"/>
  <c r="U56" i="6"/>
  <c r="U57" i="6"/>
  <c r="U58" i="6"/>
  <c r="U59" i="6"/>
  <c r="U60" i="6"/>
  <c r="U61" i="6"/>
  <c r="U62" i="6"/>
  <c r="U63" i="6"/>
  <c r="U64" i="6"/>
  <c r="U65" i="6"/>
  <c r="U66" i="6"/>
  <c r="U67" i="6"/>
  <c r="U68" i="6"/>
  <c r="U69" i="6"/>
  <c r="U70" i="6"/>
  <c r="U71" i="6"/>
  <c r="U72" i="6"/>
  <c r="U73" i="6"/>
  <c r="U74" i="6"/>
  <c r="U75" i="6"/>
  <c r="U76" i="6"/>
  <c r="U77" i="6"/>
  <c r="U78" i="6"/>
  <c r="U79" i="6"/>
  <c r="U80" i="6"/>
  <c r="U81" i="6"/>
  <c r="U82" i="6"/>
  <c r="U83" i="6"/>
  <c r="U84" i="6"/>
  <c r="U85" i="6"/>
  <c r="U86" i="6"/>
  <c r="U87" i="6"/>
  <c r="U88" i="6"/>
  <c r="U89" i="6"/>
  <c r="U90" i="6"/>
  <c r="U91" i="6"/>
  <c r="U92" i="6"/>
  <c r="U93" i="6"/>
  <c r="U94" i="6"/>
  <c r="U95" i="6"/>
  <c r="U96" i="6"/>
  <c r="U97" i="6"/>
  <c r="U98" i="6"/>
  <c r="U99" i="6"/>
  <c r="U100" i="6"/>
  <c r="U101" i="6"/>
  <c r="U102" i="6"/>
  <c r="U103" i="6"/>
  <c r="U104" i="6"/>
  <c r="U105" i="6"/>
  <c r="U106" i="6"/>
  <c r="U107" i="6"/>
  <c r="U108" i="6"/>
  <c r="U109" i="6"/>
  <c r="U110" i="6"/>
  <c r="U111" i="6"/>
  <c r="U112" i="6"/>
  <c r="U113" i="6"/>
  <c r="U114" i="6"/>
  <c r="U115" i="6"/>
  <c r="U116" i="6"/>
  <c r="U117" i="6"/>
  <c r="U118" i="6"/>
  <c r="U119" i="6"/>
  <c r="U120" i="6"/>
  <c r="U121" i="6"/>
  <c r="U122" i="6"/>
  <c r="U123" i="6"/>
  <c r="U124" i="6"/>
  <c r="U125" i="6"/>
  <c r="U126" i="6"/>
  <c r="U127" i="6"/>
  <c r="U128" i="6"/>
  <c r="U129" i="6"/>
  <c r="U130" i="6"/>
  <c r="U131" i="6"/>
  <c r="U132" i="6"/>
  <c r="U133" i="6"/>
  <c r="U134" i="6"/>
  <c r="U135" i="6"/>
  <c r="U136" i="6"/>
  <c r="U137" i="6"/>
  <c r="U138" i="6"/>
  <c r="U139" i="6"/>
  <c r="U140" i="6"/>
  <c r="U141" i="6"/>
  <c r="U142" i="6"/>
  <c r="U143" i="6"/>
  <c r="U144" i="6"/>
  <c r="U145" i="6"/>
  <c r="U146" i="6"/>
  <c r="U147" i="6"/>
  <c r="U148" i="6"/>
  <c r="U149" i="6"/>
  <c r="U150" i="6"/>
  <c r="U151" i="6"/>
  <c r="U152" i="6"/>
  <c r="U153" i="6"/>
  <c r="U154" i="6"/>
  <c r="U155" i="6"/>
  <c r="U156" i="6"/>
  <c r="U157" i="6"/>
  <c r="U158" i="6"/>
  <c r="U159" i="6"/>
  <c r="U160" i="6"/>
  <c r="U161" i="6"/>
  <c r="U162" i="6"/>
  <c r="U163" i="6"/>
  <c r="U164" i="6"/>
  <c r="U165" i="6"/>
  <c r="U166" i="6"/>
  <c r="U167" i="6"/>
  <c r="U168" i="6"/>
  <c r="U169" i="6"/>
  <c r="U170" i="6"/>
  <c r="U171" i="6"/>
  <c r="U172" i="6"/>
  <c r="U173" i="6"/>
  <c r="U174" i="6"/>
  <c r="U175" i="6"/>
  <c r="U176" i="6"/>
  <c r="U177" i="6"/>
  <c r="U178" i="6"/>
  <c r="U179" i="6"/>
  <c r="U180" i="6"/>
  <c r="U181" i="6"/>
  <c r="U182" i="6"/>
  <c r="U183" i="6"/>
  <c r="U184" i="6"/>
  <c r="U185" i="6"/>
  <c r="U186" i="6"/>
  <c r="U187" i="6"/>
  <c r="U188" i="6"/>
  <c r="U189" i="6"/>
  <c r="U190" i="6"/>
  <c r="U191" i="6"/>
  <c r="U192" i="6"/>
  <c r="U193" i="6"/>
  <c r="U194" i="6"/>
  <c r="U195" i="6"/>
  <c r="U196" i="6"/>
  <c r="U197" i="6"/>
  <c r="U198" i="6"/>
  <c r="U199" i="6"/>
  <c r="U200" i="6"/>
  <c r="U201" i="6"/>
  <c r="U202" i="6"/>
  <c r="U203" i="6"/>
  <c r="U204" i="6"/>
  <c r="U205" i="6"/>
  <c r="U206" i="6"/>
  <c r="U207" i="6"/>
  <c r="U208" i="6"/>
  <c r="U209" i="6"/>
  <c r="U210" i="6"/>
  <c r="U211" i="6"/>
  <c r="U212" i="6"/>
  <c r="U213" i="6"/>
  <c r="U214" i="6"/>
  <c r="U215" i="6"/>
  <c r="U216" i="6"/>
  <c r="U217" i="6"/>
  <c r="U218" i="6"/>
  <c r="U219" i="6"/>
  <c r="U220" i="6"/>
  <c r="U221" i="6"/>
  <c r="U222" i="6"/>
  <c r="U223" i="6"/>
  <c r="U224" i="6"/>
  <c r="U225" i="6"/>
  <c r="U226" i="6"/>
  <c r="U227" i="6"/>
  <c r="U228" i="6"/>
  <c r="U229" i="6"/>
  <c r="U230" i="6"/>
  <c r="U231" i="6"/>
  <c r="U232" i="6"/>
  <c r="U233" i="6"/>
  <c r="U234" i="6"/>
  <c r="U235" i="6"/>
  <c r="U236" i="6"/>
  <c r="U237" i="6"/>
  <c r="U238" i="6"/>
  <c r="U239" i="6"/>
  <c r="U240" i="6"/>
  <c r="U241" i="6"/>
  <c r="U242" i="6"/>
  <c r="U243" i="6"/>
  <c r="U244" i="6"/>
  <c r="U245" i="6"/>
  <c r="U246" i="6"/>
  <c r="U247" i="6"/>
  <c r="U248" i="6"/>
  <c r="U249" i="6"/>
  <c r="U250" i="6"/>
  <c r="U251" i="6"/>
  <c r="U252" i="6"/>
  <c r="U253" i="6"/>
  <c r="U254" i="6"/>
  <c r="U255" i="6"/>
  <c r="U256" i="6"/>
  <c r="U257" i="6"/>
  <c r="U258" i="6"/>
  <c r="U259" i="6"/>
  <c r="U260" i="6"/>
  <c r="U261" i="6"/>
  <c r="U262" i="6"/>
  <c r="U263" i="6"/>
  <c r="U264" i="6"/>
  <c r="U265" i="6"/>
  <c r="U266" i="6"/>
  <c r="U267" i="6"/>
  <c r="U268" i="6"/>
  <c r="U269" i="6"/>
  <c r="U270" i="6"/>
  <c r="U271" i="6"/>
  <c r="U272" i="6"/>
  <c r="U273" i="6"/>
  <c r="U274" i="6"/>
  <c r="U275" i="6"/>
  <c r="U276" i="6"/>
  <c r="U277" i="6"/>
  <c r="U278" i="6"/>
  <c r="U279" i="6"/>
  <c r="U280" i="6"/>
  <c r="U281" i="6"/>
  <c r="U282" i="6"/>
  <c r="U283" i="6"/>
  <c r="U284" i="6"/>
  <c r="U285" i="6"/>
  <c r="U286" i="6"/>
  <c r="U287" i="6"/>
  <c r="U288" i="6"/>
  <c r="U289" i="6"/>
  <c r="U290" i="6"/>
  <c r="U291" i="6"/>
  <c r="U292" i="6"/>
  <c r="U293" i="6"/>
  <c r="U294" i="6"/>
  <c r="U295" i="6"/>
  <c r="U296" i="6"/>
  <c r="U297" i="6"/>
  <c r="U298" i="6"/>
  <c r="U299" i="6"/>
  <c r="U300" i="6"/>
  <c r="U301" i="6"/>
  <c r="U302" i="6"/>
  <c r="U303" i="6"/>
  <c r="U304" i="6"/>
  <c r="U305" i="6"/>
  <c r="U306" i="6"/>
  <c r="U307" i="6"/>
  <c r="U308" i="6"/>
  <c r="U309" i="6"/>
  <c r="U310" i="6"/>
  <c r="U311" i="6"/>
  <c r="U312" i="6"/>
  <c r="U313" i="6"/>
  <c r="U314" i="6"/>
  <c r="U315" i="6"/>
  <c r="U316" i="6"/>
  <c r="U317" i="6"/>
  <c r="U318" i="6"/>
  <c r="U319" i="6"/>
  <c r="U320" i="6"/>
  <c r="U321" i="6"/>
  <c r="U322" i="6"/>
  <c r="U323" i="6"/>
  <c r="U324" i="6"/>
  <c r="U325" i="6"/>
  <c r="U326" i="6"/>
  <c r="U327" i="6"/>
  <c r="U328" i="6"/>
  <c r="U329" i="6"/>
  <c r="U330" i="6"/>
  <c r="U331" i="6"/>
  <c r="U332" i="6"/>
  <c r="U333" i="6"/>
  <c r="U334" i="6"/>
  <c r="U335" i="6"/>
  <c r="U336" i="6"/>
  <c r="U337" i="6"/>
  <c r="U338" i="6"/>
  <c r="U339" i="6"/>
  <c r="U340" i="6"/>
  <c r="U341" i="6"/>
  <c r="U342" i="6"/>
  <c r="U343" i="6"/>
  <c r="U344" i="6"/>
  <c r="U345" i="6"/>
  <c r="U346" i="6"/>
  <c r="U347" i="6"/>
  <c r="U348" i="6"/>
  <c r="U349" i="6"/>
  <c r="U350" i="6"/>
  <c r="U351" i="6"/>
  <c r="U352" i="6"/>
  <c r="U353" i="6"/>
  <c r="U354" i="6"/>
  <c r="U355" i="6"/>
  <c r="U356" i="6"/>
  <c r="U357" i="6"/>
  <c r="U358" i="6"/>
  <c r="U359" i="6"/>
  <c r="U360" i="6"/>
  <c r="U361" i="6"/>
  <c r="U362" i="6"/>
  <c r="U363" i="6"/>
  <c r="U364" i="6"/>
  <c r="U365" i="6"/>
  <c r="U366" i="6"/>
  <c r="U367" i="6"/>
  <c r="U368" i="6"/>
  <c r="U369" i="6"/>
  <c r="U370" i="6"/>
  <c r="U371" i="6"/>
  <c r="U372" i="6"/>
  <c r="U373" i="6"/>
  <c r="U374" i="6"/>
  <c r="U375" i="6"/>
  <c r="U376" i="6"/>
  <c r="U377" i="6"/>
  <c r="U378" i="6"/>
  <c r="U379" i="6"/>
  <c r="U380" i="6"/>
  <c r="U381" i="6"/>
  <c r="U382" i="6"/>
  <c r="U383" i="6"/>
  <c r="U384" i="6"/>
  <c r="U385" i="6"/>
  <c r="U386" i="6"/>
  <c r="U387" i="6"/>
  <c r="U388" i="6"/>
  <c r="U389" i="6"/>
  <c r="U390" i="6"/>
  <c r="U391" i="6"/>
  <c r="U392" i="6"/>
  <c r="U393" i="6"/>
  <c r="U394" i="6"/>
  <c r="U395" i="6"/>
  <c r="U396" i="6"/>
  <c r="U397" i="6"/>
  <c r="U398" i="6"/>
  <c r="U399" i="6"/>
  <c r="U400" i="6"/>
  <c r="U401" i="6"/>
  <c r="U402" i="6"/>
  <c r="U403" i="6"/>
  <c r="U404" i="6"/>
  <c r="U405" i="6"/>
  <c r="U406" i="6"/>
  <c r="U407" i="6"/>
  <c r="U408" i="6"/>
  <c r="U409" i="6"/>
  <c r="U410" i="6"/>
  <c r="U411" i="6"/>
  <c r="U412" i="6"/>
  <c r="U413" i="6"/>
  <c r="U414" i="6"/>
  <c r="U415" i="6"/>
  <c r="U416" i="6"/>
  <c r="U417" i="6"/>
  <c r="U418" i="6"/>
  <c r="U419" i="6"/>
  <c r="U420" i="6"/>
  <c r="U421" i="6"/>
  <c r="U422" i="6"/>
  <c r="U423" i="6"/>
  <c r="U424" i="6"/>
  <c r="U425" i="6"/>
  <c r="U426" i="6"/>
  <c r="U427" i="6"/>
  <c r="U428" i="6"/>
  <c r="U429" i="6"/>
  <c r="U430" i="6"/>
  <c r="U431" i="6"/>
  <c r="U432" i="6"/>
  <c r="U433" i="6"/>
  <c r="U434" i="6"/>
  <c r="U435" i="6"/>
  <c r="U436" i="6"/>
  <c r="U437" i="6"/>
  <c r="U438" i="6"/>
  <c r="U439" i="6"/>
  <c r="U440" i="6"/>
  <c r="U441" i="6"/>
  <c r="U442" i="6"/>
  <c r="U443" i="6"/>
  <c r="U444" i="6"/>
  <c r="U445" i="6"/>
  <c r="U446" i="6"/>
  <c r="U447" i="6"/>
  <c r="U448" i="6"/>
  <c r="U449" i="6"/>
  <c r="U450" i="6"/>
  <c r="U451" i="6"/>
  <c r="U452" i="6"/>
  <c r="U453" i="6"/>
  <c r="U454" i="6"/>
  <c r="U455" i="6"/>
  <c r="U456" i="6"/>
  <c r="U457" i="6"/>
  <c r="U458" i="6"/>
  <c r="U459" i="6"/>
  <c r="U460" i="6"/>
  <c r="U461" i="6"/>
  <c r="U462" i="6"/>
  <c r="U463" i="6"/>
  <c r="U464" i="6"/>
  <c r="U465" i="6"/>
  <c r="U466" i="6"/>
  <c r="U467" i="6"/>
  <c r="U468" i="6"/>
  <c r="U469" i="6"/>
  <c r="U470" i="6"/>
  <c r="U471" i="6"/>
  <c r="U472" i="6"/>
  <c r="U473" i="6"/>
  <c r="U474" i="6"/>
  <c r="U475" i="6"/>
  <c r="U476" i="6"/>
  <c r="U477" i="6"/>
  <c r="U478" i="6"/>
  <c r="U479" i="6"/>
  <c r="U480" i="6"/>
  <c r="U481" i="6"/>
  <c r="U482" i="6"/>
  <c r="U483" i="6"/>
  <c r="U484" i="6"/>
  <c r="U485" i="6"/>
  <c r="U486" i="6"/>
  <c r="U487" i="6"/>
  <c r="U488" i="6"/>
  <c r="U489" i="6"/>
  <c r="U490" i="6"/>
  <c r="U491" i="6"/>
  <c r="U492" i="6"/>
  <c r="U493" i="6"/>
  <c r="U494" i="6"/>
  <c r="U495" i="6"/>
  <c r="U496" i="6"/>
  <c r="U497" i="6"/>
  <c r="U498" i="6"/>
  <c r="U499" i="6"/>
  <c r="U500" i="6"/>
  <c r="O7" i="6"/>
  <c r="O8" i="6"/>
  <c r="O9" i="6"/>
  <c r="O10" i="6"/>
  <c r="O11" i="6"/>
  <c r="O12" i="6"/>
  <c r="O13" i="6"/>
  <c r="O14" i="6"/>
  <c r="O15" i="6"/>
  <c r="O16" i="6"/>
  <c r="O17" i="6"/>
  <c r="O18" i="6"/>
  <c r="O19" i="6"/>
  <c r="O20" i="6"/>
  <c r="O21" i="6"/>
  <c r="O22" i="6"/>
  <c r="O23" i="6"/>
  <c r="O24" i="6"/>
  <c r="O25" i="6"/>
  <c r="O26" i="6"/>
  <c r="O27" i="6"/>
  <c r="O28" i="6"/>
  <c r="O29" i="6"/>
  <c r="O30" i="6"/>
  <c r="O31" i="6"/>
  <c r="O32" i="6"/>
  <c r="O33" i="6"/>
  <c r="O34" i="6"/>
  <c r="O35" i="6"/>
  <c r="O36" i="6"/>
  <c r="O37" i="6"/>
  <c r="O38" i="6"/>
  <c r="O39" i="6"/>
  <c r="O40" i="6"/>
  <c r="O41" i="6"/>
  <c r="O42" i="6"/>
  <c r="O43" i="6"/>
  <c r="O44" i="6"/>
  <c r="O45" i="6"/>
  <c r="O46" i="6"/>
  <c r="O47" i="6"/>
  <c r="O48" i="6"/>
  <c r="O49" i="6"/>
  <c r="O50" i="6"/>
  <c r="O51" i="6"/>
  <c r="O52" i="6"/>
  <c r="O53" i="6"/>
  <c r="O54" i="6"/>
  <c r="O55" i="6"/>
  <c r="O56" i="6"/>
  <c r="O57" i="6"/>
  <c r="O58" i="6"/>
  <c r="O59" i="6"/>
  <c r="O60" i="6"/>
  <c r="O61" i="6"/>
  <c r="O62" i="6"/>
  <c r="O63" i="6"/>
  <c r="O64" i="6"/>
  <c r="O65" i="6"/>
  <c r="O66" i="6"/>
  <c r="O67" i="6"/>
  <c r="O68" i="6"/>
  <c r="O69" i="6"/>
  <c r="O70" i="6"/>
  <c r="O71" i="6"/>
  <c r="O72" i="6"/>
  <c r="O73" i="6"/>
  <c r="O74" i="6"/>
  <c r="O75" i="6"/>
  <c r="O76" i="6"/>
  <c r="O77" i="6"/>
  <c r="O78" i="6"/>
  <c r="O79" i="6"/>
  <c r="O80" i="6"/>
  <c r="O81" i="6"/>
  <c r="O82" i="6"/>
  <c r="O83" i="6"/>
  <c r="O84" i="6"/>
  <c r="O85" i="6"/>
  <c r="O86" i="6"/>
  <c r="O87" i="6"/>
  <c r="O88" i="6"/>
  <c r="O89" i="6"/>
  <c r="O90" i="6"/>
  <c r="O91" i="6"/>
  <c r="O92" i="6"/>
  <c r="O93" i="6"/>
  <c r="O94" i="6"/>
  <c r="O95" i="6"/>
  <c r="O96" i="6"/>
  <c r="O97" i="6"/>
  <c r="O98" i="6"/>
  <c r="O99" i="6"/>
  <c r="O100" i="6"/>
  <c r="O101" i="6"/>
  <c r="O102" i="6"/>
  <c r="O103" i="6"/>
  <c r="O104" i="6"/>
  <c r="O105" i="6"/>
  <c r="O106" i="6"/>
  <c r="O107" i="6"/>
  <c r="O108" i="6"/>
  <c r="O109" i="6"/>
  <c r="O110" i="6"/>
  <c r="O111" i="6"/>
  <c r="O112" i="6"/>
  <c r="O113" i="6"/>
  <c r="O114" i="6"/>
  <c r="O115" i="6"/>
  <c r="O116" i="6"/>
  <c r="O117" i="6"/>
  <c r="O118" i="6"/>
  <c r="O119" i="6"/>
  <c r="O120" i="6"/>
  <c r="O121" i="6"/>
  <c r="O122" i="6"/>
  <c r="O123" i="6"/>
  <c r="O124" i="6"/>
  <c r="O125" i="6"/>
  <c r="O126" i="6"/>
  <c r="O127" i="6"/>
  <c r="O128" i="6"/>
  <c r="O129" i="6"/>
  <c r="O130" i="6"/>
  <c r="O131" i="6"/>
  <c r="O132" i="6"/>
  <c r="O133" i="6"/>
  <c r="O134" i="6"/>
  <c r="O135" i="6"/>
  <c r="O136" i="6"/>
  <c r="O137" i="6"/>
  <c r="O138" i="6"/>
  <c r="O139" i="6"/>
  <c r="O140" i="6"/>
  <c r="O141" i="6"/>
  <c r="O142" i="6"/>
  <c r="O143" i="6"/>
  <c r="O144" i="6"/>
  <c r="O145" i="6"/>
  <c r="O146" i="6"/>
  <c r="O147" i="6"/>
  <c r="O148" i="6"/>
  <c r="O149" i="6"/>
  <c r="O150" i="6"/>
  <c r="O151" i="6"/>
  <c r="O152" i="6"/>
  <c r="O153" i="6"/>
  <c r="O154" i="6"/>
  <c r="O155" i="6"/>
  <c r="O156" i="6"/>
  <c r="O157" i="6"/>
  <c r="O158" i="6"/>
  <c r="O159" i="6"/>
  <c r="O160" i="6"/>
  <c r="O161" i="6"/>
  <c r="O162" i="6"/>
  <c r="O163" i="6"/>
  <c r="O164" i="6"/>
  <c r="O165" i="6"/>
  <c r="O166" i="6"/>
  <c r="O167" i="6"/>
  <c r="O168" i="6"/>
  <c r="O169" i="6"/>
  <c r="O170" i="6"/>
  <c r="O171" i="6"/>
  <c r="O172" i="6"/>
  <c r="O173" i="6"/>
  <c r="O174" i="6"/>
  <c r="O175" i="6"/>
  <c r="O176" i="6"/>
  <c r="O177" i="6"/>
  <c r="O178" i="6"/>
  <c r="O179" i="6"/>
  <c r="O180" i="6"/>
  <c r="O181" i="6"/>
  <c r="O182" i="6"/>
  <c r="O183" i="6"/>
  <c r="O184" i="6"/>
  <c r="O185" i="6"/>
  <c r="O186" i="6"/>
  <c r="O187" i="6"/>
  <c r="O188" i="6"/>
  <c r="O189" i="6"/>
  <c r="O190" i="6"/>
  <c r="O191" i="6"/>
  <c r="O192" i="6"/>
  <c r="O193" i="6"/>
  <c r="O194" i="6"/>
  <c r="O195" i="6"/>
  <c r="O196" i="6"/>
  <c r="O197" i="6"/>
  <c r="O198" i="6"/>
  <c r="O199" i="6"/>
  <c r="O200" i="6"/>
  <c r="O201" i="6"/>
  <c r="O202" i="6"/>
  <c r="O203" i="6"/>
  <c r="O204" i="6"/>
  <c r="O205" i="6"/>
  <c r="O206" i="6"/>
  <c r="O207" i="6"/>
  <c r="O208" i="6"/>
  <c r="O209" i="6"/>
  <c r="O210" i="6"/>
  <c r="O211" i="6"/>
  <c r="O212" i="6"/>
  <c r="O213" i="6"/>
  <c r="O214" i="6"/>
  <c r="O215" i="6"/>
  <c r="O216" i="6"/>
  <c r="O217" i="6"/>
  <c r="O218" i="6"/>
  <c r="O219" i="6"/>
  <c r="O220" i="6"/>
  <c r="O221" i="6"/>
  <c r="O222" i="6"/>
  <c r="O223" i="6"/>
  <c r="O224" i="6"/>
  <c r="O225" i="6"/>
  <c r="O226" i="6"/>
  <c r="O227" i="6"/>
  <c r="O228" i="6"/>
  <c r="O229" i="6"/>
  <c r="O230" i="6"/>
  <c r="O231" i="6"/>
  <c r="O232" i="6"/>
  <c r="O233" i="6"/>
  <c r="O234" i="6"/>
  <c r="O235" i="6"/>
  <c r="O236" i="6"/>
  <c r="O237" i="6"/>
  <c r="O238" i="6"/>
  <c r="O239" i="6"/>
  <c r="O240" i="6"/>
  <c r="O241" i="6"/>
  <c r="O242" i="6"/>
  <c r="O243" i="6"/>
  <c r="O244" i="6"/>
  <c r="O245" i="6"/>
  <c r="O246" i="6"/>
  <c r="O247" i="6"/>
  <c r="O248" i="6"/>
  <c r="O249" i="6"/>
  <c r="O250" i="6"/>
  <c r="O251" i="6"/>
  <c r="O252" i="6"/>
  <c r="O253" i="6"/>
  <c r="O254" i="6"/>
  <c r="O255" i="6"/>
  <c r="O256" i="6"/>
  <c r="O257" i="6"/>
  <c r="O258" i="6"/>
  <c r="O259" i="6"/>
  <c r="O260" i="6"/>
  <c r="O261" i="6"/>
  <c r="O262" i="6"/>
  <c r="O263" i="6"/>
  <c r="O264" i="6"/>
  <c r="O265" i="6"/>
  <c r="O266" i="6"/>
  <c r="O267" i="6"/>
  <c r="O268" i="6"/>
  <c r="O269" i="6"/>
  <c r="O270" i="6"/>
  <c r="O271" i="6"/>
  <c r="O272" i="6"/>
  <c r="O273" i="6"/>
  <c r="O274" i="6"/>
  <c r="O275" i="6"/>
  <c r="O276" i="6"/>
  <c r="O277" i="6"/>
  <c r="O278" i="6"/>
  <c r="O279" i="6"/>
  <c r="O280" i="6"/>
  <c r="O281" i="6"/>
  <c r="O282" i="6"/>
  <c r="O283" i="6"/>
  <c r="O284" i="6"/>
  <c r="O285" i="6"/>
  <c r="O286" i="6"/>
  <c r="O287" i="6"/>
  <c r="O288" i="6"/>
  <c r="O289" i="6"/>
  <c r="O290" i="6"/>
  <c r="O291" i="6"/>
  <c r="O292" i="6"/>
  <c r="O293" i="6"/>
  <c r="O294" i="6"/>
  <c r="O295" i="6"/>
  <c r="O296" i="6"/>
  <c r="O297" i="6"/>
  <c r="O298" i="6"/>
  <c r="O299" i="6"/>
  <c r="O300" i="6"/>
  <c r="O301" i="6"/>
  <c r="O302" i="6"/>
  <c r="O303" i="6"/>
  <c r="O304" i="6"/>
  <c r="O305" i="6"/>
  <c r="O306" i="6"/>
  <c r="O307" i="6"/>
  <c r="O308" i="6"/>
  <c r="O309" i="6"/>
  <c r="O310" i="6"/>
  <c r="O311" i="6"/>
  <c r="O312" i="6"/>
  <c r="O313" i="6"/>
  <c r="O314" i="6"/>
  <c r="O315" i="6"/>
  <c r="O316" i="6"/>
  <c r="O317" i="6"/>
  <c r="O318" i="6"/>
  <c r="O319" i="6"/>
  <c r="O320" i="6"/>
  <c r="O321" i="6"/>
  <c r="O322" i="6"/>
  <c r="O323" i="6"/>
  <c r="O324" i="6"/>
  <c r="O325" i="6"/>
  <c r="O326" i="6"/>
  <c r="O327" i="6"/>
  <c r="O328" i="6"/>
  <c r="O329" i="6"/>
  <c r="O330" i="6"/>
  <c r="O331" i="6"/>
  <c r="O332" i="6"/>
  <c r="O333" i="6"/>
  <c r="O334" i="6"/>
  <c r="O335" i="6"/>
  <c r="O336" i="6"/>
  <c r="O337" i="6"/>
  <c r="O338" i="6"/>
  <c r="O339" i="6"/>
  <c r="O340" i="6"/>
  <c r="O341" i="6"/>
  <c r="O342" i="6"/>
  <c r="O343" i="6"/>
  <c r="O344" i="6"/>
  <c r="O345" i="6"/>
  <c r="O346" i="6"/>
  <c r="O347" i="6"/>
  <c r="O348" i="6"/>
  <c r="O349" i="6"/>
  <c r="O350" i="6"/>
  <c r="O351" i="6"/>
  <c r="O352" i="6"/>
  <c r="O353" i="6"/>
  <c r="O354" i="6"/>
  <c r="O355" i="6"/>
  <c r="O356" i="6"/>
  <c r="O357" i="6"/>
  <c r="O358" i="6"/>
  <c r="O359" i="6"/>
  <c r="O360" i="6"/>
  <c r="O361" i="6"/>
  <c r="O362" i="6"/>
  <c r="O363" i="6"/>
  <c r="O364" i="6"/>
  <c r="O365" i="6"/>
  <c r="O366" i="6"/>
  <c r="O367" i="6"/>
  <c r="O368" i="6"/>
  <c r="O369" i="6"/>
  <c r="O370" i="6"/>
  <c r="O371" i="6"/>
  <c r="O372" i="6"/>
  <c r="O373" i="6"/>
  <c r="O374" i="6"/>
  <c r="O375" i="6"/>
  <c r="O376" i="6"/>
  <c r="O377" i="6"/>
  <c r="O378" i="6"/>
  <c r="O379" i="6"/>
  <c r="O380" i="6"/>
  <c r="O381" i="6"/>
  <c r="O382" i="6"/>
  <c r="O383" i="6"/>
  <c r="O384" i="6"/>
  <c r="O385" i="6"/>
  <c r="O386" i="6"/>
  <c r="O387" i="6"/>
  <c r="O388" i="6"/>
  <c r="O389" i="6"/>
  <c r="O390" i="6"/>
  <c r="O391" i="6"/>
  <c r="O392" i="6"/>
  <c r="O393" i="6"/>
  <c r="O394" i="6"/>
  <c r="O395" i="6"/>
  <c r="O396" i="6"/>
  <c r="O397" i="6"/>
  <c r="O398" i="6"/>
  <c r="O399" i="6"/>
  <c r="O400" i="6"/>
  <c r="O401" i="6"/>
  <c r="O402" i="6"/>
  <c r="O403" i="6"/>
  <c r="O404" i="6"/>
  <c r="O405" i="6"/>
  <c r="O406" i="6"/>
  <c r="O407" i="6"/>
  <c r="O408" i="6"/>
  <c r="O409" i="6"/>
  <c r="O410" i="6"/>
  <c r="O411" i="6"/>
  <c r="O412" i="6"/>
  <c r="O413" i="6"/>
  <c r="O414" i="6"/>
  <c r="O415" i="6"/>
  <c r="O416" i="6"/>
  <c r="O417" i="6"/>
  <c r="O418" i="6"/>
  <c r="O419" i="6"/>
  <c r="O420" i="6"/>
  <c r="O421" i="6"/>
  <c r="O422" i="6"/>
  <c r="O423" i="6"/>
  <c r="O424" i="6"/>
  <c r="O425" i="6"/>
  <c r="O426" i="6"/>
  <c r="O427" i="6"/>
  <c r="O428" i="6"/>
  <c r="O429" i="6"/>
  <c r="O430" i="6"/>
  <c r="O431" i="6"/>
  <c r="O432" i="6"/>
  <c r="O433" i="6"/>
  <c r="O434" i="6"/>
  <c r="O435" i="6"/>
  <c r="O436" i="6"/>
  <c r="O437" i="6"/>
  <c r="O438" i="6"/>
  <c r="O439" i="6"/>
  <c r="O440" i="6"/>
  <c r="O441" i="6"/>
  <c r="O442" i="6"/>
  <c r="O443" i="6"/>
  <c r="O444" i="6"/>
  <c r="O445" i="6"/>
  <c r="O446" i="6"/>
  <c r="O447" i="6"/>
  <c r="O448" i="6"/>
  <c r="O449" i="6"/>
  <c r="O450" i="6"/>
  <c r="O451" i="6"/>
  <c r="O452" i="6"/>
  <c r="O453" i="6"/>
  <c r="O454" i="6"/>
  <c r="O455" i="6"/>
  <c r="O456" i="6"/>
  <c r="O457" i="6"/>
  <c r="O458" i="6"/>
  <c r="O459" i="6"/>
  <c r="O460" i="6"/>
  <c r="O461" i="6"/>
  <c r="O462" i="6"/>
  <c r="O463" i="6"/>
  <c r="O464" i="6"/>
  <c r="O465" i="6"/>
  <c r="O466" i="6"/>
  <c r="O467" i="6"/>
  <c r="O468" i="6"/>
  <c r="O469" i="6"/>
  <c r="O470" i="6"/>
  <c r="O471" i="6"/>
  <c r="O472" i="6"/>
  <c r="O473" i="6"/>
  <c r="O474" i="6"/>
  <c r="O475" i="6"/>
  <c r="O476" i="6"/>
  <c r="O477" i="6"/>
  <c r="O478" i="6"/>
  <c r="O479" i="6"/>
  <c r="O480" i="6"/>
  <c r="O481" i="6"/>
  <c r="O482" i="6"/>
  <c r="O483" i="6"/>
  <c r="O484" i="6"/>
  <c r="O485" i="6"/>
  <c r="O486" i="6"/>
  <c r="O487" i="6"/>
  <c r="O488" i="6"/>
  <c r="O489" i="6"/>
  <c r="O490" i="6"/>
  <c r="O491" i="6"/>
  <c r="O492" i="6"/>
  <c r="O493" i="6"/>
  <c r="O494" i="6"/>
  <c r="O495" i="6"/>
  <c r="O496" i="6"/>
  <c r="O497" i="6"/>
  <c r="O498" i="6"/>
  <c r="O499" i="6"/>
  <c r="O500" i="6"/>
  <c r="G5" i="11" l="1"/>
  <c r="E95" i="13"/>
  <c r="E96" i="13"/>
  <c r="E97" i="13"/>
  <c r="E98" i="13"/>
  <c r="E99" i="13"/>
  <c r="E100" i="13"/>
  <c r="E87" i="13"/>
  <c r="E88" i="13"/>
  <c r="E89" i="13"/>
  <c r="E90" i="13"/>
  <c r="E91" i="13"/>
  <c r="E92" i="13"/>
  <c r="E93" i="13"/>
  <c r="E94" i="13"/>
  <c r="E80" i="13"/>
  <c r="E81" i="13"/>
  <c r="E82" i="13"/>
  <c r="E83" i="13"/>
  <c r="E84" i="13"/>
  <c r="E85" i="13"/>
  <c r="E86" i="13"/>
  <c r="E73" i="13"/>
  <c r="E74" i="13"/>
  <c r="E75" i="13"/>
  <c r="E76" i="13"/>
  <c r="E77" i="13"/>
  <c r="E78" i="13"/>
  <c r="E79" i="13"/>
  <c r="E67" i="13"/>
  <c r="E68" i="13"/>
  <c r="E69" i="13"/>
  <c r="E70" i="13"/>
  <c r="E71" i="13"/>
  <c r="E72" i="13"/>
  <c r="E61" i="13"/>
  <c r="E63" i="13"/>
  <c r="E64" i="13"/>
  <c r="E65" i="13"/>
  <c r="E66" i="13"/>
  <c r="E44" i="13"/>
  <c r="E45" i="13"/>
  <c r="E46" i="13"/>
  <c r="E47" i="13"/>
  <c r="E48" i="13"/>
  <c r="E49" i="13"/>
  <c r="E50" i="13"/>
  <c r="E51" i="13"/>
  <c r="E52" i="13"/>
  <c r="E53" i="13"/>
  <c r="E54" i="13"/>
  <c r="E55" i="13"/>
  <c r="E56" i="13"/>
  <c r="E57" i="13"/>
  <c r="E33" i="13"/>
  <c r="E34" i="13"/>
  <c r="E35" i="13"/>
  <c r="E36" i="13"/>
  <c r="E37" i="13"/>
  <c r="E38" i="13"/>
  <c r="E39" i="13"/>
  <c r="E40" i="13"/>
  <c r="E41" i="13"/>
  <c r="E42" i="13"/>
  <c r="E43" i="13"/>
  <c r="E13" i="13"/>
  <c r="E14" i="13"/>
  <c r="E15" i="13"/>
  <c r="E16" i="13"/>
  <c r="E17" i="13"/>
  <c r="E18" i="13"/>
  <c r="E19" i="13"/>
  <c r="E20" i="13"/>
  <c r="E21" i="13"/>
  <c r="E22" i="13"/>
  <c r="E23" i="13"/>
  <c r="E24" i="13"/>
  <c r="E25" i="13"/>
  <c r="E26" i="13"/>
  <c r="E27" i="13"/>
  <c r="E28" i="13"/>
  <c r="E29" i="13"/>
  <c r="E30" i="13"/>
  <c r="E31" i="13"/>
  <c r="E32" i="13"/>
  <c r="E12" i="13"/>
  <c r="E58" i="13"/>
  <c r="E59" i="13"/>
  <c r="E60" i="13"/>
  <c r="H3" i="16"/>
  <c r="I3" i="16" s="1" a="1"/>
  <c r="I3" i="16" s="1"/>
  <c r="D2" i="14" s="1"/>
  <c r="B2" i="14"/>
  <c r="E4" i="12" l="1" a="1"/>
  <c r="E4" i="12" s="1"/>
  <c r="E5" i="12" a="1"/>
  <c r="E5" i="12" s="1"/>
  <c r="D5" i="12" a="1"/>
  <c r="D5" i="12" s="1"/>
  <c r="D4" i="12" a="1"/>
  <c r="D4" i="12" s="1"/>
  <c r="C2" i="14"/>
  <c r="E2" i="14" s="1"/>
  <c r="F2" i="3"/>
  <c r="E2" i="3"/>
  <c r="E8" i="12"/>
  <c r="D8" i="12"/>
  <c r="E7" i="12"/>
  <c r="D7" i="12"/>
  <c r="G2" i="3" l="1"/>
  <c r="E6" i="12" s="1"/>
  <c r="L488" i="6"/>
  <c r="Q7" i="11" l="1"/>
  <c r="O7" i="11"/>
  <c r="M7" i="11"/>
  <c r="K7" i="11"/>
  <c r="I7" i="11"/>
  <c r="G7" i="11"/>
  <c r="L115" i="6" l="1"/>
  <c r="L116" i="6"/>
  <c r="L117" i="6"/>
  <c r="L118" i="6"/>
  <c r="L119" i="6"/>
  <c r="L120" i="6"/>
  <c r="L121" i="6"/>
  <c r="L122" i="6"/>
  <c r="L123" i="6"/>
  <c r="L124" i="6"/>
  <c r="L125" i="6"/>
  <c r="L126" i="6"/>
  <c r="L127" i="6"/>
  <c r="L128" i="6"/>
  <c r="L129" i="6"/>
  <c r="L130" i="6"/>
  <c r="L131" i="6"/>
  <c r="L132" i="6"/>
  <c r="L133" i="6"/>
  <c r="L134" i="6"/>
  <c r="L135" i="6"/>
  <c r="L136" i="6"/>
  <c r="L137" i="6"/>
  <c r="L138" i="6"/>
  <c r="L139" i="6"/>
  <c r="L140" i="6"/>
  <c r="L141" i="6"/>
  <c r="L142" i="6"/>
  <c r="L143" i="6"/>
  <c r="L144" i="6"/>
  <c r="L145" i="6"/>
  <c r="L146" i="6"/>
  <c r="L147" i="6"/>
  <c r="L148" i="6"/>
  <c r="L149" i="6"/>
  <c r="L150" i="6"/>
  <c r="L151" i="6"/>
  <c r="L152" i="6"/>
  <c r="L153" i="6"/>
  <c r="L154" i="6"/>
  <c r="L155" i="6"/>
  <c r="L156" i="6"/>
  <c r="L157" i="6"/>
  <c r="L158" i="6"/>
  <c r="L159" i="6"/>
  <c r="L160" i="6"/>
  <c r="L161" i="6"/>
  <c r="L162" i="6"/>
  <c r="L163" i="6"/>
  <c r="L164" i="6"/>
  <c r="L165" i="6"/>
  <c r="L166" i="6"/>
  <c r="L167" i="6"/>
  <c r="L168" i="6"/>
  <c r="L169" i="6"/>
  <c r="L170" i="6"/>
  <c r="L171" i="6"/>
  <c r="L172" i="6"/>
  <c r="L173" i="6"/>
  <c r="L174" i="6"/>
  <c r="L175" i="6"/>
  <c r="L176" i="6"/>
  <c r="L177" i="6"/>
  <c r="L178" i="6"/>
  <c r="L179" i="6"/>
  <c r="L180" i="6"/>
  <c r="L181" i="6"/>
  <c r="L182" i="6"/>
  <c r="L183" i="6"/>
  <c r="L184" i="6"/>
  <c r="L185" i="6"/>
  <c r="L186" i="6"/>
  <c r="L187" i="6"/>
  <c r="L188" i="6"/>
  <c r="L189" i="6"/>
  <c r="L190" i="6"/>
  <c r="L191" i="6"/>
  <c r="L192" i="6"/>
  <c r="L193" i="6"/>
  <c r="L194" i="6"/>
  <c r="L195" i="6"/>
  <c r="L196" i="6"/>
  <c r="L197" i="6"/>
  <c r="L198" i="6"/>
  <c r="L199" i="6"/>
  <c r="L200" i="6"/>
  <c r="L201" i="6"/>
  <c r="L202" i="6"/>
  <c r="L203" i="6"/>
  <c r="L204" i="6"/>
  <c r="L205" i="6"/>
  <c r="L206" i="6"/>
  <c r="L207" i="6"/>
  <c r="L208" i="6"/>
  <c r="L209" i="6"/>
  <c r="L210" i="6"/>
  <c r="L211" i="6"/>
  <c r="L212" i="6"/>
  <c r="L213" i="6"/>
  <c r="L214" i="6"/>
  <c r="L215" i="6"/>
  <c r="L216" i="6"/>
  <c r="L217" i="6"/>
  <c r="L218" i="6"/>
  <c r="L219" i="6"/>
  <c r="L220" i="6"/>
  <c r="L221" i="6"/>
  <c r="L222" i="6"/>
  <c r="L223" i="6"/>
  <c r="L224" i="6"/>
  <c r="L225" i="6"/>
  <c r="L226" i="6"/>
  <c r="L227" i="6"/>
  <c r="L228" i="6"/>
  <c r="L229" i="6"/>
  <c r="L230" i="6"/>
  <c r="L231" i="6"/>
  <c r="L232" i="6"/>
  <c r="L233" i="6"/>
  <c r="L234" i="6"/>
  <c r="L235" i="6"/>
  <c r="L236" i="6"/>
  <c r="L237" i="6"/>
  <c r="L238" i="6"/>
  <c r="L239" i="6"/>
  <c r="L240" i="6"/>
  <c r="L241" i="6"/>
  <c r="L242" i="6"/>
  <c r="L243" i="6"/>
  <c r="L244" i="6"/>
  <c r="L245" i="6"/>
  <c r="L246" i="6"/>
  <c r="L247" i="6"/>
  <c r="L248" i="6"/>
  <c r="L249" i="6"/>
  <c r="L250" i="6"/>
  <c r="L251" i="6"/>
  <c r="L252" i="6"/>
  <c r="L253" i="6"/>
  <c r="L254" i="6"/>
  <c r="L255" i="6"/>
  <c r="L256" i="6"/>
  <c r="L257" i="6"/>
  <c r="L258" i="6"/>
  <c r="L259" i="6"/>
  <c r="L260" i="6"/>
  <c r="L261" i="6"/>
  <c r="L262" i="6"/>
  <c r="L263" i="6"/>
  <c r="L264" i="6"/>
  <c r="L265" i="6"/>
  <c r="L266" i="6"/>
  <c r="L267" i="6"/>
  <c r="L268" i="6"/>
  <c r="L269" i="6"/>
  <c r="L270" i="6"/>
  <c r="L271" i="6"/>
  <c r="L272" i="6"/>
  <c r="L273" i="6"/>
  <c r="L274" i="6"/>
  <c r="L275" i="6"/>
  <c r="L276" i="6"/>
  <c r="L277" i="6"/>
  <c r="L278" i="6"/>
  <c r="L279" i="6"/>
  <c r="L280" i="6"/>
  <c r="L281" i="6"/>
  <c r="L282" i="6"/>
  <c r="L283" i="6"/>
  <c r="L284" i="6"/>
  <c r="L285" i="6"/>
  <c r="L286" i="6"/>
  <c r="L287" i="6"/>
  <c r="L288" i="6"/>
  <c r="L289" i="6"/>
  <c r="L290" i="6"/>
  <c r="L291" i="6"/>
  <c r="L292" i="6"/>
  <c r="L293" i="6"/>
  <c r="L294" i="6"/>
  <c r="L295" i="6"/>
  <c r="L296" i="6"/>
  <c r="L297" i="6"/>
  <c r="L298" i="6"/>
  <c r="L299" i="6"/>
  <c r="L300" i="6"/>
  <c r="L301" i="6"/>
  <c r="L302" i="6"/>
  <c r="L303" i="6"/>
  <c r="L304" i="6"/>
  <c r="L305" i="6"/>
  <c r="L306" i="6"/>
  <c r="L307" i="6"/>
  <c r="L308" i="6"/>
  <c r="L309" i="6"/>
  <c r="L310" i="6"/>
  <c r="L311" i="6"/>
  <c r="L312" i="6"/>
  <c r="L313" i="6"/>
  <c r="L314" i="6"/>
  <c r="L315" i="6"/>
  <c r="L316" i="6"/>
  <c r="L317" i="6"/>
  <c r="L318" i="6"/>
  <c r="L319" i="6"/>
  <c r="L320" i="6"/>
  <c r="L321" i="6"/>
  <c r="L322" i="6"/>
  <c r="L323" i="6"/>
  <c r="L324" i="6"/>
  <c r="L325" i="6"/>
  <c r="L326" i="6"/>
  <c r="L327" i="6"/>
  <c r="L328" i="6"/>
  <c r="L329" i="6"/>
  <c r="L330" i="6"/>
  <c r="L331" i="6"/>
  <c r="L332" i="6"/>
  <c r="L333" i="6"/>
  <c r="L334" i="6"/>
  <c r="L335" i="6"/>
  <c r="L336" i="6"/>
  <c r="L337" i="6"/>
  <c r="L338" i="6"/>
  <c r="L339" i="6"/>
  <c r="L340" i="6"/>
  <c r="L341" i="6"/>
  <c r="L342" i="6"/>
  <c r="L343" i="6"/>
  <c r="L344" i="6"/>
  <c r="L345" i="6"/>
  <c r="L346" i="6"/>
  <c r="L347" i="6"/>
  <c r="L348" i="6"/>
  <c r="L349" i="6"/>
  <c r="L350" i="6"/>
  <c r="L351" i="6"/>
  <c r="L352" i="6"/>
  <c r="L353" i="6"/>
  <c r="L354" i="6"/>
  <c r="L355" i="6"/>
  <c r="L356" i="6"/>
  <c r="L357" i="6"/>
  <c r="L358" i="6"/>
  <c r="L359" i="6"/>
  <c r="L360" i="6"/>
  <c r="L361" i="6"/>
  <c r="L362" i="6"/>
  <c r="L363" i="6"/>
  <c r="L364" i="6"/>
  <c r="L365" i="6"/>
  <c r="L366" i="6"/>
  <c r="L367" i="6"/>
  <c r="L368" i="6"/>
  <c r="L369" i="6"/>
  <c r="L370" i="6"/>
  <c r="L371" i="6"/>
  <c r="L372" i="6"/>
  <c r="L373" i="6"/>
  <c r="L374" i="6"/>
  <c r="L375" i="6"/>
  <c r="L376" i="6"/>
  <c r="L377" i="6"/>
  <c r="L378" i="6"/>
  <c r="L379" i="6"/>
  <c r="L380" i="6"/>
  <c r="L381" i="6"/>
  <c r="L382" i="6"/>
  <c r="L383" i="6"/>
  <c r="L384" i="6"/>
  <c r="L385" i="6"/>
  <c r="L386" i="6"/>
  <c r="L387" i="6"/>
  <c r="L388" i="6"/>
  <c r="L389" i="6"/>
  <c r="L390" i="6"/>
  <c r="L391" i="6"/>
  <c r="L392" i="6"/>
  <c r="L393" i="6"/>
  <c r="L394" i="6"/>
  <c r="L395" i="6"/>
  <c r="L396" i="6"/>
  <c r="L397" i="6"/>
  <c r="L398" i="6"/>
  <c r="L399" i="6"/>
  <c r="L400" i="6"/>
  <c r="L401" i="6"/>
  <c r="L402" i="6"/>
  <c r="L403" i="6"/>
  <c r="L404" i="6"/>
  <c r="L405" i="6"/>
  <c r="L406" i="6"/>
  <c r="L407" i="6"/>
  <c r="L408" i="6"/>
  <c r="L409" i="6"/>
  <c r="L410" i="6"/>
  <c r="L411" i="6"/>
  <c r="L412" i="6"/>
  <c r="L413" i="6"/>
  <c r="L414" i="6"/>
  <c r="L415" i="6"/>
  <c r="L416" i="6"/>
  <c r="L417" i="6"/>
  <c r="L418" i="6"/>
  <c r="L419" i="6"/>
  <c r="L420" i="6"/>
  <c r="L421" i="6"/>
  <c r="L422" i="6"/>
  <c r="L423" i="6"/>
  <c r="L424" i="6"/>
  <c r="L425" i="6"/>
  <c r="L426" i="6"/>
  <c r="L427" i="6"/>
  <c r="L428" i="6"/>
  <c r="L429" i="6"/>
  <c r="L430" i="6"/>
  <c r="L431" i="6"/>
  <c r="L432" i="6"/>
  <c r="L433" i="6"/>
  <c r="L434" i="6"/>
  <c r="L435" i="6"/>
  <c r="L436" i="6"/>
  <c r="L437" i="6"/>
  <c r="L438" i="6"/>
  <c r="L439" i="6"/>
  <c r="L440" i="6"/>
  <c r="L441" i="6"/>
  <c r="L442" i="6"/>
  <c r="L443" i="6"/>
  <c r="L444" i="6"/>
  <c r="L445" i="6"/>
  <c r="L446" i="6"/>
  <c r="L447" i="6"/>
  <c r="L448" i="6"/>
  <c r="L449" i="6"/>
  <c r="L450" i="6"/>
  <c r="L451" i="6"/>
  <c r="L452" i="6"/>
  <c r="L453" i="6"/>
  <c r="L454" i="6"/>
  <c r="L455" i="6"/>
  <c r="L456" i="6"/>
  <c r="L457" i="6"/>
  <c r="L458" i="6"/>
  <c r="L459" i="6"/>
  <c r="L460" i="6"/>
  <c r="L461" i="6"/>
  <c r="L462" i="6"/>
  <c r="L463" i="6"/>
  <c r="L464" i="6"/>
  <c r="L465" i="6"/>
  <c r="L466" i="6"/>
  <c r="L467" i="6"/>
  <c r="L468" i="6"/>
  <c r="L469" i="6"/>
  <c r="L470" i="6"/>
  <c r="L471" i="6"/>
  <c r="L472" i="6"/>
  <c r="L473" i="6"/>
  <c r="L474" i="6"/>
  <c r="L475" i="6"/>
  <c r="L476" i="6"/>
  <c r="L477" i="6"/>
  <c r="L478" i="6"/>
  <c r="L479" i="6"/>
  <c r="L480" i="6"/>
  <c r="L481" i="6"/>
  <c r="L482" i="6"/>
  <c r="L483" i="6"/>
  <c r="L484" i="6"/>
  <c r="L485" i="6"/>
  <c r="L486" i="6"/>
  <c r="L487" i="6"/>
  <c r="L489" i="6"/>
  <c r="L490" i="6"/>
  <c r="L491" i="6"/>
  <c r="L492" i="6"/>
  <c r="L493" i="6"/>
  <c r="L494" i="6"/>
  <c r="L495" i="6"/>
  <c r="L496" i="6"/>
  <c r="L497" i="6"/>
  <c r="L498" i="6"/>
  <c r="L499" i="6"/>
  <c r="L500" i="6"/>
  <c r="L101" i="6"/>
  <c r="L102" i="6"/>
  <c r="L103" i="6"/>
  <c r="L104" i="6"/>
  <c r="L105" i="6"/>
  <c r="L106" i="6"/>
  <c r="L107" i="6"/>
  <c r="L108" i="6"/>
  <c r="L109" i="6"/>
  <c r="L110" i="6"/>
  <c r="L111" i="6"/>
  <c r="L112" i="6"/>
  <c r="L113" i="6"/>
  <c r="L114" i="6"/>
  <c r="C2" i="3" l="1"/>
  <c r="D9" i="12" l="1"/>
  <c r="E9" i="12"/>
  <c r="P7" i="11"/>
  <c r="N7" i="11"/>
  <c r="H7" i="11"/>
  <c r="E5" i="11"/>
  <c r="L8" i="11"/>
  <c r="F5" i="11"/>
  <c r="J8" i="11"/>
  <c r="H8" i="11"/>
  <c r="N10" i="11"/>
  <c r="L10" i="11"/>
  <c r="F6" i="11"/>
  <c r="H6" i="11"/>
  <c r="N9" i="11"/>
  <c r="H9" i="11"/>
  <c r="E6" i="11"/>
  <c r="N8" i="11"/>
  <c r="F8" i="11"/>
  <c r="P8" i="11"/>
  <c r="I6" i="11"/>
  <c r="J6" i="11"/>
  <c r="J5" i="11"/>
  <c r="L6" i="11"/>
  <c r="N6" i="11"/>
  <c r="P6" i="11"/>
  <c r="P5" i="11"/>
  <c r="N5" i="11"/>
  <c r="L5" i="11"/>
  <c r="H5" i="11"/>
  <c r="D6" i="11"/>
  <c r="D5" i="11"/>
  <c r="D8" i="11"/>
  <c r="I8" i="11"/>
  <c r="J10" i="11"/>
  <c r="O8" i="11"/>
  <c r="M8" i="11"/>
  <c r="K8" i="11"/>
  <c r="O6" i="11"/>
  <c r="M6" i="11"/>
  <c r="K6" i="11"/>
  <c r="O5" i="11"/>
  <c r="M5" i="11"/>
  <c r="K5" i="11"/>
  <c r="AF9" i="6"/>
  <c r="AF10" i="6"/>
  <c r="AF11" i="6"/>
  <c r="AF12" i="6"/>
  <c r="AF13" i="6"/>
  <c r="AF14" i="6"/>
  <c r="AF15" i="6"/>
  <c r="AF16" i="6"/>
  <c r="AF17" i="6"/>
  <c r="AF18" i="6"/>
  <c r="AF19" i="6"/>
  <c r="AF20" i="6"/>
  <c r="AF21" i="6"/>
  <c r="AF22" i="6"/>
  <c r="AF23" i="6"/>
  <c r="AF24" i="6"/>
  <c r="AF25" i="6"/>
  <c r="AF26" i="6"/>
  <c r="AF27" i="6"/>
  <c r="AF28" i="6"/>
  <c r="AF29" i="6"/>
  <c r="AF30" i="6"/>
  <c r="AF31" i="6"/>
  <c r="AF32" i="6"/>
  <c r="AF33" i="6"/>
  <c r="AF34" i="6"/>
  <c r="AF35" i="6"/>
  <c r="AF36" i="6"/>
  <c r="AF37" i="6"/>
  <c r="AF38" i="6"/>
  <c r="AF39" i="6"/>
  <c r="AF40" i="6"/>
  <c r="AF41" i="6"/>
  <c r="AF42" i="6"/>
  <c r="AF43" i="6"/>
  <c r="AF44" i="6"/>
  <c r="AF45" i="6"/>
  <c r="AF46" i="6"/>
  <c r="AF47" i="6"/>
  <c r="AF48" i="6"/>
  <c r="AF49" i="6"/>
  <c r="AF50" i="6"/>
  <c r="AF51" i="6"/>
  <c r="AF52" i="6"/>
  <c r="AF53" i="6"/>
  <c r="AF54" i="6"/>
  <c r="AF55" i="6"/>
  <c r="AF56" i="6"/>
  <c r="AF57" i="6"/>
  <c r="AF58" i="6"/>
  <c r="AF59" i="6"/>
  <c r="AF60" i="6"/>
  <c r="AF61" i="6"/>
  <c r="AF62" i="6"/>
  <c r="AF63" i="6"/>
  <c r="AF64" i="6"/>
  <c r="AF65" i="6"/>
  <c r="AF66" i="6"/>
  <c r="AF67" i="6"/>
  <c r="AF68" i="6"/>
  <c r="AF69" i="6"/>
  <c r="AF70" i="6"/>
  <c r="AF71" i="6"/>
  <c r="AF72" i="6"/>
  <c r="AF73" i="6"/>
  <c r="AF74" i="6"/>
  <c r="AF75" i="6"/>
  <c r="AF76" i="6"/>
  <c r="AF77" i="6"/>
  <c r="AF78" i="6"/>
  <c r="AF79" i="6"/>
  <c r="AF80" i="6"/>
  <c r="AF81" i="6"/>
  <c r="AF82" i="6"/>
  <c r="AF83" i="6"/>
  <c r="AF84" i="6"/>
  <c r="AF85" i="6"/>
  <c r="AF86" i="6"/>
  <c r="AF87" i="6"/>
  <c r="AF88" i="6"/>
  <c r="AF89" i="6"/>
  <c r="AF90" i="6"/>
  <c r="AF91" i="6"/>
  <c r="AF92" i="6"/>
  <c r="AF93" i="6"/>
  <c r="AF94" i="6"/>
  <c r="AF95" i="6"/>
  <c r="AF96" i="6"/>
  <c r="AF97" i="6"/>
  <c r="AF98" i="6"/>
  <c r="AF99" i="6"/>
  <c r="AF100" i="6"/>
  <c r="AF101" i="6"/>
  <c r="AF102" i="6"/>
  <c r="AF103" i="6"/>
  <c r="AF104" i="6"/>
  <c r="AF105" i="6"/>
  <c r="AF106" i="6"/>
  <c r="AF107" i="6"/>
  <c r="AF108" i="6"/>
  <c r="AF109" i="6"/>
  <c r="AF110" i="6"/>
  <c r="AF111" i="6"/>
  <c r="AF112" i="6"/>
  <c r="AF113" i="6"/>
  <c r="AF114" i="6"/>
  <c r="AF115" i="6"/>
  <c r="AF116" i="6"/>
  <c r="AF117" i="6"/>
  <c r="AF118" i="6"/>
  <c r="AF119" i="6"/>
  <c r="AF120" i="6"/>
  <c r="AF121" i="6"/>
  <c r="AF122" i="6"/>
  <c r="AF123" i="6"/>
  <c r="AF124" i="6"/>
  <c r="AF125" i="6"/>
  <c r="AF126" i="6"/>
  <c r="AF127" i="6"/>
  <c r="AF128" i="6"/>
  <c r="AF129" i="6"/>
  <c r="AF130" i="6"/>
  <c r="AF131" i="6"/>
  <c r="AF132" i="6"/>
  <c r="AF133" i="6"/>
  <c r="AF134" i="6"/>
  <c r="AF135" i="6"/>
  <c r="AF136" i="6"/>
  <c r="AF137" i="6"/>
  <c r="AF138" i="6"/>
  <c r="AF139" i="6"/>
  <c r="AF140" i="6"/>
  <c r="AF141" i="6"/>
  <c r="AF142" i="6"/>
  <c r="AF143" i="6"/>
  <c r="AF144" i="6"/>
  <c r="AF145" i="6"/>
  <c r="AF146" i="6"/>
  <c r="AF147" i="6"/>
  <c r="AF148" i="6"/>
  <c r="AF149" i="6"/>
  <c r="AF150" i="6"/>
  <c r="AF151" i="6"/>
  <c r="AF152" i="6"/>
  <c r="AF153" i="6"/>
  <c r="AF154" i="6"/>
  <c r="AF155" i="6"/>
  <c r="AF156" i="6"/>
  <c r="AF157" i="6"/>
  <c r="AF158" i="6"/>
  <c r="AF159" i="6"/>
  <c r="AF160" i="6"/>
  <c r="AF161" i="6"/>
  <c r="AF162" i="6"/>
  <c r="AF163" i="6"/>
  <c r="AF164" i="6"/>
  <c r="AF165" i="6"/>
  <c r="AF166" i="6"/>
  <c r="AF167" i="6"/>
  <c r="AF168" i="6"/>
  <c r="AF169" i="6"/>
  <c r="AF170" i="6"/>
  <c r="AF171" i="6"/>
  <c r="AF172" i="6"/>
  <c r="AF173" i="6"/>
  <c r="AF174" i="6"/>
  <c r="AF175" i="6"/>
  <c r="AF176" i="6"/>
  <c r="AF177" i="6"/>
  <c r="AF178" i="6"/>
  <c r="AF179" i="6"/>
  <c r="AF180" i="6"/>
  <c r="AF181" i="6"/>
  <c r="AF182" i="6"/>
  <c r="AF183" i="6"/>
  <c r="AF184" i="6"/>
  <c r="AF185" i="6"/>
  <c r="AF186" i="6"/>
  <c r="AF187" i="6"/>
  <c r="AF188" i="6"/>
  <c r="AF189" i="6"/>
  <c r="AF190" i="6"/>
  <c r="AF191" i="6"/>
  <c r="AF192" i="6"/>
  <c r="AF193" i="6"/>
  <c r="AF194" i="6"/>
  <c r="AF195" i="6"/>
  <c r="AF196" i="6"/>
  <c r="AF197" i="6"/>
  <c r="AF198" i="6"/>
  <c r="AF199" i="6"/>
  <c r="AF200" i="6"/>
  <c r="AF201" i="6"/>
  <c r="AF202" i="6"/>
  <c r="AF203" i="6"/>
  <c r="AF204" i="6"/>
  <c r="AF205" i="6"/>
  <c r="AF206" i="6"/>
  <c r="AF207" i="6"/>
  <c r="AF208" i="6"/>
  <c r="AF209" i="6"/>
  <c r="AF210" i="6"/>
  <c r="AF211" i="6"/>
  <c r="AF212" i="6"/>
  <c r="AF213" i="6"/>
  <c r="AF214" i="6"/>
  <c r="AF215" i="6"/>
  <c r="AF216" i="6"/>
  <c r="AF217" i="6"/>
  <c r="AF218" i="6"/>
  <c r="AF219" i="6"/>
  <c r="AF220" i="6"/>
  <c r="AF221" i="6"/>
  <c r="AF222" i="6"/>
  <c r="AF223" i="6"/>
  <c r="AF224" i="6"/>
  <c r="AF225" i="6"/>
  <c r="AF226" i="6"/>
  <c r="AF227" i="6"/>
  <c r="AF228" i="6"/>
  <c r="AF229" i="6"/>
  <c r="AF230" i="6"/>
  <c r="AF231" i="6"/>
  <c r="AF232" i="6"/>
  <c r="AF233" i="6"/>
  <c r="AF234" i="6"/>
  <c r="AF235" i="6"/>
  <c r="AF236" i="6"/>
  <c r="AF237" i="6"/>
  <c r="AF238" i="6"/>
  <c r="AF239" i="6"/>
  <c r="AF240" i="6"/>
  <c r="AF241" i="6"/>
  <c r="AF242" i="6"/>
  <c r="AF243" i="6"/>
  <c r="AF244" i="6"/>
  <c r="AF245" i="6"/>
  <c r="AF246" i="6"/>
  <c r="AF247" i="6"/>
  <c r="AF248" i="6"/>
  <c r="AF249" i="6"/>
  <c r="AF250" i="6"/>
  <c r="AF251" i="6"/>
  <c r="AF252" i="6"/>
  <c r="AF253" i="6"/>
  <c r="AF254" i="6"/>
  <c r="AF255" i="6"/>
  <c r="AF256" i="6"/>
  <c r="AF257" i="6"/>
  <c r="AF258" i="6"/>
  <c r="AF259" i="6"/>
  <c r="AF260" i="6"/>
  <c r="AF261" i="6"/>
  <c r="AF262" i="6"/>
  <c r="AF263" i="6"/>
  <c r="AF264" i="6"/>
  <c r="AF265" i="6"/>
  <c r="AF266" i="6"/>
  <c r="AF267" i="6"/>
  <c r="AF268" i="6"/>
  <c r="AF269" i="6"/>
  <c r="AF270" i="6"/>
  <c r="AF271" i="6"/>
  <c r="AF272" i="6"/>
  <c r="AF273" i="6"/>
  <c r="AF274" i="6"/>
  <c r="AF275" i="6"/>
  <c r="AF276" i="6"/>
  <c r="AF277" i="6"/>
  <c r="AF278" i="6"/>
  <c r="AF279" i="6"/>
  <c r="AF280" i="6"/>
  <c r="AF281" i="6"/>
  <c r="AF282" i="6"/>
  <c r="AF283" i="6"/>
  <c r="AF284" i="6"/>
  <c r="AF285" i="6"/>
  <c r="AF286" i="6"/>
  <c r="AF287" i="6"/>
  <c r="AF288" i="6"/>
  <c r="AF289" i="6"/>
  <c r="AF290" i="6"/>
  <c r="AF291" i="6"/>
  <c r="AF292" i="6"/>
  <c r="AF293" i="6"/>
  <c r="AF294" i="6"/>
  <c r="AF295" i="6"/>
  <c r="AF296" i="6"/>
  <c r="AF297" i="6"/>
  <c r="AF298" i="6"/>
  <c r="AF299" i="6"/>
  <c r="AF300" i="6"/>
  <c r="AF301" i="6"/>
  <c r="AF302" i="6"/>
  <c r="AF303" i="6"/>
  <c r="AF304" i="6"/>
  <c r="AF305" i="6"/>
  <c r="AF306" i="6"/>
  <c r="AF307" i="6"/>
  <c r="AF308" i="6"/>
  <c r="AF309" i="6"/>
  <c r="AF310" i="6"/>
  <c r="AF311" i="6"/>
  <c r="AF312" i="6"/>
  <c r="AF313" i="6"/>
  <c r="AF314" i="6"/>
  <c r="AF315" i="6"/>
  <c r="AF316" i="6"/>
  <c r="AF317" i="6"/>
  <c r="AF318" i="6"/>
  <c r="AF319" i="6"/>
  <c r="AF320" i="6"/>
  <c r="AF321" i="6"/>
  <c r="AF322" i="6"/>
  <c r="AF323" i="6"/>
  <c r="AF324" i="6"/>
  <c r="AF325" i="6"/>
  <c r="AF326" i="6"/>
  <c r="AF327" i="6"/>
  <c r="AF328" i="6"/>
  <c r="AF329" i="6"/>
  <c r="AF330" i="6"/>
  <c r="AF331" i="6"/>
  <c r="AF332" i="6"/>
  <c r="AF333" i="6"/>
  <c r="AF334" i="6"/>
  <c r="AF335" i="6"/>
  <c r="AF336" i="6"/>
  <c r="AF337" i="6"/>
  <c r="AF338" i="6"/>
  <c r="AF339" i="6"/>
  <c r="AF340" i="6"/>
  <c r="AF341" i="6"/>
  <c r="AF342" i="6"/>
  <c r="AF343" i="6"/>
  <c r="AF344" i="6"/>
  <c r="AF345" i="6"/>
  <c r="AF346" i="6"/>
  <c r="AF347" i="6"/>
  <c r="AF348" i="6"/>
  <c r="AF349" i="6"/>
  <c r="AF350" i="6"/>
  <c r="AF351" i="6"/>
  <c r="AF352" i="6"/>
  <c r="AF353" i="6"/>
  <c r="AF354" i="6"/>
  <c r="AF355" i="6"/>
  <c r="AF356" i="6"/>
  <c r="AF357" i="6"/>
  <c r="AF358" i="6"/>
  <c r="AF359" i="6"/>
  <c r="AF360" i="6"/>
  <c r="AF361" i="6"/>
  <c r="AF362" i="6"/>
  <c r="AF363" i="6"/>
  <c r="AF364" i="6"/>
  <c r="AF365" i="6"/>
  <c r="AF366" i="6"/>
  <c r="AF367" i="6"/>
  <c r="AF368" i="6"/>
  <c r="AF369" i="6"/>
  <c r="AF370" i="6"/>
  <c r="AF371" i="6"/>
  <c r="AF372" i="6"/>
  <c r="AF373" i="6"/>
  <c r="AF374" i="6"/>
  <c r="AF375" i="6"/>
  <c r="AF376" i="6"/>
  <c r="AF377" i="6"/>
  <c r="AF378" i="6"/>
  <c r="AF379" i="6"/>
  <c r="AF380" i="6"/>
  <c r="AF381" i="6"/>
  <c r="AF382" i="6"/>
  <c r="AF383" i="6"/>
  <c r="AF384" i="6"/>
  <c r="AF385" i="6"/>
  <c r="AF386" i="6"/>
  <c r="AF387" i="6"/>
  <c r="AF388" i="6"/>
  <c r="AF389" i="6"/>
  <c r="AF390" i="6"/>
  <c r="AF391" i="6"/>
  <c r="AF392" i="6"/>
  <c r="AF393" i="6"/>
  <c r="AF394" i="6"/>
  <c r="AF395" i="6"/>
  <c r="AF396" i="6"/>
  <c r="AF397" i="6"/>
  <c r="AF398" i="6"/>
  <c r="AF399" i="6"/>
  <c r="AF400" i="6"/>
  <c r="AF401" i="6"/>
  <c r="AF402" i="6"/>
  <c r="AF403" i="6"/>
  <c r="AF404" i="6"/>
  <c r="AF405" i="6"/>
  <c r="AF406" i="6"/>
  <c r="AF407" i="6"/>
  <c r="AF408" i="6"/>
  <c r="AF409" i="6"/>
  <c r="AF410" i="6"/>
  <c r="AF411" i="6"/>
  <c r="AF412" i="6"/>
  <c r="AF413" i="6"/>
  <c r="AF414" i="6"/>
  <c r="AF415" i="6"/>
  <c r="AF416" i="6"/>
  <c r="AF417" i="6"/>
  <c r="AF418" i="6"/>
  <c r="AF419" i="6"/>
  <c r="AF420" i="6"/>
  <c r="AF421" i="6"/>
  <c r="AF422" i="6"/>
  <c r="AF423" i="6"/>
  <c r="AF424" i="6"/>
  <c r="AF425" i="6"/>
  <c r="AF426" i="6"/>
  <c r="AF427" i="6"/>
  <c r="AF428" i="6"/>
  <c r="AF429" i="6"/>
  <c r="AF430" i="6"/>
  <c r="AF431" i="6"/>
  <c r="AF432" i="6"/>
  <c r="AF433" i="6"/>
  <c r="AF434" i="6"/>
  <c r="AF435" i="6"/>
  <c r="AF436" i="6"/>
  <c r="AF437" i="6"/>
  <c r="AF438" i="6"/>
  <c r="AF439" i="6"/>
  <c r="AF440" i="6"/>
  <c r="AF441" i="6"/>
  <c r="AF442" i="6"/>
  <c r="AF443" i="6"/>
  <c r="AF444" i="6"/>
  <c r="AF445" i="6"/>
  <c r="AF446" i="6"/>
  <c r="AF447" i="6"/>
  <c r="AF448" i="6"/>
  <c r="AF449" i="6"/>
  <c r="AF450" i="6"/>
  <c r="AF451" i="6"/>
  <c r="AF452" i="6"/>
  <c r="AF453" i="6"/>
  <c r="AF454" i="6"/>
  <c r="AF455" i="6"/>
  <c r="AF456" i="6"/>
  <c r="AF457" i="6"/>
  <c r="AF458" i="6"/>
  <c r="AF459" i="6"/>
  <c r="AF460" i="6"/>
  <c r="AF461" i="6"/>
  <c r="AF462" i="6"/>
  <c r="AF463" i="6"/>
  <c r="AF464" i="6"/>
  <c r="AF465" i="6"/>
  <c r="AF466" i="6"/>
  <c r="AF467" i="6"/>
  <c r="AF468" i="6"/>
  <c r="AF469" i="6"/>
  <c r="AF470" i="6"/>
  <c r="AF471" i="6"/>
  <c r="AF472" i="6"/>
  <c r="AF473" i="6"/>
  <c r="AF474" i="6"/>
  <c r="AF475" i="6"/>
  <c r="AF476" i="6"/>
  <c r="AF477" i="6"/>
  <c r="AF478" i="6"/>
  <c r="AF479" i="6"/>
  <c r="AF480" i="6"/>
  <c r="AF481" i="6"/>
  <c r="AF482" i="6"/>
  <c r="AF483" i="6"/>
  <c r="AF484" i="6"/>
  <c r="AF485" i="6"/>
  <c r="AF486" i="6"/>
  <c r="AF487" i="6"/>
  <c r="AF488" i="6"/>
  <c r="AF489" i="6"/>
  <c r="AF490" i="6"/>
  <c r="AF491" i="6"/>
  <c r="AF492" i="6"/>
  <c r="AF493" i="6"/>
  <c r="AF494" i="6"/>
  <c r="AF495" i="6"/>
  <c r="AF496" i="6"/>
  <c r="AF497" i="6"/>
  <c r="AF498" i="6"/>
  <c r="AF499" i="6"/>
  <c r="AF500" i="6"/>
  <c r="AI7" i="6"/>
  <c r="AI9" i="6"/>
  <c r="AI10" i="6"/>
  <c r="AI11" i="6"/>
  <c r="AI12" i="6"/>
  <c r="AI13" i="6"/>
  <c r="AI14" i="6"/>
  <c r="AI15" i="6"/>
  <c r="AI16" i="6"/>
  <c r="AI17" i="6"/>
  <c r="AI18" i="6"/>
  <c r="AI19" i="6"/>
  <c r="AI20" i="6"/>
  <c r="AI21" i="6"/>
  <c r="AI22" i="6"/>
  <c r="AI23" i="6"/>
  <c r="AI24" i="6"/>
  <c r="AI25" i="6"/>
  <c r="AI26" i="6"/>
  <c r="AI27" i="6"/>
  <c r="AI28" i="6"/>
  <c r="AI29" i="6"/>
  <c r="AI30" i="6"/>
  <c r="AI31" i="6"/>
  <c r="AI32" i="6"/>
  <c r="AI33" i="6"/>
  <c r="AI34" i="6"/>
  <c r="AI35" i="6"/>
  <c r="AI36" i="6"/>
  <c r="AI37" i="6"/>
  <c r="AI38" i="6"/>
  <c r="AI39" i="6"/>
  <c r="AI40" i="6"/>
  <c r="AI41" i="6"/>
  <c r="AI42" i="6"/>
  <c r="AI43" i="6"/>
  <c r="AI44" i="6"/>
  <c r="AI45" i="6"/>
  <c r="AI46" i="6"/>
  <c r="AI47" i="6"/>
  <c r="AI48" i="6"/>
  <c r="AI49" i="6"/>
  <c r="AI50" i="6"/>
  <c r="AI51" i="6"/>
  <c r="AI52" i="6"/>
  <c r="AI53" i="6"/>
  <c r="AI54" i="6"/>
  <c r="AI55" i="6"/>
  <c r="AI56" i="6"/>
  <c r="AI57" i="6"/>
  <c r="AI58" i="6"/>
  <c r="AI59" i="6"/>
  <c r="AI60" i="6"/>
  <c r="AI61" i="6"/>
  <c r="AI62" i="6"/>
  <c r="AI63" i="6"/>
  <c r="AI64" i="6"/>
  <c r="AI65" i="6"/>
  <c r="AI66" i="6"/>
  <c r="AI67" i="6"/>
  <c r="AI68" i="6"/>
  <c r="AI69" i="6"/>
  <c r="AI70" i="6"/>
  <c r="AI71" i="6"/>
  <c r="AI72" i="6"/>
  <c r="AI73" i="6"/>
  <c r="AI74" i="6"/>
  <c r="AI75" i="6"/>
  <c r="AI76" i="6"/>
  <c r="AI77" i="6"/>
  <c r="AI78" i="6"/>
  <c r="AI79" i="6"/>
  <c r="AI80" i="6"/>
  <c r="AI81" i="6"/>
  <c r="AI82" i="6"/>
  <c r="AI83" i="6"/>
  <c r="AI84" i="6"/>
  <c r="AI85" i="6"/>
  <c r="AI86" i="6"/>
  <c r="AI87" i="6"/>
  <c r="AI88" i="6"/>
  <c r="AI89" i="6"/>
  <c r="AI90" i="6"/>
  <c r="AI91" i="6"/>
  <c r="AI92" i="6"/>
  <c r="AI93" i="6"/>
  <c r="AI94" i="6"/>
  <c r="AI95" i="6"/>
  <c r="AI96" i="6"/>
  <c r="AI97" i="6"/>
  <c r="AI98" i="6"/>
  <c r="AI99" i="6"/>
  <c r="AI100" i="6"/>
  <c r="AI101" i="6"/>
  <c r="AI102" i="6"/>
  <c r="AI103" i="6"/>
  <c r="AI104" i="6"/>
  <c r="AI105" i="6"/>
  <c r="AI106" i="6"/>
  <c r="AI107" i="6"/>
  <c r="AI108" i="6"/>
  <c r="AI109" i="6"/>
  <c r="AI110" i="6"/>
  <c r="AI111" i="6"/>
  <c r="AI112" i="6"/>
  <c r="AI113" i="6"/>
  <c r="AI114" i="6"/>
  <c r="AI115" i="6"/>
  <c r="AI116" i="6"/>
  <c r="AI117" i="6"/>
  <c r="AI118" i="6"/>
  <c r="AI119" i="6"/>
  <c r="AI120" i="6"/>
  <c r="AI121" i="6"/>
  <c r="AI122" i="6"/>
  <c r="AI123" i="6"/>
  <c r="AI124" i="6"/>
  <c r="AI125" i="6"/>
  <c r="AI126" i="6"/>
  <c r="AI127" i="6"/>
  <c r="AI128" i="6"/>
  <c r="AI129" i="6"/>
  <c r="AI130" i="6"/>
  <c r="AI131" i="6"/>
  <c r="AI132" i="6"/>
  <c r="AI133" i="6"/>
  <c r="AI134" i="6"/>
  <c r="AI135" i="6"/>
  <c r="AI136" i="6"/>
  <c r="AI137" i="6"/>
  <c r="AI138" i="6"/>
  <c r="AI139" i="6"/>
  <c r="AI140" i="6"/>
  <c r="AI141" i="6"/>
  <c r="AI142" i="6"/>
  <c r="AI143" i="6"/>
  <c r="AI144" i="6"/>
  <c r="AI145" i="6"/>
  <c r="AI146" i="6"/>
  <c r="AI147" i="6"/>
  <c r="AI148" i="6"/>
  <c r="AI149" i="6"/>
  <c r="AI150" i="6"/>
  <c r="AI151" i="6"/>
  <c r="AI152" i="6"/>
  <c r="AI153" i="6"/>
  <c r="AI154" i="6"/>
  <c r="AI155" i="6"/>
  <c r="AI156" i="6"/>
  <c r="AI157" i="6"/>
  <c r="AI158" i="6"/>
  <c r="AI159" i="6"/>
  <c r="AI160" i="6"/>
  <c r="AI161" i="6"/>
  <c r="AI162" i="6"/>
  <c r="AI163" i="6"/>
  <c r="AI164" i="6"/>
  <c r="AI165" i="6"/>
  <c r="AI166" i="6"/>
  <c r="AI167" i="6"/>
  <c r="AI168" i="6"/>
  <c r="AI169" i="6"/>
  <c r="AI170" i="6"/>
  <c r="AI171" i="6"/>
  <c r="AI172" i="6"/>
  <c r="AI173" i="6"/>
  <c r="AI174" i="6"/>
  <c r="AI175" i="6"/>
  <c r="AI176" i="6"/>
  <c r="AI177" i="6"/>
  <c r="AI178" i="6"/>
  <c r="AI179" i="6"/>
  <c r="AI180" i="6"/>
  <c r="AI181" i="6"/>
  <c r="AI182" i="6"/>
  <c r="AI183" i="6"/>
  <c r="AI184" i="6"/>
  <c r="AI185" i="6"/>
  <c r="AI186" i="6"/>
  <c r="AI187" i="6"/>
  <c r="AI188" i="6"/>
  <c r="AI189" i="6"/>
  <c r="AI190" i="6"/>
  <c r="AI191" i="6"/>
  <c r="AI192" i="6"/>
  <c r="AI193" i="6"/>
  <c r="AI194" i="6"/>
  <c r="AI195" i="6"/>
  <c r="AI196" i="6"/>
  <c r="AI197" i="6"/>
  <c r="AI198" i="6"/>
  <c r="AI199" i="6"/>
  <c r="AI200" i="6"/>
  <c r="AI201" i="6"/>
  <c r="AI202" i="6"/>
  <c r="AI203" i="6"/>
  <c r="AI204" i="6"/>
  <c r="AI205" i="6"/>
  <c r="AI206" i="6"/>
  <c r="AI207" i="6"/>
  <c r="AI208" i="6"/>
  <c r="AI209" i="6"/>
  <c r="AI210" i="6"/>
  <c r="AI211" i="6"/>
  <c r="AI212" i="6"/>
  <c r="AI213" i="6"/>
  <c r="AI214" i="6"/>
  <c r="AI215" i="6"/>
  <c r="AI216" i="6"/>
  <c r="AI217" i="6"/>
  <c r="AI218" i="6"/>
  <c r="AI219" i="6"/>
  <c r="AI220" i="6"/>
  <c r="AI221" i="6"/>
  <c r="AI222" i="6"/>
  <c r="AI223" i="6"/>
  <c r="AI224" i="6"/>
  <c r="AI225" i="6"/>
  <c r="AI226" i="6"/>
  <c r="AI227" i="6"/>
  <c r="AI228" i="6"/>
  <c r="AI229" i="6"/>
  <c r="AI230" i="6"/>
  <c r="AI231" i="6"/>
  <c r="AI232" i="6"/>
  <c r="AI233" i="6"/>
  <c r="AI234" i="6"/>
  <c r="AI235" i="6"/>
  <c r="AI236" i="6"/>
  <c r="AI237" i="6"/>
  <c r="AI238" i="6"/>
  <c r="AI239" i="6"/>
  <c r="AI240" i="6"/>
  <c r="AI241" i="6"/>
  <c r="AI242" i="6"/>
  <c r="AI243" i="6"/>
  <c r="AI244" i="6"/>
  <c r="AI245" i="6"/>
  <c r="AI246" i="6"/>
  <c r="AI247" i="6"/>
  <c r="AI248" i="6"/>
  <c r="AI249" i="6"/>
  <c r="AI250" i="6"/>
  <c r="AI251" i="6"/>
  <c r="AI252" i="6"/>
  <c r="AI253" i="6"/>
  <c r="AI254" i="6"/>
  <c r="AI255" i="6"/>
  <c r="AI256" i="6"/>
  <c r="AI257" i="6"/>
  <c r="AI258" i="6"/>
  <c r="AI259" i="6"/>
  <c r="AI260" i="6"/>
  <c r="AI261" i="6"/>
  <c r="AI262" i="6"/>
  <c r="AI263" i="6"/>
  <c r="AI264" i="6"/>
  <c r="AI265" i="6"/>
  <c r="AI266" i="6"/>
  <c r="AI267" i="6"/>
  <c r="AI268" i="6"/>
  <c r="AI269" i="6"/>
  <c r="AI270" i="6"/>
  <c r="AI271" i="6"/>
  <c r="AI272" i="6"/>
  <c r="AI273" i="6"/>
  <c r="AI274" i="6"/>
  <c r="AI275" i="6"/>
  <c r="AI276" i="6"/>
  <c r="AI277" i="6"/>
  <c r="AI278" i="6"/>
  <c r="AI279" i="6"/>
  <c r="AI280" i="6"/>
  <c r="AI281" i="6"/>
  <c r="AI282" i="6"/>
  <c r="AI283" i="6"/>
  <c r="AI284" i="6"/>
  <c r="AI285" i="6"/>
  <c r="AI286" i="6"/>
  <c r="AI287" i="6"/>
  <c r="AI288" i="6"/>
  <c r="AI289" i="6"/>
  <c r="AI290" i="6"/>
  <c r="AI291" i="6"/>
  <c r="AI292" i="6"/>
  <c r="AI293" i="6"/>
  <c r="AI294" i="6"/>
  <c r="AI295" i="6"/>
  <c r="AI296" i="6"/>
  <c r="AI297" i="6"/>
  <c r="AI298" i="6"/>
  <c r="AI299" i="6"/>
  <c r="AI300" i="6"/>
  <c r="AI301" i="6"/>
  <c r="AI302" i="6"/>
  <c r="AI303" i="6"/>
  <c r="AI304" i="6"/>
  <c r="AI305" i="6"/>
  <c r="AI306" i="6"/>
  <c r="AI307" i="6"/>
  <c r="AI308" i="6"/>
  <c r="AI309" i="6"/>
  <c r="AI310" i="6"/>
  <c r="AI311" i="6"/>
  <c r="AI312" i="6"/>
  <c r="AI313" i="6"/>
  <c r="AI314" i="6"/>
  <c r="AI315" i="6"/>
  <c r="AI316" i="6"/>
  <c r="AI317" i="6"/>
  <c r="AI318" i="6"/>
  <c r="AI319" i="6"/>
  <c r="AI320" i="6"/>
  <c r="AI321" i="6"/>
  <c r="AI322" i="6"/>
  <c r="AI323" i="6"/>
  <c r="AI324" i="6"/>
  <c r="AI325" i="6"/>
  <c r="AI326" i="6"/>
  <c r="AI327" i="6"/>
  <c r="AI328" i="6"/>
  <c r="AI329" i="6"/>
  <c r="AI330" i="6"/>
  <c r="AI331" i="6"/>
  <c r="AI332" i="6"/>
  <c r="AI333" i="6"/>
  <c r="AI334" i="6"/>
  <c r="AI335" i="6"/>
  <c r="AI336" i="6"/>
  <c r="AI337" i="6"/>
  <c r="AI338" i="6"/>
  <c r="AI339" i="6"/>
  <c r="AI340" i="6"/>
  <c r="AI341" i="6"/>
  <c r="AI342" i="6"/>
  <c r="AI343" i="6"/>
  <c r="AI344" i="6"/>
  <c r="AI345" i="6"/>
  <c r="AI346" i="6"/>
  <c r="AI347" i="6"/>
  <c r="AI348" i="6"/>
  <c r="AI349" i="6"/>
  <c r="AI350" i="6"/>
  <c r="AI351" i="6"/>
  <c r="AI352" i="6"/>
  <c r="AI353" i="6"/>
  <c r="AI354" i="6"/>
  <c r="AI355" i="6"/>
  <c r="AI356" i="6"/>
  <c r="AI357" i="6"/>
  <c r="AI358" i="6"/>
  <c r="AI359" i="6"/>
  <c r="AI360" i="6"/>
  <c r="AI361" i="6"/>
  <c r="AI362" i="6"/>
  <c r="AI363" i="6"/>
  <c r="AI364" i="6"/>
  <c r="AI365" i="6"/>
  <c r="AI366" i="6"/>
  <c r="AI367" i="6"/>
  <c r="AI368" i="6"/>
  <c r="AI369" i="6"/>
  <c r="AI370" i="6"/>
  <c r="AI371" i="6"/>
  <c r="AI372" i="6"/>
  <c r="AI373" i="6"/>
  <c r="AI374" i="6"/>
  <c r="AI375" i="6"/>
  <c r="AI376" i="6"/>
  <c r="AI377" i="6"/>
  <c r="AI378" i="6"/>
  <c r="AI379" i="6"/>
  <c r="AI380" i="6"/>
  <c r="AI381" i="6"/>
  <c r="AI382" i="6"/>
  <c r="AI383" i="6"/>
  <c r="AI384" i="6"/>
  <c r="AI385" i="6"/>
  <c r="AI386" i="6"/>
  <c r="AI387" i="6"/>
  <c r="AI388" i="6"/>
  <c r="AI389" i="6"/>
  <c r="AI390" i="6"/>
  <c r="AI391" i="6"/>
  <c r="AI392" i="6"/>
  <c r="AI393" i="6"/>
  <c r="AI394" i="6"/>
  <c r="AI395" i="6"/>
  <c r="AI396" i="6"/>
  <c r="AI397" i="6"/>
  <c r="AI398" i="6"/>
  <c r="AI399" i="6"/>
  <c r="AI400" i="6"/>
  <c r="AI401" i="6"/>
  <c r="AI402" i="6"/>
  <c r="AI403" i="6"/>
  <c r="AI404" i="6"/>
  <c r="AI405" i="6"/>
  <c r="AI406" i="6"/>
  <c r="AI407" i="6"/>
  <c r="AI408" i="6"/>
  <c r="AI409" i="6"/>
  <c r="AI410" i="6"/>
  <c r="AI411" i="6"/>
  <c r="AI412" i="6"/>
  <c r="AI413" i="6"/>
  <c r="AI414" i="6"/>
  <c r="AI415" i="6"/>
  <c r="AI416" i="6"/>
  <c r="AI417" i="6"/>
  <c r="AI418" i="6"/>
  <c r="AI419" i="6"/>
  <c r="AI420" i="6"/>
  <c r="AI421" i="6"/>
  <c r="AI422" i="6"/>
  <c r="AI423" i="6"/>
  <c r="AI424" i="6"/>
  <c r="AI425" i="6"/>
  <c r="AI426" i="6"/>
  <c r="AI427" i="6"/>
  <c r="AI428" i="6"/>
  <c r="AI429" i="6"/>
  <c r="AI430" i="6"/>
  <c r="AI431" i="6"/>
  <c r="AI432" i="6"/>
  <c r="AI433" i="6"/>
  <c r="AI434" i="6"/>
  <c r="AI435" i="6"/>
  <c r="AI436" i="6"/>
  <c r="AI437" i="6"/>
  <c r="AI438" i="6"/>
  <c r="AI439" i="6"/>
  <c r="AI440" i="6"/>
  <c r="AI441" i="6"/>
  <c r="AI442" i="6"/>
  <c r="AI443" i="6"/>
  <c r="AI444" i="6"/>
  <c r="AI445" i="6"/>
  <c r="AI446" i="6"/>
  <c r="AI447" i="6"/>
  <c r="AI448" i="6"/>
  <c r="AI449" i="6"/>
  <c r="AI450" i="6"/>
  <c r="AI451" i="6"/>
  <c r="AI452" i="6"/>
  <c r="AI453" i="6"/>
  <c r="AI454" i="6"/>
  <c r="AI455" i="6"/>
  <c r="AI456" i="6"/>
  <c r="AI457" i="6"/>
  <c r="AI458" i="6"/>
  <c r="AI459" i="6"/>
  <c r="AI460" i="6"/>
  <c r="AI461" i="6"/>
  <c r="AI462" i="6"/>
  <c r="AI463" i="6"/>
  <c r="AI464" i="6"/>
  <c r="AI465" i="6"/>
  <c r="AI466" i="6"/>
  <c r="AI467" i="6"/>
  <c r="AI468" i="6"/>
  <c r="AI469" i="6"/>
  <c r="AI470" i="6"/>
  <c r="AI471" i="6"/>
  <c r="AI472" i="6"/>
  <c r="AI473" i="6"/>
  <c r="AI474" i="6"/>
  <c r="AI475" i="6"/>
  <c r="AI476" i="6"/>
  <c r="AI477" i="6"/>
  <c r="AI478" i="6"/>
  <c r="AI479" i="6"/>
  <c r="AI480" i="6"/>
  <c r="AI481" i="6"/>
  <c r="AI482" i="6"/>
  <c r="AI483" i="6"/>
  <c r="AI484" i="6"/>
  <c r="AI485" i="6"/>
  <c r="AI486" i="6"/>
  <c r="AI487" i="6"/>
  <c r="AI488" i="6"/>
  <c r="AI489" i="6"/>
  <c r="AI490" i="6"/>
  <c r="AI491" i="6"/>
  <c r="AI492" i="6"/>
  <c r="AI493" i="6"/>
  <c r="AI494" i="6"/>
  <c r="AI495" i="6"/>
  <c r="AI496" i="6"/>
  <c r="AI497" i="6"/>
  <c r="AI498" i="6"/>
  <c r="AI499" i="6"/>
  <c r="AI500" i="6"/>
  <c r="D10" i="11" l="1"/>
  <c r="E7" i="11"/>
  <c r="I9" i="11"/>
  <c r="L9" i="11"/>
  <c r="M9" i="11"/>
  <c r="P10" i="11"/>
  <c r="O9" i="11"/>
  <c r="P9" i="11"/>
  <c r="K10" i="11"/>
  <c r="Q9" i="11"/>
  <c r="M10" i="11"/>
  <c r="F10" i="11"/>
  <c r="O10" i="11"/>
  <c r="H10" i="11"/>
  <c r="I10" i="11"/>
  <c r="L7" i="11"/>
  <c r="AF8" i="6"/>
  <c r="K9" i="11"/>
  <c r="J9" i="11"/>
  <c r="G9" i="11"/>
  <c r="F9" i="11"/>
  <c r="E9" i="11"/>
  <c r="D9" i="11"/>
  <c r="F7" i="11"/>
  <c r="D7" i="11"/>
  <c r="AF7" i="6"/>
  <c r="J7" i="11"/>
  <c r="AI8" i="6"/>
  <c r="Q5" i="11"/>
  <c r="E8" i="11"/>
  <c r="Q10" i="11"/>
  <c r="G8" i="11"/>
  <c r="Q8" i="11"/>
  <c r="G6" i="11"/>
  <c r="I5" i="11"/>
  <c r="E10" i="11"/>
  <c r="G10" i="11"/>
  <c r="Q6" i="11"/>
  <c r="L100" i="6" l="1"/>
  <c r="L99" i="6"/>
  <c r="L98" i="6"/>
  <c r="L97" i="6"/>
  <c r="L96" i="6"/>
  <c r="L95" i="6"/>
  <c r="L94" i="6"/>
  <c r="L93" i="6"/>
  <c r="L92" i="6"/>
  <c r="L91" i="6"/>
  <c r="L90" i="6"/>
  <c r="L89" i="6"/>
  <c r="L88" i="6"/>
  <c r="L87" i="6"/>
  <c r="L86" i="6"/>
  <c r="L85" i="6"/>
  <c r="L84" i="6"/>
  <c r="L83" i="6"/>
  <c r="L82" i="6"/>
  <c r="L81" i="6"/>
  <c r="L80" i="6"/>
  <c r="L79" i="6"/>
  <c r="L78" i="6"/>
  <c r="L77" i="6"/>
  <c r="L76" i="6"/>
  <c r="L75" i="6"/>
  <c r="L74" i="6"/>
  <c r="L73" i="6"/>
  <c r="L72" i="6"/>
  <c r="L71" i="6"/>
  <c r="L70" i="6"/>
  <c r="L69" i="6"/>
  <c r="L68" i="6"/>
  <c r="L67" i="6"/>
  <c r="L66" i="6"/>
  <c r="L65" i="6"/>
  <c r="L64" i="6"/>
  <c r="L63" i="6"/>
  <c r="L62" i="6"/>
  <c r="L61" i="6"/>
  <c r="L60" i="6"/>
  <c r="L59" i="6"/>
  <c r="L58" i="6"/>
  <c r="L57" i="6"/>
  <c r="L56" i="6"/>
  <c r="L55" i="6"/>
  <c r="L54" i="6"/>
  <c r="L53" i="6"/>
  <c r="L52" i="6"/>
  <c r="L51" i="6"/>
  <c r="L50" i="6"/>
  <c r="L49" i="6"/>
  <c r="L48" i="6"/>
  <c r="L47" i="6"/>
  <c r="L46" i="6"/>
  <c r="L45" i="6"/>
  <c r="L44" i="6"/>
  <c r="L43" i="6"/>
  <c r="L42" i="6"/>
  <c r="L41" i="6"/>
  <c r="L40" i="6"/>
  <c r="L39" i="6"/>
  <c r="L38" i="6"/>
  <c r="L37" i="6"/>
  <c r="L36" i="6"/>
  <c r="L35" i="6"/>
  <c r="L34" i="6"/>
  <c r="L33" i="6"/>
  <c r="L32" i="6"/>
  <c r="L31" i="6"/>
  <c r="L30" i="6"/>
  <c r="L29" i="6"/>
  <c r="L28" i="6"/>
  <c r="L27" i="6"/>
  <c r="L26" i="6"/>
  <c r="L25" i="6"/>
  <c r="L24" i="6"/>
  <c r="L23" i="6"/>
  <c r="L22" i="6"/>
  <c r="L21" i="6"/>
  <c r="L20" i="6"/>
  <c r="L19" i="6"/>
  <c r="L18" i="6"/>
  <c r="L17" i="6"/>
  <c r="L16" i="6"/>
  <c r="L15" i="6"/>
  <c r="L14" i="6"/>
  <c r="L13" i="6"/>
  <c r="L12" i="6"/>
  <c r="L11" i="6"/>
  <c r="L10" i="6"/>
  <c r="L9" i="6"/>
  <c r="L8" i="6"/>
  <c r="L7" i="6"/>
  <c r="B2"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Barr, Alana</author>
  </authors>
  <commentList>
    <comment ref="D11" authorId="0" shapeId="0" xr:uid="{F800C330-B848-4D65-B559-481F87470F80}">
      <text>
        <r>
          <rPr>
            <b/>
            <sz val="9"/>
            <color indexed="81"/>
            <rFont val="Tahoma"/>
            <family val="2"/>
          </rPr>
          <t xml:space="preserve">Leave blank if the Home Visiting staff is still employed by your agency.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Kya Barounis</author>
  </authors>
  <commentList>
    <comment ref="D4" authorId="0" shapeId="0" xr:uid="{4EAEA67A-25A8-440C-A871-C931901C613D}">
      <text>
        <r>
          <rPr>
            <sz val="9"/>
            <color indexed="81"/>
            <rFont val="Tahoma"/>
            <family val="2"/>
          </rPr>
          <t xml:space="preserve">“N” = number of eligible participants for that metric within the demographic group. Eligibility depends on criteria like age, time in program, or screening completion.
</t>
        </r>
      </text>
    </comment>
    <comment ref="F4" authorId="0" shapeId="0" xr:uid="{EF9FC440-C4BC-4FC9-9ED6-3A83AEA1407A}">
      <text>
        <r>
          <rPr>
            <sz val="9"/>
            <color indexed="81"/>
            <rFont val="Tahoma"/>
            <family val="2"/>
          </rPr>
          <t xml:space="preserve">“N” = number of eligible participants for that metric within the demographic group. Eligibility depends on criteria like age, time in program, or screening completion.
</t>
        </r>
      </text>
    </comment>
    <comment ref="H4" authorId="0" shapeId="0" xr:uid="{E95635F5-BB39-4B1C-B8DD-6BD0B859D8D5}">
      <text>
        <r>
          <rPr>
            <sz val="9"/>
            <color indexed="81"/>
            <rFont val="Tahoma"/>
            <family val="2"/>
          </rPr>
          <t xml:space="preserve">“N” = number of eligible participants for that metric within the demographic group. Eligibility depends on criteria like age, time in program, or screening completion.
</t>
        </r>
      </text>
    </comment>
    <comment ref="J4" authorId="0" shapeId="0" xr:uid="{6E68487B-B668-4D29-8FE0-32054D807BD8}">
      <text>
        <r>
          <rPr>
            <sz val="9"/>
            <color indexed="81"/>
            <rFont val="Tahoma"/>
            <family val="2"/>
          </rPr>
          <t xml:space="preserve">“N” = number of eligible participants for that metric within the demographic group. Eligibility depends on criteria like age, time in program, or screening completion.
</t>
        </r>
      </text>
    </comment>
    <comment ref="L4" authorId="0" shapeId="0" xr:uid="{FABDF29F-C60A-44B8-9D24-0170EABB3106}">
      <text>
        <r>
          <rPr>
            <sz val="9"/>
            <color indexed="81"/>
            <rFont val="Tahoma"/>
            <family val="2"/>
          </rPr>
          <t xml:space="preserve">“N” = number of eligible participants for that metric within the demographic group. Eligibility depends on criteria like age, time in program, or screening completion.
</t>
        </r>
      </text>
    </comment>
    <comment ref="N4" authorId="0" shapeId="0" xr:uid="{E8411ED0-4A69-4D53-ADB5-1099DF3292C4}">
      <text>
        <r>
          <rPr>
            <sz val="9"/>
            <color indexed="81"/>
            <rFont val="Tahoma"/>
            <family val="2"/>
          </rPr>
          <t xml:space="preserve">“N” = number of eligible participants for that metric within the demographic group. Eligibility depends on criteria like age, time in program, or screening completion.
</t>
        </r>
      </text>
    </comment>
    <comment ref="P4" authorId="0" shapeId="0" xr:uid="{EF21AFAA-49A3-4567-A961-DB3D28FA16F2}">
      <text>
        <r>
          <rPr>
            <sz val="9"/>
            <color indexed="81"/>
            <rFont val="Tahoma"/>
            <family val="2"/>
          </rPr>
          <t xml:space="preserve">“N” = number of eligible participants for that metric within the demographic group. Eligibility depends on criteria like age, time in program, or screening completion.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<sst xmlns="http://schemas.openxmlformats.org/spreadsheetml/2006/main" count="284" uniqueCount="201">
  <si>
    <t>County Name</t>
  </si>
  <si>
    <t>Name of EBP Model</t>
  </si>
  <si>
    <t>Name of agency providing PAT to FFPSA candidates</t>
  </si>
  <si>
    <t>Name of site providing PAT to FFPSA candidates</t>
  </si>
  <si>
    <t>Report Type</t>
  </si>
  <si>
    <t>What month do you want the report period to start in?</t>
  </si>
  <si>
    <t>What year do you want the report period to start in?</t>
  </si>
  <si>
    <t>Reporting Period Start Date</t>
  </si>
  <si>
    <t>Reporting Period End Date</t>
  </si>
  <si>
    <t>Fiscal Year</t>
  </si>
  <si>
    <t>Is the APR/PMR overdue?</t>
  </si>
  <si>
    <t>Did the affiliate receive a score of ≥60% or pass on all 21 items in the most recent Affiliate Performance Report (APR)?</t>
  </si>
  <si>
    <t xml:space="preserve">Does this affiliate use one of the PAT approved developmental screening tools? </t>
  </si>
  <si>
    <t>Report Completed By</t>
  </si>
  <si>
    <t>Email Address</t>
  </si>
  <si>
    <t xml:space="preserve">Alameda  </t>
  </si>
  <si>
    <t>PAT</t>
  </si>
  <si>
    <t>Quarterly</t>
  </si>
  <si>
    <t>March</t>
  </si>
  <si>
    <t>Counties</t>
  </si>
  <si>
    <t>Today's Date</t>
  </si>
  <si>
    <t>Start of Reporting Period</t>
  </si>
  <si>
    <t>End of Reporting Period</t>
  </si>
  <si>
    <t xml:space="preserve">Alpine  </t>
  </si>
  <si>
    <t xml:space="preserve">Amador  </t>
  </si>
  <si>
    <t xml:space="preserve">Butte  </t>
  </si>
  <si>
    <t xml:space="preserve">Calaveras  </t>
  </si>
  <si>
    <t xml:space="preserve">Colusa  </t>
  </si>
  <si>
    <t xml:space="preserve">Contra Costa  </t>
  </si>
  <si>
    <t xml:space="preserve">Del Norte  </t>
  </si>
  <si>
    <t xml:space="preserve">El Dorado  </t>
  </si>
  <si>
    <t xml:space="preserve">Fresno  </t>
  </si>
  <si>
    <t xml:space="preserve">Glenn  </t>
  </si>
  <si>
    <t xml:space="preserve">Humboldt  </t>
  </si>
  <si>
    <t xml:space="preserve">Imperial  </t>
  </si>
  <si>
    <t xml:space="preserve">Inyo  </t>
  </si>
  <si>
    <t>Karuk Tribe</t>
  </si>
  <si>
    <t xml:space="preserve">Kern  </t>
  </si>
  <si>
    <t xml:space="preserve">Kings  </t>
  </si>
  <si>
    <t xml:space="preserve">Lake  </t>
  </si>
  <si>
    <t xml:space="preserve">Lassen  </t>
  </si>
  <si>
    <t xml:space="preserve">Los Angeles  </t>
  </si>
  <si>
    <t xml:space="preserve">Madera  </t>
  </si>
  <si>
    <t xml:space="preserve">Marin  </t>
  </si>
  <si>
    <t xml:space="preserve">Mariposa  </t>
  </si>
  <si>
    <t xml:space="preserve">Mendocino  </t>
  </si>
  <si>
    <t xml:space="preserve">Merced  </t>
  </si>
  <si>
    <t xml:space="preserve">Modoc  </t>
  </si>
  <si>
    <t xml:space="preserve">Mono  </t>
  </si>
  <si>
    <t xml:space="preserve">Monterey  </t>
  </si>
  <si>
    <t xml:space="preserve">Napa  </t>
  </si>
  <si>
    <t xml:space="preserve">Nevada  </t>
  </si>
  <si>
    <t xml:space="preserve">Orange  </t>
  </si>
  <si>
    <t xml:space="preserve">Placer  </t>
  </si>
  <si>
    <t xml:space="preserve">Plumas  </t>
  </si>
  <si>
    <t xml:space="preserve">Riverside  </t>
  </si>
  <si>
    <t xml:space="preserve">Sacramento  </t>
  </si>
  <si>
    <t xml:space="preserve">San Benito  </t>
  </si>
  <si>
    <t xml:space="preserve">San Bernardino  </t>
  </si>
  <si>
    <t xml:space="preserve">San Diego  </t>
  </si>
  <si>
    <t xml:space="preserve">San Francisco  </t>
  </si>
  <si>
    <t xml:space="preserve">San Joaquin  </t>
  </si>
  <si>
    <t xml:space="preserve">San Luis Obispo  </t>
  </si>
  <si>
    <t xml:space="preserve">San Mateo  </t>
  </si>
  <si>
    <t xml:space="preserve">Santa Barbara  </t>
  </si>
  <si>
    <t xml:space="preserve">Santa Clara  </t>
  </si>
  <si>
    <t xml:space="preserve">Santa Cruz  </t>
  </si>
  <si>
    <t xml:space="preserve">Shasta  </t>
  </si>
  <si>
    <t xml:space="preserve">Sierra  </t>
  </si>
  <si>
    <t xml:space="preserve">Siskiyou  </t>
  </si>
  <si>
    <t xml:space="preserve">Solano  </t>
  </si>
  <si>
    <t xml:space="preserve">Sonoma  </t>
  </si>
  <si>
    <t xml:space="preserve">Stanislaus  </t>
  </si>
  <si>
    <t xml:space="preserve">Sutter  </t>
  </si>
  <si>
    <t xml:space="preserve">Tehama  </t>
  </si>
  <si>
    <t xml:space="preserve">Trinity  </t>
  </si>
  <si>
    <t xml:space="preserve">Tulare  </t>
  </si>
  <si>
    <t xml:space="preserve">Tuolumne  </t>
  </si>
  <si>
    <t xml:space="preserve">Ventura  </t>
  </si>
  <si>
    <t xml:space="preserve">Yolo  </t>
  </si>
  <si>
    <t xml:space="preserve">Yuba  </t>
  </si>
  <si>
    <t>Yurok Tribe</t>
  </si>
  <si>
    <r>
      <t xml:space="preserve">Instructions for Completing the Spreadsheet
</t>
    </r>
    <r>
      <rPr>
        <i/>
        <sz val="11"/>
        <rFont val="Aptos Narrow"/>
        <family val="2"/>
        <scheme val="minor"/>
      </rPr>
      <t>Please enter all staff names and employment dates here. Use the dropdown menus where provided to ensure consistent responses and hover over cells to view notes for specific guidance on each field. Follow the flow of the spreadsheet, ensuring that cells dependent on a prior answer are completed appropriately. If a cell does not apply based on the answer to the previous cell, leave it blank and move to the next applicable field. Conditional formatting has been applied to some cells. If you encounter any issues with formatting or dropdown selections, reach out to the CDSS FFPS team for assistance: FFPSApreventionservices@dss.ca.gov</t>
    </r>
  </si>
  <si>
    <t>Agency Name:</t>
  </si>
  <si>
    <t>Site Name:</t>
  </si>
  <si>
    <t>Fidelity</t>
  </si>
  <si>
    <t>Parent Educators Received and Maintained Required Training</t>
  </si>
  <si>
    <t>Supervisors Received and Maintained Required Training</t>
  </si>
  <si>
    <t>Home Visiting Staff First Name</t>
  </si>
  <si>
    <t>Home Visiting Staff Last Name</t>
  </si>
  <si>
    <t>Employment Start Date</t>
  </si>
  <si>
    <t>Employment End Date</t>
  </si>
  <si>
    <t xml:space="preserve">Was the Home Visiting staff employed by your agency during the reporting period? </t>
  </si>
  <si>
    <t>Role of the Home Visiting staff</t>
  </si>
  <si>
    <t>Indicate if the Home Visiting staff member is Full-Time (FT) or Part-Time (PT)</t>
  </si>
  <si>
    <t>Has the Parent Educator attended the required PAT trainings before delivering PAT services?</t>
  </si>
  <si>
    <t>Does the Parent Educator who is delivering the model services for the affiliate have a current Model Certified subscription?</t>
  </si>
  <si>
    <t>Has the new supervisor attended the required PAT trainings before delivering PAT services?</t>
  </si>
  <si>
    <t>Does the supervisor who is delivering services for the affiliate have a current Model Certified subscription?</t>
  </si>
  <si>
    <r>
      <rPr>
        <b/>
        <i/>
        <sz val="11"/>
        <color rgb="FF7F7F7F"/>
        <rFont val="Aptos Narrow"/>
        <family val="2"/>
        <scheme val="minor"/>
      </rPr>
      <t xml:space="preserve">Instructions for Completing the Spreadsheet </t>
    </r>
    <r>
      <rPr>
        <b/>
        <i/>
        <sz val="11"/>
        <color rgb="FFFF0000"/>
        <rFont val="Aptos Narrow"/>
        <family val="2"/>
        <scheme val="minor"/>
      </rPr>
      <t>(For Family First Title IV-E children/families only and following the child's birth)</t>
    </r>
    <r>
      <rPr>
        <b/>
        <i/>
        <sz val="11"/>
        <color rgb="FF7F7F7F"/>
        <rFont val="Aptos Narrow"/>
        <family val="2"/>
        <scheme val="minor"/>
      </rPr>
      <t xml:space="preserve">
</t>
    </r>
    <r>
      <rPr>
        <i/>
        <sz val="11"/>
        <color rgb="FF7F7F7F"/>
        <rFont val="Aptos Narrow"/>
        <family val="2"/>
        <scheme val="minor"/>
      </rPr>
      <t xml:space="preserve"> Use the dropdown menus where provided to ensure consistent responses and hover over cells to view notes for specific guidance on each field. Follow the flow of the spreadsheet, ensuring that cells dependent on a prior answer are completed appropriately. If a cell does not apply based on the answer to the previous cell, leave it blank and move to the next applicable field. Conditional formatting has been applied to some cells. If a cell does not apply based on the answer to the previous cell, leave it blank and move to the next applicable field.  If you encounter any issues with formatting or dropdown selections, reach out to the CDSS FFPS team for assistance: FFPSApreventionservices@dss.ca.gov</t>
    </r>
  </si>
  <si>
    <r>
      <rPr>
        <b/>
        <i/>
        <sz val="11"/>
        <color rgb="FF000000"/>
        <rFont val="Aptos Narrow"/>
        <family val="2"/>
        <scheme val="minor"/>
      </rPr>
      <t xml:space="preserve">Instructions for Completing the Spreadsheet (For Family First Title IV-E children/families only and following the child's birth)
</t>
    </r>
    <r>
      <rPr>
        <i/>
        <sz val="11"/>
        <color rgb="FF000000"/>
        <rFont val="Aptos Narrow"/>
        <family val="2"/>
        <scheme val="minor"/>
      </rPr>
      <t xml:space="preserve"> Use the dropdown menus where provided to ensure consistent responses and hover over cells to view notes for specific guidance on each field. Follow the flow of the spreadsheet, ensuring that cells dependent on a prior answer are completed appropriately. If a cell does not apply based on the answer to the previous cell, leave it blank and move to the next applicable field. Conditional formatting has been applied to some cells. If a cell does not apply based on the answer to the previous cell, leave it blank and move to the next applicable field.  If you encounter any issues with formatting or dropdown selections, reach out to the CDSS FFPS team for assistance: </t>
    </r>
    <r>
      <rPr>
        <b/>
        <i/>
        <sz val="11"/>
        <color rgb="FF000000"/>
        <rFont val="Aptos Narrow"/>
        <family val="2"/>
        <scheme val="minor"/>
      </rPr>
      <t>FFPSApreventionservices@dss.ca.gov</t>
    </r>
  </si>
  <si>
    <t xml:space="preserve">Agency Name: </t>
  </si>
  <si>
    <t>Child Identifier</t>
  </si>
  <si>
    <t>Program Start and End Dates</t>
  </si>
  <si>
    <t>Number of Visits</t>
  </si>
  <si>
    <t>Increased Positive Parenting Practices</t>
  </si>
  <si>
    <t>Improved Pregnancy Outcomes</t>
  </si>
  <si>
    <t>Improved Child Health &amp; Development</t>
  </si>
  <si>
    <t>Improved Caregiver Health</t>
  </si>
  <si>
    <t>DCFS/Probation Unique Identifier</t>
  </si>
  <si>
    <t>HVP Model 
Child ID</t>
  </si>
  <si>
    <t>Child Date of Birth</t>
  </si>
  <si>
    <t>Child Sex</t>
  </si>
  <si>
    <t>Child Hispanic or Latino Ethnicity</t>
  </si>
  <si>
    <t>Child Race: White</t>
  </si>
  <si>
    <t>Child Race: Black or African American</t>
  </si>
  <si>
    <t>Child Race: Asian</t>
  </si>
  <si>
    <t>Child Race: Native Hawaiian or Other Pacific Islander</t>
  </si>
  <si>
    <t>Child Race: American Indian or Alaska Native</t>
  </si>
  <si>
    <t>Child Race: Declined</t>
  </si>
  <si>
    <t>Child Race: Unknown</t>
  </si>
  <si>
    <t>Program Start Date</t>
  </si>
  <si>
    <t>Program End Date</t>
  </si>
  <si>
    <t>Was this child engaged in services during the report period?</t>
  </si>
  <si>
    <t>Date Child Specific Prevention Plan Start (Year One)</t>
  </si>
  <si>
    <t>Date Child Specific Prevention Plan Ended (Year One)</t>
  </si>
  <si>
    <t>Date Child Specific Prevention Plan Start (Year Two)</t>
  </si>
  <si>
    <t>Date Child Specific Prevention Plan Ended (Year Two)</t>
  </si>
  <si>
    <t>Total Number of Visits (as defined by the PAT model) by the End of the Report Period</t>
  </si>
  <si>
    <t>Months Open at End of Reporting Period</t>
  </si>
  <si>
    <t>Child Age at End of Reporting Period in Months</t>
  </si>
  <si>
    <r>
      <t xml:space="preserve">Did the family have </t>
    </r>
    <r>
      <rPr>
        <b/>
        <i/>
        <sz val="11"/>
        <rFont val="Aptos Narrow"/>
        <family val="2"/>
        <scheme val="minor"/>
      </rPr>
      <t>one or fewer</t>
    </r>
    <r>
      <rPr>
        <b/>
        <sz val="11"/>
        <rFont val="Aptos Narrow"/>
        <family val="2"/>
        <scheme val="minor"/>
      </rPr>
      <t xml:space="preserve"> stressors during the report period?</t>
    </r>
  </si>
  <si>
    <r>
      <t xml:space="preserve">Did the family have </t>
    </r>
    <r>
      <rPr>
        <b/>
        <i/>
        <sz val="11"/>
        <rFont val="Aptos Narrow"/>
        <family val="2"/>
        <scheme val="minor"/>
      </rPr>
      <t>two or more</t>
    </r>
    <r>
      <rPr>
        <b/>
        <sz val="11"/>
        <rFont val="Aptos Narrow"/>
        <family val="2"/>
        <scheme val="minor"/>
      </rPr>
      <t xml:space="preserve"> stressors during the report period?</t>
    </r>
  </si>
  <si>
    <t>Did the family receive at least 75% of the required number of visits per month?</t>
  </si>
  <si>
    <t>Was the caregiver-child interaction assessed using a validated tool (AAPI-2, HFPI, HOME, KIPS, PICCOLO, PSI-4, PSS, PAPF, or PFS-2)?</t>
  </si>
  <si>
    <t>Was the child's mother enrolled in the home visiting program prenatally before 37 weeks?</t>
  </si>
  <si>
    <t>If "Yes", was the child born preterm and with very low birth weight following enrollment in the home visiting program?</t>
  </si>
  <si>
    <t xml:space="preserve">Did the child receive a complete, initial child developmental screening within 90 days of enrollment or birth? </t>
  </si>
  <si>
    <t xml:space="preserve">Did the child have a timely screen for developmental delays using a validated parent-completed tool (ASQ-3, ASQ-SE, DECA, Brigance Early Childhood Screens III, DIAL-4, IDA-2, or PEDS) at 4 months?  </t>
  </si>
  <si>
    <t xml:space="preserve">Did the child have a timely screen for developmental delays using a validated parent-completed tool (ASQ-3, ASQ-SE, DECA, Brigance Early Childhood Screens III, DIAL-4, IDA-2, or PEDS) at least once annually, after the initial screening? </t>
  </si>
  <si>
    <r>
      <t>Is the child's screening for developmental delays up-to-date based on the child's age (</t>
    </r>
    <r>
      <rPr>
        <b/>
        <i/>
        <sz val="11"/>
        <rFont val="Aptos Narrow"/>
        <family val="2"/>
        <scheme val="minor"/>
      </rPr>
      <t>for children ages 5 months and older</t>
    </r>
    <r>
      <rPr>
        <b/>
        <sz val="11"/>
        <rFont val="Aptos Narrow"/>
        <family val="2"/>
        <scheme val="minor"/>
      </rPr>
      <t>)?</t>
    </r>
  </si>
  <si>
    <t xml:space="preserve">Did the child have a positive screen for developmental delays using a validated tool (PAT Forms or the site's Data Management System)?  </t>
  </si>
  <si>
    <t xml:space="preserve">If "Yes", did the child receive services in a timely manner following the positive screen? </t>
  </si>
  <si>
    <t xml:space="preserve">Has the child been enrolled in home visiting for at least 3 months? </t>
  </si>
  <si>
    <t>If "Yes," was the child's primary caregiver screened for depression within 3 months of enrollment or 3 months of delivery (for those enrolled prenatally), if their child is 4 months or older?</t>
  </si>
  <si>
    <t xml:space="preserve">If "Yes," did the child's primary caregiver have a positive screen for depression? </t>
  </si>
  <si>
    <t xml:space="preserve">If "Yes," did the primary caregiver receive one or more service contacts? </t>
  </si>
  <si>
    <t>Fidelity Measures</t>
  </si>
  <si>
    <t>Measure</t>
  </si>
  <si>
    <t>Indicator</t>
  </si>
  <si>
    <t>Target</t>
  </si>
  <si>
    <t>N</t>
  </si>
  <si>
    <t>Percent</t>
  </si>
  <si>
    <t>Provider maintained &amp; received required training</t>
  </si>
  <si>
    <t xml:space="preserve">% of PEs delivering model services for the affiliate have a current Model Certified subscription. </t>
  </si>
  <si>
    <t>Meets supervisor to parent educator ratio</t>
  </si>
  <si>
    <t>≤6</t>
  </si>
  <si>
    <t>NA</t>
  </si>
  <si>
    <t>Meets visit frequency requirements</t>
  </si>
  <si>
    <t>% of families with 1 or fewer stressors that received at least 75% of the required number of visits per month.</t>
  </si>
  <si>
    <t>% of families with 2 or more stressors that received at least 75% of the required number of visits per month.</t>
  </si>
  <si>
    <t>Meets developmental screen requirements</t>
  </si>
  <si>
    <t>% of newly enrolled children who received a complete initial child developmental screening within 90 days of enrollment or birth.</t>
  </si>
  <si>
    <r>
      <t xml:space="preserve">% of children who received a complete annual child developmental screening during the program year.
</t>
    </r>
    <r>
      <rPr>
        <i/>
        <sz val="11"/>
        <color rgb="FFFF0000"/>
        <rFont val="Aptos Narrow"/>
        <family val="2"/>
        <scheme val="minor"/>
      </rPr>
      <t xml:space="preserve">For the purposes of the report, please see Outcomes Aggregate metric "% of children enrolled in home visiting with a timely screen for developmental delays using a validated parent-completed tool." </t>
    </r>
  </si>
  <si>
    <t>N/A</t>
  </si>
  <si>
    <t xml:space="preserve">Affiliate used one of the PAT approved developmental screening tools. </t>
  </si>
  <si>
    <t>Yes</t>
  </si>
  <si>
    <t>Timely submission of the PAT 21 Essential Requirements</t>
  </si>
  <si>
    <r>
      <t xml:space="preserve">What was the date of submission of the Affiliate Performance Report? (MM/DD/YYYY)
</t>
    </r>
    <r>
      <rPr>
        <i/>
        <sz val="11"/>
        <color rgb="FFFF0000"/>
        <rFont val="Aptos Narrow"/>
        <family val="2"/>
        <scheme val="minor"/>
      </rPr>
      <t xml:space="preserve">For the purposes of the report, note that spreadsheet captures whether the APR/PMR is overdue, rather than the date of submission. </t>
    </r>
  </si>
  <si>
    <t>No</t>
  </si>
  <si>
    <r>
      <t xml:space="preserve">% of affiliates that receive a score of ≥60% or pass on all 21 items in the Affiliate Performance Report (APR). 
</t>
    </r>
    <r>
      <rPr>
        <i/>
        <sz val="11"/>
        <color rgb="FFFF0000"/>
        <rFont val="Aptos Narrow"/>
        <family val="2"/>
        <scheme val="minor"/>
      </rPr>
      <t xml:space="preserve">For the purposes of the report, this spreadsheet captures whether this specific PAT affiliate received a passing score on their most recent APR. </t>
    </r>
  </si>
  <si>
    <t>Outcome Measures</t>
  </si>
  <si>
    <t>Total</t>
  </si>
  <si>
    <t>Hispanic</t>
  </si>
  <si>
    <t>White</t>
  </si>
  <si>
    <t>Black or African American</t>
  </si>
  <si>
    <t>Asian</t>
  </si>
  <si>
    <t>Native Hawaiian or Other Pacific Islander</t>
  </si>
  <si>
    <t>American Indian or Alaska Native</t>
  </si>
  <si>
    <t>%</t>
  </si>
  <si>
    <t>Increased positive parenting practices</t>
  </si>
  <si>
    <t>% of primary caregivers with children in the target level age range whose caregiver-child interaction was assessed using a validated tool.</t>
  </si>
  <si>
    <t>Improved pregnancy outcomes</t>
  </si>
  <si>
    <t>% of infants (among mothers who enrolled in home visiting prenatally before 37 weeks) who are born preterm and with very low birth weight following program enrollment.</t>
  </si>
  <si>
    <t>&lt;15%</t>
  </si>
  <si>
    <t>Improved child health &amp; development</t>
  </si>
  <si>
    <t>% of children enrolled in home visiting with a timely screen for developmental delays using a validated parent-completed tool.</t>
  </si>
  <si>
    <t>% of children enrolled in home visiting referred for services for a positive screen for developmental delays (measured using a validated tool) who received services in a timely manner.</t>
  </si>
  <si>
    <t>Improved caregiver health</t>
  </si>
  <si>
    <t>% of primary caregivers enrolled in home visiting for at least 3 months who were screened for depression within 3 months of enrollment or 3 months of delivery (for those enrolled prenatally).</t>
  </si>
  <si>
    <t xml:space="preserve">% of primary caregivers referred to services for a positive screen for depression who receive one or more service contacts. </t>
  </si>
  <si>
    <t>Start of Quarter</t>
  </si>
  <si>
    <t>End of Quarter</t>
  </si>
  <si>
    <t>sum FTEtoPTE</t>
  </si>
  <si>
    <t>sum PTE</t>
  </si>
  <si>
    <t>Finalsum</t>
  </si>
  <si>
    <r>
      <t xml:space="preserve">This sheet will populate automatically based on the data entered in the "Outcomes" spreadsheet. Be sure to choose the correct reporting period on the Cover Sheet tab. Please review the notes in the "n" columns which describe who the n refers to.  If you encounter any issues with formatting or dropdown selections, reach out to the CDSS FFPS team for assistance: FFPSApreventionservices@dss.ca.gov. To keep a copy of your aggregate data for each reporting period, save a copy of this sheet and "Fidelity Aggregate". These sheets will overwrite whenever you add new data.
</t>
    </r>
    <r>
      <rPr>
        <sz val="10"/>
        <color rgb="FFFF0000"/>
        <rFont val="Calibri"/>
        <family val="2"/>
      </rPr>
      <t xml:space="preserve">Please use your most recent Performance Measures Report and the Annual Performance Report to complete the Required CWS-CARES Fidelity and Outcomes Report which is due annually in October, beginning October 2027.
</t>
    </r>
    <r>
      <rPr>
        <sz val="10"/>
        <rFont val="Calibri"/>
        <family val="2"/>
      </rPr>
      <t>This PAT Optional Fidelity and Outcomes Template can be used to review aggregate data on a monthly, quarterly, biannual, or annual basis. It is designed to support continuous quality improvement (CQI) work in county-level CQI teams and regional PCC sessions.</t>
    </r>
  </si>
  <si>
    <r>
      <t xml:space="preserve">This sheet will populate automatically based on the data entered in the "Fidelity" tab. Be sure to choose the correct reporting period on the Cover Sheet tab. If you encounter any issues with formatting or dropdown selections, reach out to the CDSS FFPS team for assistance: FFPSApreventionservices@dss.ca.gov. To keep a copy of your aggregate fidelity data for each reporting period, save a copy of this sheet and "Outcomes Aggregate". These sheets will overwrite whenever you add new data.
</t>
    </r>
    <r>
      <rPr>
        <sz val="10"/>
        <color rgb="FFFF0000"/>
        <rFont val="Calibri"/>
        <family val="2"/>
      </rPr>
      <t xml:space="preserve">Please use your most recent Performance Measures Report and the Annual Performance Report to complete the Required CWS-CARES Fidelity and Outcomes Report which is due annually in October, beginning October 2027.
</t>
    </r>
    <r>
      <rPr>
        <sz val="10"/>
        <rFont val="Calibri"/>
        <family val="2"/>
      </rPr>
      <t>This PAT Optional Fidelity and Outcomes Template can be used to review aggregate data on a monthly, quarterly, biannual, or annual basis. It is designed to support continuous quality improvement (CQI) work in county-level CQI teams and regional PCC sessions.</t>
    </r>
  </si>
  <si>
    <t>% of parent educators (PE) and new supervisors who will deliver Parents as Teachers services to families have attended the required PAT trainings before delivering PAT services.</t>
  </si>
  <si>
    <t># of PEs per 1.0 FTE supervisor (the number of parent educators assigned to the supervisor decreases proportionately when the supervisor is not full-time).</t>
  </si>
  <si>
    <r>
      <t xml:space="preserve">Instructions for Completing the Spreadsheet
</t>
    </r>
    <r>
      <rPr>
        <sz val="11"/>
        <color rgb="FF000000"/>
        <rFont val="Calibri"/>
        <family val="2"/>
      </rPr>
      <t>Each report period, one person from the county or community-based organization should complete row 3 of this cover sheet. Fill in every column.</t>
    </r>
    <r>
      <rPr>
        <b/>
        <sz val="11"/>
        <color rgb="FF000000"/>
        <rFont val="Calibri"/>
        <family val="2"/>
      </rPr>
      <t xml:space="preserve"> Update the Report Type, month you want the report period to start in, and year you want the report period to start in, each time you report to keep the aggregate outcome and fidelity data accurate. Do not add more rows to this sheet. </t>
    </r>
    <r>
      <rPr>
        <sz val="11"/>
        <color rgb="FF000000"/>
        <rFont val="Calibri"/>
        <family val="2"/>
      </rPr>
      <t xml:space="preserve">If you encounter any issues with formatting or dropdown selections, reach out to the CDSS FFPS team for assistance: FFPSApreventionservices@dss.ca.gov. </t>
    </r>
    <r>
      <rPr>
        <b/>
        <sz val="11"/>
        <color rgb="FF000000"/>
        <rFont val="Calibri"/>
        <family val="2"/>
      </rPr>
      <t xml:space="preserve">To keep a copy of your aggregate data for each reporting period, save a copy of the "Outcomes Aggregate", and "Fidelity Aggregate" sheets. These sheets will overwrite whenever you add new data.
</t>
    </r>
    <r>
      <rPr>
        <b/>
        <sz val="11"/>
        <color rgb="FFFF0000"/>
        <rFont val="Calibri"/>
        <family val="2"/>
      </rPr>
      <t xml:space="preserve">Please use your most recent Performance Measures Report and the Annual Performance Report to complete the Required CWS-CARES Fidelity and Outcomes Report which is due annually in October, beginning October 2027.
</t>
    </r>
    <r>
      <rPr>
        <b/>
        <sz val="11"/>
        <rFont val="Calibri"/>
        <family val="2"/>
      </rPr>
      <t>This PAT Optional Fidelity and Outcomes Template can be used to review aggregate data on a monthly, quarterly, biannual, or annual basis. It is designed to support continuous quality improvement (CQI) work in county-level CQI teams and regional PCC sessions.</t>
    </r>
    <r>
      <rPr>
        <b/>
        <sz val="11"/>
        <color rgb="FF000000"/>
        <rFont val="Calibri"/>
        <family val="2"/>
      </rPr>
      <t xml:space="preserve">
Updated: October 12,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</si>
</sst>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8" x14ac:knownFonts="1">
    <font>
      <sz val="11"/>
      <color theme="1"/>
      <name val="Aptos Narrow"/>
      <family val="2"/>
      <scheme val="minor"/>
    </font>
    <font>
      <sz val="11"/>
      <color theme="1"/>
      <name val="Aptos Narrow"/>
      <family val="2"/>
      <scheme val="minor"/>
    </font>
    <font>
      <sz val="11"/>
      <color rgb="FF006100"/>
      <name val="Aptos Narrow"/>
      <family val="2"/>
      <scheme val="minor"/>
    </font>
    <font>
      <sz val="11"/>
      <color rgb="FF9C5700"/>
      <name val="Aptos Narrow"/>
      <family val="2"/>
      <scheme val="minor"/>
    </font>
    <font>
      <b/>
      <sz val="11"/>
      <color theme="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6"/>
      <color theme="1"/>
      <name val="Aptos Display"/>
      <family val="2"/>
      <scheme val="major"/>
    </font>
    <font>
      <b/>
      <i/>
      <sz val="11"/>
      <color rgb="FF7F7F7F"/>
      <name val="Aptos Narrow"/>
      <family val="2"/>
      <scheme val="minor"/>
    </font>
    <font>
      <b/>
      <i/>
      <sz val="11"/>
      <color rgb="FFFF0000"/>
      <name val="Aptos Narrow"/>
      <family val="2"/>
      <scheme val="minor"/>
    </font>
    <font>
      <b/>
      <sz val="11"/>
      <name val="Aptos Narrow"/>
      <family val="2"/>
      <scheme val="minor"/>
    </font>
    <font>
      <i/>
      <sz val="11"/>
      <name val="Aptos Narrow"/>
      <family val="2"/>
      <scheme val="minor"/>
    </font>
    <font>
      <b/>
      <i/>
      <sz val="11"/>
      <name val="Aptos Narrow"/>
      <family val="2"/>
      <scheme val="minor"/>
    </font>
    <font>
      <sz val="14"/>
      <color theme="1"/>
      <name val="Aptos Narrow"/>
      <family val="2"/>
      <scheme val="minor"/>
    </font>
    <font>
      <i/>
      <sz val="11"/>
      <color theme="1"/>
      <name val="Aptos Narrow"/>
      <family val="2"/>
      <scheme val="minor"/>
    </font>
    <font>
      <i/>
      <sz val="11"/>
      <color rgb="FFFF0000"/>
      <name val="Aptos Narrow"/>
      <family val="2"/>
      <scheme val="minor"/>
    </font>
    <font>
      <sz val="9"/>
      <color indexed="81"/>
      <name val="Tahoma"/>
      <family val="2"/>
    </font>
    <font>
      <sz val="10"/>
      <color rgb="FF000000"/>
      <name val="Calibri"/>
      <family val="2"/>
    </font>
    <font>
      <b/>
      <sz val="9"/>
      <color indexed="81"/>
      <name val="Tahoma"/>
      <family val="2"/>
    </font>
    <font>
      <b/>
      <sz val="11"/>
      <color rgb="FFFF0000"/>
      <name val="Calibri"/>
      <family val="2"/>
    </font>
    <font>
      <sz val="10"/>
      <color rgb="FFFF0000"/>
      <name val="Calibri"/>
      <family val="2"/>
    </font>
    <font>
      <b/>
      <i/>
      <sz val="11"/>
      <color rgb="FF000000"/>
      <name val="Aptos Narrow"/>
      <family val="2"/>
      <scheme val="minor"/>
    </font>
    <font>
      <i/>
      <sz val="11"/>
      <color rgb="FF000000"/>
      <name val="Aptos Narrow"/>
      <family val="2"/>
      <scheme val="minor"/>
    </font>
    <font>
      <b/>
      <sz val="11"/>
      <color rgb="FF000000"/>
      <name val="Calibri"/>
      <family val="2"/>
    </font>
    <font>
      <b/>
      <sz val="11"/>
      <name val="Calibri"/>
      <family val="2"/>
    </font>
    <font>
      <sz val="11"/>
      <color rgb="FF000000"/>
      <name val="Calibri"/>
      <family val="2"/>
    </font>
    <font>
      <sz val="10"/>
      <name val="Calibri"/>
      <family val="2"/>
    </font>
  </fonts>
  <fills count="31">
    <fill>
      <patternFill patternType="none"/>
    </fill>
    <fill>
      <patternFill patternType="gray125"/>
    </fill>
    <fill>
      <patternFill patternType="solid">
        <fgColor rgb="FFC6EFCE"/>
      </patternFill>
    </fill>
    <fill>
      <patternFill patternType="solid">
        <fgColor rgb="FFFFEB9C"/>
      </patternFill>
    </fill>
    <fill>
      <patternFill patternType="solid">
        <fgColor theme="7" tint="0.79998168889431442"/>
        <bgColor indexed="65"/>
      </patternFill>
    </fill>
    <fill>
      <patternFill patternType="solid">
        <fgColor theme="8"/>
      </patternFill>
    </fill>
    <fill>
      <patternFill patternType="solid">
        <fgColor theme="9" tint="0.79998168889431442"/>
        <bgColor indexed="65"/>
      </patternFill>
    </fill>
    <fill>
      <patternFill patternType="solid">
        <fgColor theme="4" tint="0.59999389629810485"/>
        <bgColor indexed="65"/>
      </patternFill>
    </fill>
    <fill>
      <patternFill patternType="solid">
        <fgColor theme="6"/>
      </patternFill>
    </fill>
    <fill>
      <patternFill patternType="solid">
        <fgColor theme="6" tint="0.79998168889431442"/>
        <bgColor indexed="65"/>
      </patternFill>
    </fill>
    <fill>
      <patternFill patternType="solid">
        <fgColor theme="7"/>
      </patternFill>
    </fill>
    <fill>
      <patternFill patternType="solid">
        <fgColor theme="8" tint="0.39997558519241921"/>
        <bgColor indexed="65"/>
      </patternFill>
    </fill>
    <fill>
      <patternFill patternType="solid">
        <fgColor theme="0" tint="-0.14999847407452621"/>
        <bgColor theme="0" tint="-0.14999847407452621"/>
      </patternFill>
    </fill>
    <fill>
      <patternFill patternType="solid">
        <fgColor theme="0" tint="-0.14999847407452621"/>
        <bgColor indexed="64"/>
      </patternFill>
    </fill>
    <fill>
      <patternFill patternType="solid">
        <fgColor theme="0"/>
        <bgColor theme="0" tint="-0.14999847407452621"/>
      </patternFill>
    </fill>
    <fill>
      <patternFill patternType="solid">
        <fgColor theme="9" tint="0.79998168889431442"/>
        <bgColor indexed="64"/>
      </patternFill>
    </fill>
    <fill>
      <patternFill patternType="solid">
        <fgColor rgb="FFC0000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1"/>
        <bgColor indexed="64"/>
      </patternFill>
    </fill>
    <fill>
      <patternFill patternType="solid">
        <fgColor theme="4" tint="0.79998168889431442"/>
        <bgColor indexed="64"/>
      </patternFill>
    </fill>
    <fill>
      <patternFill patternType="solid">
        <fgColor rgb="FF7030A0"/>
        <bgColor indexed="64"/>
      </patternFill>
    </fill>
    <fill>
      <patternFill patternType="solid">
        <fgColor theme="9" tint="0.79998168889431442"/>
        <bgColor theme="0" tint="-0.14999847407452621"/>
      </patternFill>
    </fill>
    <fill>
      <patternFill patternType="solid">
        <fgColor theme="5"/>
        <bgColor indexed="64"/>
      </patternFill>
    </fill>
    <fill>
      <patternFill patternType="solid">
        <fgColor theme="7"/>
        <bgColor indexed="64"/>
      </patternFill>
    </fill>
    <fill>
      <patternFill patternType="solid">
        <fgColor theme="8"/>
        <bgColor indexed="64"/>
      </patternFill>
    </fill>
    <fill>
      <patternFill patternType="solid">
        <fgColor theme="0"/>
        <bgColor indexed="64"/>
      </patternFill>
    </fill>
    <fill>
      <patternFill patternType="solid">
        <fgColor theme="2" tint="-0.249977111117893"/>
        <bgColor indexed="64"/>
      </patternFill>
    </fill>
  </fills>
  <borders count="21">
    <border>
      <left/>
      <right/>
      <top/>
      <bottom/>
      <diagonal/>
    </border>
    <border>
      <left style="thin">
        <color theme="8" tint="0.79998168889431442"/>
      </left>
      <right/>
      <top style="medium">
        <color theme="8" tint="0.79998168889431442"/>
      </top>
      <bottom/>
      <diagonal/>
    </border>
    <border>
      <left/>
      <right/>
      <top style="medium">
        <color theme="8" tint="0.79998168889431442"/>
      </top>
      <bottom/>
      <diagonal/>
    </border>
    <border>
      <left style="double">
        <color rgb="FF3F3F3F"/>
      </left>
      <right/>
      <top style="medium">
        <color theme="8" tint="0.79998168889431442"/>
      </top>
      <bottom/>
      <diagonal/>
    </border>
    <border>
      <left style="medium">
        <color theme="8" tint="0.79998168889431442"/>
      </left>
      <right/>
      <top style="thin">
        <color theme="8" tint="0.79998168889431442"/>
      </top>
      <bottom/>
      <diagonal/>
    </border>
    <border>
      <left style="thin">
        <color theme="8" tint="0.79998168889431442"/>
      </left>
      <right/>
      <top style="thin">
        <color theme="8" tint="0.79998168889431442"/>
      </top>
      <bottom/>
      <diagonal/>
    </border>
    <border>
      <left/>
      <right/>
      <top style="thin">
        <color theme="8" tint="0.79998168889431442"/>
      </top>
      <bottom/>
      <diagonal/>
    </border>
    <border>
      <left style="thin">
        <color theme="8" tint="0.79998168889431442"/>
      </left>
      <right style="thin">
        <color theme="8" tint="0.79998168889431442"/>
      </right>
      <top style="thin">
        <color theme="8" tint="0.79998168889431442"/>
      </top>
      <bottom/>
      <diagonal/>
    </border>
    <border>
      <left style="thin">
        <color theme="2"/>
      </left>
      <right style="thin">
        <color theme="2"/>
      </right>
      <top style="thin">
        <color theme="2"/>
      </top>
      <bottom style="thin">
        <color theme="2"/>
      </bottom>
      <diagonal/>
    </border>
    <border>
      <left/>
      <right/>
      <top style="thin">
        <color theme="1"/>
      </top>
      <bottom/>
      <diagonal/>
    </border>
    <border>
      <left style="thin">
        <color theme="8" tint="0.79998168889431442"/>
      </left>
      <right/>
      <top style="thin">
        <color theme="1"/>
      </top>
      <bottom/>
      <diagonal/>
    </border>
    <border>
      <left/>
      <right/>
      <top/>
      <bottom style="thin">
        <color theme="8" tint="0.79998168889431442"/>
      </bottom>
      <diagonal/>
    </border>
    <border>
      <left/>
      <right style="double">
        <color rgb="FF3F3F3F"/>
      </right>
      <top/>
      <bottom/>
      <diagonal/>
    </border>
    <border>
      <left style="thin">
        <color theme="8" tint="0.79998168889431442"/>
      </left>
      <right/>
      <top style="thin">
        <color theme="8" tint="0.79998168889431442"/>
      </top>
      <bottom style="thin">
        <color theme="1"/>
      </bottom>
      <diagonal/>
    </border>
    <border>
      <left/>
      <right/>
      <top style="thin">
        <color theme="8" tint="0.79998168889431442"/>
      </top>
      <bottom style="thin">
        <color theme="1"/>
      </bottom>
      <diagonal/>
    </border>
    <border>
      <left/>
      <right style="thin">
        <color theme="8" tint="0.79998168889431442"/>
      </right>
      <top style="thin">
        <color theme="8" tint="0.79998168889431442"/>
      </top>
      <bottom style="thin">
        <color theme="1"/>
      </bottom>
      <diagonal/>
    </border>
    <border>
      <left style="thin">
        <color theme="8" tint="0.79998168889431442"/>
      </left>
      <right/>
      <top style="thin">
        <color theme="8" tint="0.79998168889431442"/>
      </top>
      <bottom style="thin">
        <color theme="8" tint="0.79998168889431442"/>
      </bottom>
      <diagonal/>
    </border>
    <border>
      <left/>
      <right/>
      <top style="thin">
        <color theme="8" tint="0.79998168889431442"/>
      </top>
      <bottom style="thin">
        <color theme="8" tint="0.79998168889431442"/>
      </bottom>
      <diagonal/>
    </border>
    <border>
      <left/>
      <right style="thin">
        <color theme="8" tint="0.79998168889431442"/>
      </right>
      <top style="thin">
        <color theme="8" tint="0.79998168889431442"/>
      </top>
      <bottom style="thin">
        <color theme="8" tint="0.79998168889431442"/>
      </bottom>
      <diagonal/>
    </border>
    <border>
      <left style="thin">
        <color theme="8" tint="0.79998168889431442"/>
      </left>
      <right/>
      <top/>
      <bottom/>
      <diagonal/>
    </border>
    <border>
      <left style="medium">
        <color theme="8" tint="0.79998168889431442"/>
      </left>
      <right/>
      <top/>
      <bottom/>
      <diagonal/>
    </border>
  </borders>
  <cellStyleXfs count="13">
    <xf numFmtId="0" fontId="0" fillId="0" borderId="0"/>
    <xf numFmtId="0" fontId="2" fillId="2" borderId="0" applyNumberFormat="0" applyBorder="0" applyAlignment="0" applyProtection="0"/>
    <xf numFmtId="0" fontId="3" fillId="3" borderId="0" applyNumberFormat="0" applyBorder="0" applyAlignment="0" applyProtection="0"/>
    <xf numFmtId="0" fontId="5" fillId="0" borderId="0" applyNumberFormat="0" applyFill="0" applyBorder="0" applyAlignment="0" applyProtection="0"/>
    <xf numFmtId="0" fontId="1" fillId="4" borderId="0" applyNumberFormat="0" applyBorder="0" applyAlignment="0" applyProtection="0"/>
    <xf numFmtId="0" fontId="7"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7" fillId="8" borderId="0" applyNumberFormat="0" applyBorder="0" applyAlignment="0" applyProtection="0"/>
    <xf numFmtId="0" fontId="1" fillId="9" borderId="0" applyNumberFormat="0" applyBorder="0" applyAlignment="0" applyProtection="0"/>
    <xf numFmtId="0" fontId="7" fillId="10" borderId="0" applyNumberFormat="0" applyBorder="0" applyAlignment="0" applyProtection="0"/>
    <xf numFmtId="0" fontId="1" fillId="11" borderId="0" applyNumberFormat="0" applyBorder="0" applyAlignment="0" applyProtection="0"/>
    <xf numFmtId="9" fontId="1" fillId="0" borderId="0" applyFont="0" applyFill="0" applyBorder="0" applyAlignment="0" applyProtection="0"/>
  </cellStyleXfs>
  <cellXfs count="174">
    <xf numFmtId="0" fontId="0" fillId="0" borderId="0" xfId="0"/>
    <xf numFmtId="0" fontId="0" fillId="0" borderId="0" xfId="0" applyProtection="1">
      <protection locked="0"/>
    </xf>
    <xf numFmtId="2" fontId="0" fillId="0" borderId="0" xfId="0" applyNumberFormat="1" applyProtection="1">
      <protection locked="0"/>
    </xf>
    <xf numFmtId="0" fontId="6" fillId="0" borderId="0" xfId="0" applyFont="1" applyProtection="1">
      <protection locked="0"/>
    </xf>
    <xf numFmtId="14" fontId="0" fillId="0" borderId="0" xfId="0" applyNumberFormat="1" applyProtection="1">
      <protection locked="0"/>
    </xf>
    <xf numFmtId="14" fontId="0" fillId="0" borderId="0" xfId="0" applyNumberFormat="1"/>
    <xf numFmtId="0" fontId="5" fillId="0" borderId="0" xfId="3" applyAlignment="1" applyProtection="1">
      <alignment vertical="center"/>
      <protection locked="0"/>
    </xf>
    <xf numFmtId="0" fontId="14" fillId="0" borderId="0" xfId="0" applyFont="1" applyProtection="1">
      <protection locked="0"/>
    </xf>
    <xf numFmtId="0" fontId="3" fillId="3" borderId="1" xfId="2" applyBorder="1" applyAlignment="1" applyProtection="1">
      <alignment horizontal="center" vertical="center" wrapText="1"/>
      <protection locked="0"/>
    </xf>
    <xf numFmtId="0" fontId="0" fillId="7" borderId="4" xfId="7" applyFont="1" applyBorder="1" applyAlignment="1" applyProtection="1">
      <alignment horizontal="center" vertical="center" wrapText="1"/>
      <protection locked="0"/>
    </xf>
    <xf numFmtId="0" fontId="7" fillId="8" borderId="5" xfId="8" applyBorder="1" applyAlignment="1" applyProtection="1">
      <alignment horizontal="center" vertical="center" wrapText="1"/>
      <protection locked="0"/>
    </xf>
    <xf numFmtId="0" fontId="7" fillId="8" borderId="6" xfId="8" applyBorder="1" applyAlignment="1" applyProtection="1">
      <alignment horizontal="center" vertical="center" wrapText="1"/>
      <protection locked="0"/>
    </xf>
    <xf numFmtId="0" fontId="8" fillId="0" borderId="0" xfId="0" applyFont="1" applyAlignment="1" applyProtection="1">
      <alignment horizontal="center"/>
      <protection locked="0"/>
    </xf>
    <xf numFmtId="0" fontId="6" fillId="13" borderId="0" xfId="0" applyFont="1" applyFill="1"/>
    <xf numFmtId="0" fontId="15" fillId="0" borderId="0" xfId="0" applyFont="1" applyAlignment="1">
      <alignment wrapText="1"/>
    </xf>
    <xf numFmtId="10" fontId="0" fillId="0" borderId="0" xfId="0" applyNumberFormat="1"/>
    <xf numFmtId="9" fontId="0" fillId="0" borderId="0" xfId="0" applyNumberFormat="1" applyAlignment="1">
      <alignment horizontal="center" vertical="center"/>
    </xf>
    <xf numFmtId="0" fontId="0" fillId="0" borderId="0" xfId="0" applyAlignment="1">
      <alignment horizontal="center" vertical="center"/>
    </xf>
    <xf numFmtId="0" fontId="6" fillId="13" borderId="0" xfId="0" applyFont="1" applyFill="1" applyAlignment="1">
      <alignment horizontal="center" vertical="center"/>
    </xf>
    <xf numFmtId="9" fontId="6" fillId="13" borderId="0" xfId="0" applyNumberFormat="1" applyFont="1" applyFill="1" applyAlignment="1">
      <alignment horizontal="center" vertical="center"/>
    </xf>
    <xf numFmtId="9" fontId="0" fillId="0" borderId="0" xfId="12" applyFont="1" applyAlignment="1">
      <alignment horizontal="center" vertical="center"/>
    </xf>
    <xf numFmtId="0" fontId="6" fillId="0" borderId="0" xfId="0" applyFont="1" applyAlignment="1">
      <alignment vertical="center" wrapText="1"/>
    </xf>
    <xf numFmtId="0" fontId="6" fillId="0" borderId="8" xfId="0" applyFont="1" applyBorder="1" applyAlignment="1">
      <alignment horizontal="center" vertical="center"/>
    </xf>
    <xf numFmtId="0" fontId="6" fillId="15" borderId="8" xfId="0" applyFont="1" applyFill="1" applyBorder="1" applyAlignment="1">
      <alignment horizontal="center" vertical="center"/>
    </xf>
    <xf numFmtId="0" fontId="6" fillId="17" borderId="8" xfId="0" applyFont="1" applyFill="1" applyBorder="1" applyAlignment="1">
      <alignment horizontal="center" vertical="center"/>
    </xf>
    <xf numFmtId="0" fontId="6" fillId="19" borderId="8" xfId="0" applyFont="1" applyFill="1" applyBorder="1" applyAlignment="1">
      <alignment horizontal="center" vertical="center"/>
    </xf>
    <xf numFmtId="10" fontId="6" fillId="0" borderId="8" xfId="0" applyNumberFormat="1" applyFont="1" applyBorder="1" applyAlignment="1">
      <alignment horizontal="center" vertical="center"/>
    </xf>
    <xf numFmtId="10" fontId="6" fillId="15" borderId="8" xfId="0" applyNumberFormat="1" applyFont="1" applyFill="1" applyBorder="1" applyAlignment="1">
      <alignment horizontal="center" vertical="center"/>
    </xf>
    <xf numFmtId="10" fontId="6" fillId="17" borderId="8" xfId="0" applyNumberFormat="1" applyFont="1" applyFill="1" applyBorder="1" applyAlignment="1">
      <alignment horizontal="center" vertical="center"/>
    </xf>
    <xf numFmtId="0" fontId="6" fillId="18" borderId="8" xfId="0" applyFont="1" applyFill="1" applyBorder="1" applyAlignment="1">
      <alignment horizontal="center" vertical="center"/>
    </xf>
    <xf numFmtId="10" fontId="6" fillId="18" borderId="8" xfId="0" applyNumberFormat="1" applyFont="1" applyFill="1" applyBorder="1" applyAlignment="1">
      <alignment horizontal="center" vertical="center"/>
    </xf>
    <xf numFmtId="10" fontId="6" fillId="19" borderId="8" xfId="0" applyNumberFormat="1" applyFont="1" applyFill="1" applyBorder="1" applyAlignment="1">
      <alignment horizontal="center" vertical="center"/>
    </xf>
    <xf numFmtId="0" fontId="6" fillId="20" borderId="8" xfId="0" applyFont="1" applyFill="1" applyBorder="1" applyAlignment="1">
      <alignment horizontal="center" vertical="center"/>
    </xf>
    <xf numFmtId="10" fontId="6" fillId="20" borderId="8" xfId="0" applyNumberFormat="1" applyFont="1" applyFill="1" applyBorder="1" applyAlignment="1">
      <alignment horizontal="center" vertical="center"/>
    </xf>
    <xf numFmtId="0" fontId="6" fillId="21" borderId="8" xfId="0" applyFont="1" applyFill="1" applyBorder="1" applyAlignment="1">
      <alignment horizontal="center" vertical="center"/>
    </xf>
    <xf numFmtId="10" fontId="6" fillId="21" borderId="8" xfId="0" applyNumberFormat="1" applyFont="1" applyFill="1" applyBorder="1" applyAlignment="1">
      <alignment horizontal="center" vertical="center"/>
    </xf>
    <xf numFmtId="0" fontId="0" fillId="0" borderId="8" xfId="0" applyBorder="1" applyAlignment="1">
      <alignment wrapText="1"/>
    </xf>
    <xf numFmtId="9" fontId="0" fillId="0" borderId="8" xfId="0" applyNumberFormat="1" applyBorder="1" applyAlignment="1">
      <alignment horizontal="center" vertical="center"/>
    </xf>
    <xf numFmtId="0" fontId="0" fillId="0" borderId="8" xfId="0" applyBorder="1" applyAlignment="1">
      <alignment horizontal="center" vertical="center"/>
    </xf>
    <xf numFmtId="0" fontId="0" fillId="15" borderId="8" xfId="0" applyFill="1" applyBorder="1" applyAlignment="1">
      <alignment horizontal="center" vertical="center"/>
    </xf>
    <xf numFmtId="9" fontId="0" fillId="15" borderId="8" xfId="0" applyNumberFormat="1" applyFill="1" applyBorder="1" applyAlignment="1">
      <alignment horizontal="center" vertical="center"/>
    </xf>
    <xf numFmtId="0" fontId="0" fillId="17" borderId="8" xfId="0" applyFill="1" applyBorder="1" applyAlignment="1">
      <alignment horizontal="center" vertical="center"/>
    </xf>
    <xf numFmtId="9" fontId="0" fillId="17" borderId="8" xfId="0" applyNumberFormat="1" applyFill="1" applyBorder="1" applyAlignment="1">
      <alignment horizontal="center" vertical="center"/>
    </xf>
    <xf numFmtId="0" fontId="0" fillId="18" borderId="8" xfId="0" applyFill="1" applyBorder="1" applyAlignment="1">
      <alignment horizontal="center" vertical="center"/>
    </xf>
    <xf numFmtId="9" fontId="0" fillId="18" borderId="8" xfId="0" applyNumberFormat="1" applyFill="1" applyBorder="1" applyAlignment="1">
      <alignment horizontal="center" vertical="center"/>
    </xf>
    <xf numFmtId="0" fontId="0" fillId="19" borderId="8" xfId="0" applyFill="1" applyBorder="1" applyAlignment="1">
      <alignment horizontal="center" vertical="center"/>
    </xf>
    <xf numFmtId="9" fontId="0" fillId="19" borderId="8" xfId="0" applyNumberFormat="1" applyFill="1" applyBorder="1" applyAlignment="1">
      <alignment horizontal="center" vertical="center"/>
    </xf>
    <xf numFmtId="0" fontId="0" fillId="20" borderId="8" xfId="0" applyFill="1" applyBorder="1" applyAlignment="1">
      <alignment horizontal="center" vertical="center"/>
    </xf>
    <xf numFmtId="9" fontId="0" fillId="20" borderId="8" xfId="0" applyNumberFormat="1" applyFill="1" applyBorder="1" applyAlignment="1">
      <alignment horizontal="center" vertical="center"/>
    </xf>
    <xf numFmtId="0" fontId="0" fillId="21" borderId="8" xfId="0" applyFill="1" applyBorder="1" applyAlignment="1">
      <alignment horizontal="center" vertical="center"/>
    </xf>
    <xf numFmtId="9" fontId="0" fillId="21" borderId="8" xfId="0" applyNumberFormat="1" applyFill="1" applyBorder="1" applyAlignment="1">
      <alignment horizontal="center" vertical="center"/>
    </xf>
    <xf numFmtId="0" fontId="15" fillId="0" borderId="8" xfId="0" applyFont="1" applyBorder="1" applyAlignment="1">
      <alignment wrapText="1"/>
    </xf>
    <xf numFmtId="0" fontId="0" fillId="21" borderId="8" xfId="0" applyFill="1" applyBorder="1" applyAlignment="1">
      <alignment horizontal="center" vertical="center" wrapText="1"/>
    </xf>
    <xf numFmtId="0" fontId="6" fillId="0" borderId="8" xfId="0" applyFont="1" applyBorder="1" applyAlignment="1">
      <alignment horizontal="center" vertical="center" wrapText="1"/>
    </xf>
    <xf numFmtId="0" fontId="12" fillId="0" borderId="0" xfId="3" applyFont="1" applyAlignment="1" applyProtection="1">
      <alignment vertical="center" wrapText="1"/>
      <protection locked="0"/>
    </xf>
    <xf numFmtId="0" fontId="8" fillId="0" borderId="0" xfId="0" applyFont="1" applyProtection="1">
      <protection locked="0"/>
    </xf>
    <xf numFmtId="164" fontId="0" fillId="0" borderId="8" xfId="0" applyNumberFormat="1" applyBorder="1" applyAlignment="1">
      <alignment horizontal="center" vertical="center"/>
    </xf>
    <xf numFmtId="9" fontId="0" fillId="21" borderId="8" xfId="0" applyNumberFormat="1" applyFill="1" applyBorder="1" applyAlignment="1">
      <alignment horizontal="center" vertical="center" wrapText="1"/>
    </xf>
    <xf numFmtId="0" fontId="7" fillId="27" borderId="6" xfId="8" applyFill="1" applyBorder="1" applyAlignment="1" applyProtection="1">
      <alignment horizontal="center" vertical="center" wrapText="1"/>
      <protection locked="0"/>
    </xf>
    <xf numFmtId="0" fontId="7" fillId="5" borderId="17" xfId="5" applyBorder="1" applyAlignment="1" applyProtection="1">
      <alignment horizontal="center" vertical="center" wrapText="1"/>
      <protection locked="0"/>
    </xf>
    <xf numFmtId="0" fontId="7" fillId="5" borderId="18" xfId="5" applyBorder="1" applyAlignment="1" applyProtection="1">
      <alignment horizontal="center" vertical="center" wrapText="1"/>
      <protection locked="0"/>
    </xf>
    <xf numFmtId="0" fontId="1" fillId="4" borderId="0" xfId="4" applyAlignment="1" applyProtection="1">
      <alignment horizontal="right"/>
      <protection locked="0"/>
    </xf>
    <xf numFmtId="0" fontId="5" fillId="0" borderId="0" xfId="3" applyAlignment="1" applyProtection="1">
      <alignment horizontal="center" vertical="center" wrapText="1"/>
      <protection locked="0"/>
    </xf>
    <xf numFmtId="0" fontId="7" fillId="10" borderId="13" xfId="10" applyBorder="1" applyAlignment="1" applyProtection="1">
      <alignment horizontal="center" vertical="center" wrapText="1"/>
      <protection locked="0"/>
    </xf>
    <xf numFmtId="0" fontId="7" fillId="10" borderId="14" xfId="10" applyBorder="1" applyAlignment="1" applyProtection="1">
      <alignment horizontal="center" vertical="center" wrapText="1"/>
      <protection locked="0"/>
    </xf>
    <xf numFmtId="0" fontId="7" fillId="10" borderId="15" xfId="10" applyBorder="1" applyAlignment="1" applyProtection="1">
      <alignment horizontal="center" vertical="center" wrapText="1"/>
      <protection locked="0"/>
    </xf>
    <xf numFmtId="0" fontId="3" fillId="3" borderId="3" xfId="2" applyBorder="1" applyAlignment="1" applyProtection="1">
      <alignment horizontal="center" wrapText="1"/>
      <protection locked="0"/>
    </xf>
    <xf numFmtId="0" fontId="0" fillId="23" borderId="0" xfId="0" applyFill="1" applyProtection="1">
      <protection locked="0"/>
    </xf>
    <xf numFmtId="0" fontId="0" fillId="15" borderId="0" xfId="0" applyFill="1" applyProtection="1">
      <protection locked="0"/>
    </xf>
    <xf numFmtId="0" fontId="0" fillId="0" borderId="0" xfId="0" applyAlignment="1" applyProtection="1">
      <alignment wrapText="1"/>
      <protection locked="0"/>
    </xf>
    <xf numFmtId="14" fontId="0" fillId="0" borderId="0" xfId="0" applyNumberFormat="1" applyAlignment="1" applyProtection="1">
      <alignment wrapText="1"/>
      <protection locked="0"/>
    </xf>
    <xf numFmtId="0" fontId="11" fillId="0" borderId="4" xfId="0" applyFont="1" applyBorder="1" applyAlignment="1" applyProtection="1">
      <alignment horizontal="left" vertical="center" wrapText="1"/>
      <protection locked="0"/>
    </xf>
    <xf numFmtId="1" fontId="0" fillId="12" borderId="4" xfId="0" applyNumberFormat="1" applyFill="1" applyBorder="1" applyAlignment="1" applyProtection="1">
      <alignment wrapText="1"/>
      <protection locked="0"/>
    </xf>
    <xf numFmtId="1" fontId="0" fillId="0" borderId="4" xfId="0" applyNumberFormat="1" applyBorder="1" applyProtection="1">
      <protection locked="0"/>
    </xf>
    <xf numFmtId="1" fontId="0" fillId="12" borderId="4" xfId="0" applyNumberFormat="1" applyFill="1" applyBorder="1" applyProtection="1">
      <protection locked="0"/>
    </xf>
    <xf numFmtId="1" fontId="0" fillId="12" borderId="2" xfId="0" applyNumberFormat="1" applyFill="1" applyBorder="1" applyProtection="1">
      <protection locked="0"/>
    </xf>
    <xf numFmtId="1" fontId="0" fillId="0" borderId="0" xfId="0" applyNumberFormat="1" applyProtection="1">
      <protection locked="0"/>
    </xf>
    <xf numFmtId="1" fontId="0" fillId="12" borderId="0" xfId="0" applyNumberFormat="1" applyFill="1" applyProtection="1">
      <protection locked="0"/>
    </xf>
    <xf numFmtId="0" fontId="0" fillId="12" borderId="0" xfId="0" applyFill="1" applyProtection="1">
      <protection locked="0"/>
    </xf>
    <xf numFmtId="0" fontId="11" fillId="0" borderId="5" xfId="0" applyFont="1" applyBorder="1" applyAlignment="1" applyProtection="1">
      <alignment horizontal="left" vertical="center" wrapText="1"/>
      <protection locked="0"/>
    </xf>
    <xf numFmtId="0" fontId="0" fillId="12" borderId="5" xfId="0" applyFill="1" applyBorder="1" applyProtection="1">
      <protection locked="0"/>
    </xf>
    <xf numFmtId="0" fontId="0" fillId="0" borderId="5" xfId="0" applyBorder="1" applyProtection="1">
      <protection locked="0"/>
    </xf>
    <xf numFmtId="0" fontId="0" fillId="12" borderId="2" xfId="0" applyFill="1" applyBorder="1" applyProtection="1">
      <protection locked="0"/>
    </xf>
    <xf numFmtId="0" fontId="11" fillId="0" borderId="6" xfId="0" applyFont="1" applyBorder="1" applyAlignment="1" applyProtection="1">
      <alignment horizontal="left" vertical="center" wrapText="1"/>
      <protection locked="0"/>
    </xf>
    <xf numFmtId="14" fontId="0" fillId="12" borderId="6" xfId="0" applyNumberFormat="1" applyFill="1" applyBorder="1" applyProtection="1">
      <protection locked="0"/>
    </xf>
    <xf numFmtId="14" fontId="0" fillId="0" borderId="6" xfId="0" applyNumberFormat="1" applyBorder="1" applyProtection="1">
      <protection locked="0"/>
    </xf>
    <xf numFmtId="14" fontId="0" fillId="12" borderId="2" xfId="0" applyNumberFormat="1" applyFill="1" applyBorder="1" applyProtection="1">
      <protection locked="0"/>
    </xf>
    <xf numFmtId="14" fontId="0" fillId="12" borderId="0" xfId="0" applyNumberFormat="1" applyFill="1" applyProtection="1">
      <protection locked="0"/>
    </xf>
    <xf numFmtId="0" fontId="0" fillId="12" borderId="4" xfId="0" applyFill="1" applyBorder="1" applyProtection="1">
      <protection locked="0"/>
    </xf>
    <xf numFmtId="0" fontId="0" fillId="0" borderId="4" xfId="0" applyBorder="1" applyProtection="1">
      <protection locked="0"/>
    </xf>
    <xf numFmtId="0" fontId="0" fillId="12" borderId="6" xfId="0" applyFill="1" applyBorder="1" applyProtection="1">
      <protection locked="0"/>
    </xf>
    <xf numFmtId="0" fontId="0" fillId="0" borderId="6" xfId="0" applyBorder="1" applyProtection="1">
      <protection locked="0"/>
    </xf>
    <xf numFmtId="0" fontId="11" fillId="0" borderId="9" xfId="0" applyFont="1" applyBorder="1" applyAlignment="1" applyProtection="1">
      <alignment horizontal="left" vertical="center" wrapText="1"/>
      <protection locked="0"/>
    </xf>
    <xf numFmtId="0" fontId="11" fillId="0" borderId="11" xfId="0" applyFont="1" applyBorder="1" applyAlignment="1" applyProtection="1">
      <alignment horizontal="left" vertical="center" wrapText="1"/>
      <protection locked="0"/>
    </xf>
    <xf numFmtId="14" fontId="0" fillId="14" borderId="6" xfId="0" applyNumberFormat="1" applyFill="1" applyBorder="1" applyProtection="1">
      <protection locked="0"/>
    </xf>
    <xf numFmtId="2" fontId="0" fillId="12" borderId="6" xfId="0" applyNumberFormat="1" applyFill="1" applyBorder="1" applyProtection="1">
      <protection locked="0"/>
    </xf>
    <xf numFmtId="2" fontId="0" fillId="0" borderId="6" xfId="0" applyNumberFormat="1" applyBorder="1" applyProtection="1">
      <protection locked="0"/>
    </xf>
    <xf numFmtId="2" fontId="0" fillId="12" borderId="2" xfId="0" applyNumberFormat="1" applyFill="1" applyBorder="1" applyProtection="1">
      <protection locked="0"/>
    </xf>
    <xf numFmtId="2" fontId="0" fillId="12" borderId="0" xfId="0" applyNumberFormat="1" applyFill="1" applyProtection="1">
      <protection locked="0"/>
    </xf>
    <xf numFmtId="0" fontId="11" fillId="0" borderId="5" xfId="0" applyFont="1" applyBorder="1" applyAlignment="1" applyProtection="1">
      <alignment vertical="center" wrapText="1"/>
      <protection locked="0"/>
    </xf>
    <xf numFmtId="0" fontId="0" fillId="12" borderId="5" xfId="0" applyFill="1"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12" borderId="5" xfId="0" applyFill="1" applyBorder="1" applyAlignment="1" applyProtection="1">
      <alignment horizontal="center"/>
      <protection locked="0"/>
    </xf>
    <xf numFmtId="0" fontId="0" fillId="0" borderId="5" xfId="0" applyBorder="1" applyAlignment="1" applyProtection="1">
      <alignment horizontal="center"/>
      <protection locked="0"/>
    </xf>
    <xf numFmtId="0" fontId="0" fillId="12" borderId="4" xfId="0" applyFill="1" applyBorder="1" applyAlignment="1" applyProtection="1">
      <alignment horizontal="center"/>
      <protection locked="0"/>
    </xf>
    <xf numFmtId="0" fontId="0" fillId="0" borderId="4" xfId="0" applyBorder="1" applyAlignment="1" applyProtection="1">
      <alignment horizontal="center"/>
      <protection locked="0"/>
    </xf>
    <xf numFmtId="0" fontId="11" fillId="0" borderId="10" xfId="0" applyFont="1" applyBorder="1" applyAlignment="1" applyProtection="1">
      <alignment horizontal="left" vertical="center" wrapText="1"/>
      <protection locked="0"/>
    </xf>
    <xf numFmtId="0" fontId="11" fillId="0" borderId="19" xfId="0" applyFont="1" applyBorder="1" applyAlignment="1" applyProtection="1">
      <alignment horizontal="left" vertical="center" wrapText="1"/>
      <protection locked="0"/>
    </xf>
    <xf numFmtId="0" fontId="0" fillId="13" borderId="9" xfId="11" applyFont="1" applyFill="1" applyBorder="1" applyAlignment="1" applyProtection="1">
      <alignment horizontal="center" vertical="center"/>
      <protection locked="0"/>
    </xf>
    <xf numFmtId="0" fontId="0" fillId="13" borderId="0" xfId="0" applyFill="1" applyProtection="1">
      <protection locked="0"/>
    </xf>
    <xf numFmtId="0" fontId="11" fillId="0" borderId="7" xfId="0" applyFont="1" applyBorder="1" applyAlignment="1" applyProtection="1">
      <alignment horizontal="left" vertical="center" wrapText="1"/>
      <protection locked="0"/>
    </xf>
    <xf numFmtId="0" fontId="0" fillId="12" borderId="9" xfId="0" applyFill="1" applyBorder="1" applyProtection="1">
      <protection locked="0"/>
    </xf>
    <xf numFmtId="0" fontId="0" fillId="0" borderId="7" xfId="0" applyBorder="1" applyAlignment="1" applyProtection="1">
      <alignment horizontal="center"/>
      <protection locked="0"/>
    </xf>
    <xf numFmtId="0" fontId="0" fillId="12" borderId="7" xfId="0" applyFill="1" applyBorder="1" applyAlignment="1" applyProtection="1">
      <alignment horizontal="center"/>
      <protection locked="0"/>
    </xf>
    <xf numFmtId="0" fontId="0" fillId="9" borderId="6" xfId="9" applyFont="1" applyBorder="1" applyProtection="1"/>
    <xf numFmtId="0" fontId="8" fillId="0" borderId="0" xfId="0" applyFont="1" applyAlignment="1">
      <alignment horizontal="center"/>
    </xf>
    <xf numFmtId="0" fontId="5" fillId="0" borderId="0" xfId="3" applyAlignment="1" applyProtection="1">
      <alignment vertical="center"/>
    </xf>
    <xf numFmtId="0" fontId="14" fillId="0" borderId="0" xfId="0" applyFont="1"/>
    <xf numFmtId="0" fontId="7" fillId="10" borderId="14" xfId="10" applyBorder="1" applyAlignment="1" applyProtection="1">
      <alignment horizontal="center" vertical="center" wrapText="1"/>
    </xf>
    <xf numFmtId="0" fontId="11" fillId="0" borderId="10" xfId="0" applyFont="1" applyBorder="1" applyAlignment="1">
      <alignment horizontal="left" vertical="center" wrapText="1"/>
    </xf>
    <xf numFmtId="0" fontId="0" fillId="12" borderId="0" xfId="0" applyFill="1"/>
    <xf numFmtId="0" fontId="7" fillId="5" borderId="16" xfId="5" applyBorder="1" applyAlignment="1" applyProtection="1">
      <alignment horizontal="center" vertical="center" wrapText="1"/>
    </xf>
    <xf numFmtId="0" fontId="11" fillId="0" borderId="5" xfId="0" applyFont="1" applyBorder="1" applyAlignment="1">
      <alignment horizontal="left" vertical="center" wrapText="1"/>
    </xf>
    <xf numFmtId="0" fontId="0" fillId="9" borderId="5" xfId="9" applyFont="1" applyBorder="1" applyAlignment="1" applyProtection="1">
      <alignment horizontal="center"/>
    </xf>
    <xf numFmtId="0" fontId="0" fillId="9" borderId="0" xfId="9" applyFont="1" applyProtection="1"/>
    <xf numFmtId="0" fontId="8" fillId="0" borderId="0" xfId="0" applyFont="1"/>
    <xf numFmtId="0" fontId="11" fillId="0" borderId="9" xfId="0" applyFont="1" applyBorder="1" applyAlignment="1">
      <alignment horizontal="left" vertical="center" wrapText="1"/>
    </xf>
    <xf numFmtId="14" fontId="0" fillId="9" borderId="6" xfId="9" applyNumberFormat="1" applyFont="1" applyBorder="1" applyProtection="1"/>
    <xf numFmtId="0" fontId="3" fillId="3" borderId="2" xfId="2" applyBorder="1" applyAlignment="1" applyProtection="1">
      <alignment horizontal="center" vertical="center" wrapText="1"/>
    </xf>
    <xf numFmtId="2" fontId="0" fillId="9" borderId="6" xfId="9" applyNumberFormat="1" applyFont="1" applyBorder="1" applyProtection="1"/>
    <xf numFmtId="2" fontId="0" fillId="9" borderId="2" xfId="9" applyNumberFormat="1" applyFont="1" applyBorder="1" applyProtection="1"/>
    <xf numFmtId="2" fontId="0" fillId="9" borderId="0" xfId="9" applyNumberFormat="1" applyFont="1" applyProtection="1"/>
    <xf numFmtId="0" fontId="0" fillId="25" borderId="5" xfId="0" applyFill="1" applyBorder="1" applyAlignment="1">
      <alignment horizontal="center"/>
    </xf>
    <xf numFmtId="0" fontId="0" fillId="0" borderId="0" xfId="0" applyAlignment="1">
      <alignment wrapText="1"/>
    </xf>
    <xf numFmtId="2" fontId="0" fillId="0" borderId="0" xfId="0" applyNumberFormat="1" applyAlignment="1">
      <alignment horizontal="center" vertical="center"/>
    </xf>
    <xf numFmtId="0" fontId="0" fillId="0" borderId="0" xfId="0" applyAlignment="1">
      <alignment vertical="center" wrapText="1"/>
    </xf>
    <xf numFmtId="0" fontId="7" fillId="5" borderId="0" xfId="5" applyProtection="1"/>
    <xf numFmtId="2" fontId="7" fillId="5" borderId="0" xfId="5" applyNumberFormat="1" applyAlignment="1" applyProtection="1">
      <alignment wrapText="1"/>
    </xf>
    <xf numFmtId="14" fontId="0" fillId="15" borderId="0" xfId="0" applyNumberFormat="1" applyFill="1" applyProtection="1">
      <protection locked="0"/>
    </xf>
    <xf numFmtId="2" fontId="0" fillId="0" borderId="0" xfId="0" applyNumberFormat="1"/>
    <xf numFmtId="0" fontId="7" fillId="28" borderId="0" xfId="5" applyFill="1" applyProtection="1"/>
    <xf numFmtId="0" fontId="7" fillId="28" borderId="0" xfId="5" applyFill="1" applyProtection="1">
      <protection locked="0"/>
    </xf>
    <xf numFmtId="49" fontId="7" fillId="28" borderId="0" xfId="5" applyNumberFormat="1" applyFill="1" applyAlignment="1" applyProtection="1">
      <alignment wrapText="1"/>
      <protection locked="0"/>
    </xf>
    <xf numFmtId="0" fontId="0" fillId="29" borderId="0" xfId="0" applyFill="1" applyAlignment="1" applyProtection="1">
      <alignment wrapText="1"/>
      <protection locked="0"/>
    </xf>
    <xf numFmtId="14" fontId="0" fillId="18" borderId="0" xfId="0" applyNumberFormat="1" applyFill="1" applyProtection="1">
      <protection locked="0"/>
    </xf>
    <xf numFmtId="0" fontId="1" fillId="6" borderId="0" xfId="6" applyAlignment="1" applyProtection="1">
      <alignment horizontal="right"/>
      <protection locked="0"/>
    </xf>
    <xf numFmtId="0" fontId="0" fillId="25" borderId="0" xfId="0" applyFill="1" applyProtection="1">
      <protection locked="0"/>
    </xf>
    <xf numFmtId="0" fontId="0" fillId="15" borderId="0" xfId="0" applyFill="1"/>
    <xf numFmtId="0" fontId="15" fillId="0" borderId="0" xfId="0" applyFont="1" applyAlignment="1">
      <alignment vertical="top" wrapText="1"/>
    </xf>
    <xf numFmtId="0" fontId="24" fillId="0" borderId="0" xfId="0" applyFont="1" applyAlignment="1">
      <alignment vertical="center" wrapText="1"/>
    </xf>
    <xf numFmtId="0" fontId="0" fillId="0" borderId="0" xfId="0" applyAlignment="1">
      <alignment vertical="center" wrapText="1"/>
    </xf>
    <xf numFmtId="0" fontId="13" fillId="0" borderId="0" xfId="3" applyFont="1" applyAlignment="1" applyProtection="1">
      <alignment horizontal="center" vertical="center" wrapText="1"/>
      <protection locked="0"/>
    </xf>
    <xf numFmtId="0" fontId="12" fillId="0" borderId="0" xfId="3" applyFont="1" applyAlignment="1" applyProtection="1">
      <alignment horizontal="center" vertical="center" wrapText="1"/>
      <protection locked="0"/>
    </xf>
    <xf numFmtId="0" fontId="4" fillId="24" borderId="0" xfId="0" applyFont="1" applyFill="1" applyAlignment="1" applyProtection="1">
      <alignment horizontal="center"/>
      <protection locked="0"/>
    </xf>
    <xf numFmtId="0" fontId="4" fillId="26" borderId="0" xfId="0" applyFont="1" applyFill="1" applyAlignment="1" applyProtection="1">
      <alignment horizontal="center"/>
      <protection locked="0"/>
    </xf>
    <xf numFmtId="0" fontId="4" fillId="16" borderId="0" xfId="0" applyFont="1" applyFill="1" applyAlignment="1" applyProtection="1">
      <alignment horizontal="center"/>
      <protection locked="0"/>
    </xf>
    <xf numFmtId="0" fontId="22" fillId="0" borderId="0" xfId="3" applyFont="1" applyAlignment="1" applyProtection="1">
      <alignment horizontal="center" vertical="center" wrapText="1"/>
      <protection locked="0"/>
    </xf>
    <xf numFmtId="0" fontId="5" fillId="0" borderId="0" xfId="3" applyAlignment="1" applyProtection="1">
      <alignment horizontal="center" vertical="center" wrapText="1"/>
      <protection locked="0"/>
    </xf>
    <xf numFmtId="0" fontId="2" fillId="2" borderId="20" xfId="1" applyBorder="1" applyAlignment="1" applyProtection="1">
      <alignment horizontal="center" vertical="center" wrapText="1"/>
      <protection locked="0"/>
    </xf>
    <xf numFmtId="0" fontId="2" fillId="2" borderId="0" xfId="1" applyBorder="1" applyAlignment="1" applyProtection="1">
      <alignment horizontal="center" vertical="center" wrapText="1"/>
      <protection locked="0"/>
    </xf>
    <xf numFmtId="0" fontId="7" fillId="30" borderId="0" xfId="1" applyFont="1" applyFill="1" applyBorder="1" applyAlignment="1" applyProtection="1">
      <alignment horizontal="center" vertical="center" wrapText="1"/>
      <protection locked="0"/>
    </xf>
    <xf numFmtId="0" fontId="7" fillId="30" borderId="12" xfId="1" applyFont="1" applyFill="1" applyBorder="1" applyAlignment="1" applyProtection="1">
      <alignment horizontal="center" vertical="center" wrapText="1"/>
      <protection locked="0"/>
    </xf>
    <xf numFmtId="0" fontId="1" fillId="23" borderId="0" xfId="4" applyFill="1" applyAlignment="1" applyProtection="1">
      <alignment horizontal="center"/>
      <protection locked="0"/>
    </xf>
    <xf numFmtId="0" fontId="18" fillId="0" borderId="0" xfId="0" applyFont="1" applyAlignment="1">
      <alignment horizontal="left" vertical="top" wrapText="1"/>
    </xf>
    <xf numFmtId="0" fontId="6" fillId="0" borderId="0" xfId="0" applyFont="1" applyAlignment="1">
      <alignment horizontal="center" vertical="center" wrapText="1"/>
    </xf>
    <xf numFmtId="0" fontId="4" fillId="22" borderId="0" xfId="0" applyFont="1" applyFill="1" applyAlignment="1">
      <alignment horizontal="center"/>
    </xf>
    <xf numFmtId="0" fontId="6" fillId="0" borderId="8" xfId="0" applyFont="1" applyBorder="1" applyAlignment="1">
      <alignment horizontal="center" vertical="center" wrapText="1"/>
    </xf>
    <xf numFmtId="0" fontId="6" fillId="0" borderId="8" xfId="0" applyFont="1" applyBorder="1" applyAlignment="1">
      <alignment horizontal="center" vertical="center"/>
    </xf>
    <xf numFmtId="0" fontId="6" fillId="18" borderId="8" xfId="0" applyFont="1" applyFill="1" applyBorder="1" applyAlignment="1">
      <alignment horizontal="center" vertical="center" wrapText="1"/>
    </xf>
    <xf numFmtId="0" fontId="6" fillId="19" borderId="8" xfId="0" applyFont="1" applyFill="1" applyBorder="1" applyAlignment="1">
      <alignment horizontal="center" vertical="center"/>
    </xf>
    <xf numFmtId="0" fontId="6" fillId="20" borderId="8" xfId="0" applyFont="1" applyFill="1" applyBorder="1" applyAlignment="1">
      <alignment horizontal="center" vertical="center" wrapText="1"/>
    </xf>
    <xf numFmtId="0" fontId="6" fillId="21" borderId="8" xfId="0" applyFont="1" applyFill="1" applyBorder="1" applyAlignment="1">
      <alignment horizontal="center" vertical="center" wrapText="1"/>
    </xf>
    <xf numFmtId="0" fontId="6" fillId="15" borderId="8" xfId="0" applyFont="1" applyFill="1" applyBorder="1" applyAlignment="1">
      <alignment horizontal="center" vertical="center"/>
    </xf>
    <xf numFmtId="0" fontId="6" fillId="17" borderId="8" xfId="0" applyFont="1" applyFill="1" applyBorder="1" applyAlignment="1">
      <alignment horizontal="center" vertical="center"/>
    </xf>
  </cellXfs>
  <cellStyles count="13">
    <cellStyle name="20% - Accent3" xfId="9" builtinId="38"/>
    <cellStyle name="20% - Accent4" xfId="4" builtinId="42"/>
    <cellStyle name="20% - Accent6" xfId="6" builtinId="50"/>
    <cellStyle name="40% - Accent1" xfId="7" builtinId="31"/>
    <cellStyle name="60% - Accent5" xfId="11" builtinId="48"/>
    <cellStyle name="Accent3" xfId="8" builtinId="37"/>
    <cellStyle name="Accent4" xfId="10" builtinId="41"/>
    <cellStyle name="Accent5" xfId="5" builtinId="45"/>
    <cellStyle name="Explanatory Text" xfId="3" builtinId="53"/>
    <cellStyle name="Good" xfId="1" builtinId="26"/>
    <cellStyle name="Neutral" xfId="2" builtinId="28"/>
    <cellStyle name="Normal" xfId="0" builtinId="0"/>
    <cellStyle name="Percent" xfId="12" builtinId="5"/>
  </cellStyles>
  <dxfs count="65">
    <dxf>
      <fill>
        <patternFill>
          <bgColor theme="7" tint="0.59996337778862885"/>
        </patternFill>
      </fill>
    </dxf>
    <dxf>
      <fill>
        <patternFill>
          <bgColor theme="4" tint="0.79998168889431442"/>
        </patternFill>
      </fill>
    </dxf>
    <dxf>
      <fill>
        <patternFill>
          <bgColor theme="7" tint="0.59996337778862885"/>
        </patternFill>
      </fill>
    </dxf>
    <dxf>
      <fill>
        <patternFill>
          <bgColor theme="4" tint="0.79998168889431442"/>
        </patternFill>
      </fill>
    </dxf>
    <dxf>
      <fill>
        <patternFill>
          <bgColor theme="7" tint="0.59996337778862885"/>
        </patternFill>
      </fill>
    </dxf>
    <dxf>
      <fill>
        <patternFill>
          <bgColor theme="4" tint="0.79998168889431442"/>
        </patternFill>
      </fill>
    </dxf>
    <dxf>
      <fill>
        <patternFill>
          <bgColor theme="7" tint="0.59996337778862885"/>
        </patternFill>
      </fill>
    </dxf>
    <dxf>
      <fill>
        <patternFill>
          <bgColor theme="4" tint="0.79998168889431442"/>
        </patternFill>
      </fill>
    </dxf>
    <dxf>
      <fill>
        <patternFill>
          <bgColor theme="7" tint="0.59996337778862885"/>
        </patternFill>
      </fill>
    </dxf>
    <dxf>
      <font>
        <color rgb="FF006100"/>
      </font>
      <fill>
        <patternFill>
          <bgColor rgb="FFC6EFCE"/>
        </patternFill>
      </fill>
    </dxf>
    <dxf>
      <font>
        <color rgb="FF9C0006"/>
      </font>
      <fill>
        <patternFill>
          <bgColor rgb="FFFFC7CE"/>
        </patternFill>
      </fill>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1"/>
        <color theme="1"/>
        <name val="Aptos Narrow"/>
        <family val="2"/>
        <scheme val="minor"/>
      </font>
      <fill>
        <patternFill patternType="solid">
          <fgColor indexed="64"/>
          <bgColor theme="6" tint="0.79998168889431442"/>
        </patternFill>
      </fill>
      <protection locked="1"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0" hidden="0"/>
    </dxf>
    <dxf>
      <numFmt numFmtId="0" formatCode="General"/>
      <fill>
        <patternFill patternType="solid">
          <fgColor theme="0" tint="-0.14999847407452621"/>
          <bgColor theme="0" tint="-0.14999847407452621"/>
        </patternFill>
      </fill>
      <protection locked="1"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border outline="0">
        <right style="thin">
          <color theme="8" tint="0.79998168889431442"/>
        </right>
      </border>
      <protection locked="0"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0" hidden="0"/>
    </dxf>
    <dxf>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1"/>
        <color theme="1"/>
        <name val="Aptos Narrow"/>
        <family val="2"/>
        <scheme val="minor"/>
      </font>
      <numFmt numFmtId="2" formatCode="0.00"/>
      <fill>
        <patternFill patternType="solid">
          <fgColor indexed="64"/>
          <bgColor theme="6" tint="0.79998168889431442"/>
        </patternFill>
      </fill>
      <protection locked="1" hidden="0"/>
    </dxf>
    <dxf>
      <font>
        <b val="0"/>
        <i val="0"/>
        <strike val="0"/>
        <condense val="0"/>
        <extend val="0"/>
        <outline val="0"/>
        <shadow val="0"/>
        <u val="none"/>
        <vertAlign val="baseline"/>
        <sz val="11"/>
        <color theme="1"/>
        <name val="Aptos Narrow"/>
        <family val="2"/>
        <scheme val="minor"/>
      </font>
      <numFmt numFmtId="2" formatCode="0.00"/>
      <fill>
        <patternFill patternType="solid">
          <fgColor indexed="64"/>
          <bgColor theme="6" tint="0.79998168889431442"/>
        </patternFill>
      </fill>
      <protection locked="1" hidden="0"/>
    </dxf>
    <dxf>
      <font>
        <b val="0"/>
        <i val="0"/>
        <strike val="0"/>
        <condense val="0"/>
        <extend val="0"/>
        <outline val="0"/>
        <shadow val="0"/>
        <u val="none"/>
        <vertAlign val="baseline"/>
        <sz val="11"/>
        <color theme="1"/>
        <name val="Aptos Narrow"/>
        <family val="2"/>
        <scheme val="minor"/>
      </font>
      <numFmt numFmtId="2" formatCode="0.00"/>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1"/>
        <color theme="1"/>
        <name val="Aptos Narrow"/>
        <family val="2"/>
        <scheme val="minor"/>
      </font>
      <numFmt numFmtId="165" formatCode="mm/dd/yyyy"/>
      <fill>
        <patternFill patternType="solid">
          <fgColor indexed="64"/>
          <bgColor theme="6" tint="0.79998168889431442"/>
        </patternFill>
      </fill>
      <protection locked="1"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1"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1"/>
        <color theme="1"/>
        <name val="Aptos Narrow"/>
        <family val="2"/>
        <scheme val="minor"/>
      </font>
      <numFmt numFmtId="165" formatCode="mm/dd/yyyy"/>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0" hidden="0"/>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protection locked="0" hidden="0"/>
    </dxf>
    <dxf>
      <border outline="0">
        <bottom style="thin">
          <color theme="1"/>
        </bottom>
      </border>
    </dxf>
    <dxf>
      <font>
        <b val="0"/>
        <i val="0"/>
        <strike val="0"/>
        <condense val="0"/>
        <extend val="0"/>
        <outline val="0"/>
        <shadow val="0"/>
        <u val="none"/>
        <vertAlign val="baseline"/>
        <sz val="11"/>
        <color theme="1"/>
        <name val="Aptos Narrow"/>
        <family val="2"/>
        <scheme val="minor"/>
      </font>
      <fill>
        <patternFill patternType="solid">
          <fgColor theme="0" tint="-0.14999847407452621"/>
          <bgColor theme="0" tint="-0.14999847407452621"/>
        </patternFill>
      </fill>
    </dxf>
    <dxf>
      <font>
        <b/>
        <i val="0"/>
        <strike val="0"/>
        <condense val="0"/>
        <extend val="0"/>
        <outline val="0"/>
        <shadow val="0"/>
        <u val="none"/>
        <vertAlign val="baseline"/>
        <sz val="11"/>
        <color auto="1"/>
        <name val="Aptos Narrow"/>
        <family val="2"/>
        <scheme val="minor"/>
      </font>
      <alignment horizontal="left" vertical="center" textRotation="0" wrapText="1" indent="0" justifyLastLine="0" shrinkToFit="0" readingOrder="0"/>
    </dxf>
    <dxf>
      <protection locked="0" hidden="0"/>
    </dxf>
    <dxf>
      <protection locked="0" hidden="0"/>
    </dxf>
    <dxf>
      <protection locked="0" hidden="0"/>
    </dxf>
    <dxf>
      <protection locked="0" hidden="0"/>
    </dxf>
    <dxf>
      <protection locked="0" hidden="0"/>
    </dxf>
    <dxf>
      <protection locked="0" hidden="0"/>
    </dxf>
    <dxf>
      <numFmt numFmtId="0" formatCode="General"/>
      <fill>
        <patternFill patternType="solid">
          <fgColor indexed="64"/>
          <bgColor theme="9" tint="0.79998168889431442"/>
        </patternFill>
      </fill>
      <protection locked="1" hidden="0"/>
    </dxf>
    <dxf>
      <numFmt numFmtId="165" formatCode="mm/dd/yyyy"/>
      <protection locked="0" hidden="0"/>
    </dxf>
    <dxf>
      <numFmt numFmtId="165" formatCode="mm/dd/yyyy"/>
      <protection locked="0" hidden="0"/>
    </dxf>
    <dxf>
      <protection locked="0" hidden="0"/>
    </dxf>
    <dxf>
      <protection locked="0" hidden="0"/>
    </dxf>
    <dxf>
      <protection locked="0" hidden="0"/>
    </dxf>
    <dxf>
      <fill>
        <patternFill patternType="none">
          <fgColor indexed="64"/>
          <bgColor auto="1"/>
        </patternFill>
      </fill>
      <alignment horizontal="general" vertical="bottom" textRotation="0" wrapText="1" indent="0" justifyLastLine="0" shrinkToFit="0" readingOrder="0"/>
      <protection locked="0" hidden="0"/>
    </dxf>
  </dxfs>
  <tableStyles count="2" defaultTableStyle="TableStyleMedium2" defaultPivotStyle="PivotStyleLight16">
    <tableStyle name="Table Style 1" pivot="0" count="0" xr9:uid="{2087BDEC-7452-4789-BFCB-DEF3687EF148}"/>
    <tableStyle name="Table Style 2" pivot="0" count="0" xr9:uid="{79C04449-1B06-457F-A168-3B28F50C23B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A8D9643-3B25-42A6-8FBC-5109FE935B66}" name="Table5" displayName="Table5" ref="A11:K100" totalsRowShown="0" headerRowDxfId="64" dataDxfId="63">
  <tableColumns count="11">
    <tableColumn id="1" xr3:uid="{ACE9F78C-AD2D-420F-AB23-32CF4DCFD57B}" name="Home Visiting Staff First Name" dataDxfId="62"/>
    <tableColumn id="7" xr3:uid="{33F1DE68-4F8F-44C8-AE1A-2E12AA5882BC}" name="Home Visiting Staff Last Name" dataDxfId="61"/>
    <tableColumn id="2" xr3:uid="{9670B4DB-1620-4F1B-AB78-0C4D42931DDA}" name="Employment Start Date" dataDxfId="60"/>
    <tableColumn id="3" xr3:uid="{869D3B49-592E-4B77-A59E-61D27A938154}" name="Employment End Date" dataDxfId="59"/>
    <tableColumn id="4" xr3:uid="{9ECCDA69-F23F-43B0-9A37-AAE8746DC9C9}" name="Was the Home Visiting staff employed by your agency during the reporting period? " dataDxfId="58">
      <calculatedColumnFormula>IF(OR(A5="", C5=""), "",
   IF(AND(
         C5 &lt;= 'County Names to hide (2)'!$D$2,
         OR(D5="", D5 &gt;= 'County Names to hide (2)'!$C$2)
      ),
      "Yes",
      "No"
   )
)</calculatedColumnFormula>
    </tableColumn>
    <tableColumn id="5" xr3:uid="{C0DC58E6-63E7-4DD3-A5CF-3426A9B48EA0}" name="Role of the Home Visiting staff" dataDxfId="57"/>
    <tableColumn id="6" xr3:uid="{4A2A7A51-F0D1-41E0-A1EC-CD04F79EE6BD}" name="Indicate if the Home Visiting staff member is Full-Time (FT) or Part-Time (PT)" dataDxfId="56"/>
    <tableColumn id="20" xr3:uid="{0363BE09-BF31-4EC2-B85F-931A2406E34A}" name="Has the Parent Educator attended the required PAT trainings before delivering PAT services?" dataDxfId="55"/>
    <tableColumn id="19" xr3:uid="{C2BDDB07-ACD8-4EB7-8D15-66D4E986CB6B}" name="Does the Parent Educator who is delivering the model services for the affiliate have a current Model Certified subscription?" dataDxfId="54"/>
    <tableColumn id="18" xr3:uid="{29B7B700-D442-4DF5-AC4F-5AFA61F48F57}" name="Has the new supervisor attended the required PAT trainings before delivering PAT services?" dataDxfId="53"/>
    <tableColumn id="17" xr3:uid="{5023EDE5-8C2E-4BDE-B8B1-C69C738850AA}" name="Does the supervisor who is delivering services for the affiliate have a current Model Certified subscription?" dataDxfId="52"/>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EC672FD-4920-4A8D-B54A-73599B0D6654}" name="Table1" displayName="Table1" ref="A5:AL500" totalsRowShown="0" headerRowDxfId="51" dataDxfId="50" tableBorderDxfId="49">
  <tableColumns count="38">
    <tableColumn id="1" xr3:uid="{66F750AC-AF9C-49FA-A5E1-2B6F39BF1110}" name="DCFS/Probation Unique Identifier" dataDxfId="48"/>
    <tableColumn id="2" xr3:uid="{E1A3ECAD-75CE-4A04-A463-C156BDEB7B2D}" name="HVP Model _x000a_Child ID" dataDxfId="47"/>
    <tableColumn id="3" xr3:uid="{91C1A5B4-9461-44C4-84CE-4F3A581E1A76}" name="Child Date of Birth" dataDxfId="46"/>
    <tableColumn id="4" xr3:uid="{AB7906DB-5224-4998-B565-0EDD42D55063}" name="Child Sex" dataDxfId="45"/>
    <tableColumn id="5" xr3:uid="{F5FF27C3-8430-4BE6-9700-46854A365CCE}" name="Child Hispanic or Latino Ethnicity" dataDxfId="44"/>
    <tableColumn id="6" xr3:uid="{D9181722-4B38-44FE-BF4B-F177382934E7}" name="Child Race: White" dataDxfId="43"/>
    <tableColumn id="7" xr3:uid="{76224BB9-D925-49BE-94FB-0A8AA412574B}" name="Child Race: Black or African American" dataDxfId="42"/>
    <tableColumn id="8" xr3:uid="{0D672118-E592-4F2C-9F3C-D74DC8895B70}" name="Child Race: Asian" dataDxfId="41"/>
    <tableColumn id="9" xr3:uid="{2DF1F8EC-FD9C-4F64-AD7A-BB84531BE2AC}" name="Child Race: Native Hawaiian or Other Pacific Islander" dataDxfId="40"/>
    <tableColumn id="10" xr3:uid="{3468658B-BC33-4E14-BD70-55E652C42B36}" name="Child Race: American Indian or Alaska Native" dataDxfId="39"/>
    <tableColumn id="11" xr3:uid="{D7195524-CEAA-4A1E-A93A-A8305280DD6F}" name="Child Race: Declined" dataDxfId="38"/>
    <tableColumn id="12" xr3:uid="{FAB62144-8E7F-4FBD-BD14-3B40A4C2D764}" name="Child Race: Unknown" dataDxfId="37"/>
    <tableColumn id="13" xr3:uid="{D695813B-6EE3-43AE-B152-D3FACF91C18B}" name="Program Start Date" dataDxfId="36"/>
    <tableColumn id="14" xr3:uid="{15E61506-A5D7-4041-B00F-726BFF6E6F17}" name="Program End Date" dataDxfId="35"/>
    <tableColumn id="15" xr3:uid="{17F7847D-1143-41AD-8546-A913CC80E346}" name="Was this child engaged in services during the report period?" dataDxfId="34" dataCellStyle="20% - Accent3">
      <calculatedColumnFormula>IF(OR(A6="", M6=""), "",
   IF(AND(
         M6 &lt;= 'County Names to hide (2)'!$D$2,
         OR(N6="", N6 &gt;= 'County Names to hide (2)'!$C$2)
      ),
      "Yes",
      "No"
   )
)</calculatedColumnFormula>
    </tableColumn>
    <tableColumn id="16" xr3:uid="{7E7B0CEE-9900-4B81-9B42-D4DA5D2C7BE6}" name="Date Child Specific Prevention Plan Start (Year One)" dataDxfId="33"/>
    <tableColumn id="17" xr3:uid="{FF001C84-B2A2-46DF-8D88-A27722945A55}" name="Date Child Specific Prevention Plan Ended (Year One)" dataDxfId="32"/>
    <tableColumn id="18" xr3:uid="{6682117E-431C-46E4-97DD-49F509C0B284}" name="Date Child Specific Prevention Plan Start (Year Two)" dataDxfId="31"/>
    <tableColumn id="19" xr3:uid="{D9DE8F64-BF40-4D31-A364-120AF805A472}" name="Date Child Specific Prevention Plan Ended (Year Two)" dataDxfId="30"/>
    <tableColumn id="20" xr3:uid="{76EEA1ED-CBFF-4285-A4A4-21E60767909F}" name="Total Number of Visits (as defined by the PAT model) by the End of the Report Period" dataDxfId="29"/>
    <tableColumn id="21" xr3:uid="{0B690AA5-23DA-4B23-85C3-8BBBC8E50F64}" name="Months Open at End of Reporting Period" dataDxfId="28" dataCellStyle="20% - Accent3">
      <calculatedColumnFormula>IF(M6="","",
   ROUND(
      (MIN(IF(N6="", 'County Names to hide (2)'!$D$2, N6),
           'County Names to hide (2)'!$D$2)
       - M6) / 365 * 12,
   1)
)</calculatedColumnFormula>
    </tableColumn>
    <tableColumn id="22" xr3:uid="{5D0ABC09-032D-492E-82E4-1E7ADF95B9A8}" name="Child Age at End of Reporting Period in Months" dataDxfId="27" dataCellStyle="20% - Accent3">
      <calculatedColumnFormula>IF(C6="","",
   ROUND(('County Names to hide (2)'!$D$2 - C6) / 365 * 12, 1)
)</calculatedColumnFormula>
    </tableColumn>
    <tableColumn id="23" xr3:uid="{51D15743-2AD7-425D-88C0-3F7D7CD59039}" name="Did the family have one or fewer stressors during the report period?" dataDxfId="26"/>
    <tableColumn id="24" xr3:uid="{A4DF89C5-1528-4F5C-99ED-9A98F206D8A1}" name="Did the family have two or more stressors during the report period?" dataDxfId="25"/>
    <tableColumn id="25" xr3:uid="{08A9D22C-B81A-4C73-A8A9-91C1A5178A69}" name="Did the family receive at least 75% of the required number of visits per month?" dataDxfId="24"/>
    <tableColumn id="26" xr3:uid="{4485C719-F611-4C25-B25B-1074AC1F3435}" name="Was the caregiver-child interaction assessed using a validated tool (AAPI-2, HFPI, HOME, KIPS, PICCOLO, PSI-4, PSS, PAPF, or PFS-2)?" dataDxfId="23"/>
    <tableColumn id="27" xr3:uid="{003226EB-0F6B-427D-88B1-9224F5E5DBA3}" name="Was the child's mother enrolled in the home visiting program prenatally before 37 weeks?" dataDxfId="22"/>
    <tableColumn id="28" xr3:uid="{195741FF-5904-40E4-BBF3-F6088B03DAD1}" name="If &quot;Yes&quot;, was the child born preterm and with very low birth weight following enrollment in the home visiting program?" dataDxfId="21"/>
    <tableColumn id="38" xr3:uid="{265D7DF7-FF66-4058-8510-145E98E7CB7C}" name="Did the child receive a complete, initial child developmental screening within 90 days of enrollment or birth? " dataDxfId="20"/>
    <tableColumn id="29" xr3:uid="{98C3999D-2B1C-4536-9F16-45CBE13272EF}" name="Did the child have a timely screen for developmental delays using a validated parent-completed tool (ASQ-3, ASQ-SE, DECA, Brigance Early Childhood Screens III, DIAL-4, IDA-2, or PEDS) at 4 months?  " dataDxfId="19"/>
    <tableColumn id="30" xr3:uid="{25C6C53D-EE53-415B-A6ED-537DAE794819}" name="Did the child have a timely screen for developmental delays using a validated parent-completed tool (ASQ-3, ASQ-SE, DECA, Brigance Early Childhood Screens III, DIAL-4, IDA-2, or PEDS) at least once annually, after the initial screening? " dataDxfId="18"/>
    <tableColumn id="37" xr3:uid="{E8BA4103-EF20-4A1F-B3AC-10C6D2F00812}" name="Is the child's screening for developmental delays up-to-date based on the child's age (for children ages 5 months and older)?" dataDxfId="17">
      <calculatedColumnFormula>IF(
   Table1[[#This Row],[Child Age at End of Reporting Period in Months]]="",
   "",
   IF(
      Table1[[#This Row],[Child Age at End of Reporting Period in Months]]&lt;4,
      "NA",
      IF(
         AND(Table1[[#This Row],[Child Age at End of Reporting Period in Months]]&gt;=4,Table1[[#This Row],[Child Age at End of Reporting Period in Months]]&lt;=16,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Months]]&gt;=17,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calculatedColumnFormula>
    </tableColumn>
    <tableColumn id="31" xr3:uid="{E413F338-C69E-4512-8BB9-B8A7636BF3DC}" name="Did the child have a positive screen for developmental delays using a validated tool (PAT Forms or the site's Data Management System)?  " dataDxfId="16"/>
    <tableColumn id="32" xr3:uid="{CC3A09CB-D4AE-47FC-B2F8-5BB2934D2547}" name="If &quot;Yes&quot;, did the child receive services in a timely manner following the positive screen? " dataDxfId="15"/>
    <tableColumn id="33" xr3:uid="{F1C6FE2F-458E-4C3D-BA7D-F27A661733DE}" name="Has the child been enrolled in home visiting for at least 3 months? " dataDxfId="14" dataCellStyle="20% - Accent3">
      <calculatedColumnFormula>IF(U6="", "", IF(U6&gt;=3, "yes", "no"))</calculatedColumnFormula>
    </tableColumn>
    <tableColumn id="34" xr3:uid="{77F0E9A4-1F23-4F3F-87D9-E9B03BEE38EE}" name="If &quot;Yes,&quot; was the child's primary caregiver screened for depression within 3 months of enrollment or 3 months of delivery (for those enrolled prenatally), if their child is 4 months or older?" dataDxfId="13"/>
    <tableColumn id="35" xr3:uid="{E6596378-9EF9-4E4C-9A11-8B458D061B94}" name="If &quot;Yes,&quot; did the child's primary caregiver have a positive screen for depression? " dataDxfId="12"/>
    <tableColumn id="36" xr3:uid="{2EC2B9A5-F3B3-49F0-AE1C-BF79F807B551}" name="If &quot;Yes,&quot; did the primary caregiver receive one or more service contacts? " dataDxfId="11"/>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D1E2D-44A9-4402-BAE1-F8D5855E3A80}">
  <sheetPr>
    <tabColor rgb="FFFFFF00"/>
  </sheetPr>
  <dimension ref="A1:O3"/>
  <sheetViews>
    <sheetView tabSelected="1" topLeftCell="G2" zoomScale="120" zoomScaleNormal="120" workbookViewId="0">
      <selection activeCell="K4" sqref="K4"/>
    </sheetView>
  </sheetViews>
  <sheetFormatPr defaultColWidth="8.7265625" defaultRowHeight="14.5" x14ac:dyDescent="0.35"/>
  <cols>
    <col min="1" max="2" width="24.54296875" customWidth="1"/>
    <col min="3" max="7" width="24.54296875" style="139" customWidth="1"/>
    <col min="8" max="8" width="25.81640625" customWidth="1"/>
    <col min="9" max="9" width="25.81640625" style="5" customWidth="1"/>
    <col min="10" max="10" width="16.7265625" customWidth="1"/>
    <col min="11" max="13" width="22.7265625" style="1" customWidth="1"/>
    <col min="14" max="14" width="22.7265625" customWidth="1"/>
    <col min="15" max="15" width="34.81640625" customWidth="1"/>
    <col min="16" max="16" width="19.81640625" style="1" customWidth="1"/>
    <col min="17" max="16384" width="8.7265625" style="1"/>
  </cols>
  <sheetData>
    <row r="1" spans="1:15" ht="177" customHeight="1" x14ac:dyDescent="0.35">
      <c r="A1" s="149" t="s">
        <v>200</v>
      </c>
      <c r="B1" s="150"/>
      <c r="C1" s="150"/>
      <c r="D1" s="150"/>
      <c r="E1" s="150"/>
      <c r="F1" s="150"/>
      <c r="G1" s="150"/>
      <c r="H1" s="150"/>
      <c r="I1" s="135"/>
      <c r="J1" s="1"/>
      <c r="N1" s="1"/>
      <c r="O1" s="1"/>
    </row>
    <row r="2" spans="1:15" ht="87" x14ac:dyDescent="0.35">
      <c r="A2" s="136" t="s">
        <v>0</v>
      </c>
      <c r="B2" s="136" t="s">
        <v>1</v>
      </c>
      <c r="C2" s="137" t="s">
        <v>2</v>
      </c>
      <c r="D2" s="137" t="s">
        <v>3</v>
      </c>
      <c r="E2" s="137" t="s">
        <v>4</v>
      </c>
      <c r="F2" s="137" t="s">
        <v>5</v>
      </c>
      <c r="G2" s="137" t="s">
        <v>6</v>
      </c>
      <c r="H2" s="136" t="s">
        <v>7</v>
      </c>
      <c r="I2" s="136" t="s">
        <v>8</v>
      </c>
      <c r="J2" s="140" t="s">
        <v>9</v>
      </c>
      <c r="K2" s="141" t="s">
        <v>10</v>
      </c>
      <c r="L2" s="142" t="s">
        <v>11</v>
      </c>
      <c r="M2" s="142" t="s">
        <v>12</v>
      </c>
      <c r="N2" s="140" t="s">
        <v>13</v>
      </c>
      <c r="O2" s="136" t="s">
        <v>14</v>
      </c>
    </row>
    <row r="3" spans="1:15" x14ac:dyDescent="0.35">
      <c r="A3" s="1" t="s">
        <v>15</v>
      </c>
      <c r="B3" s="1" t="s">
        <v>16</v>
      </c>
      <c r="C3" s="2"/>
      <c r="D3" s="2"/>
      <c r="E3" s="2" t="s">
        <v>17</v>
      </c>
      <c r="F3" s="2" t="s">
        <v>18</v>
      </c>
      <c r="G3" s="76">
        <v>2026</v>
      </c>
      <c r="H3" s="138">
        <f>DATE(G3, MONTH(DATEVALUE("1 "&amp;F3)), 1)</f>
        <v>46082</v>
      </c>
      <c r="I3" s="138" cm="1">
        <f t="array" ref="I3">_xlfn.IFS(
  E3="Monthly", EOMONTH(H3,0),
  E3="Quarterly", EOMONTH(H3,2),
  E3="Biannual", EOMONTH(H3,5),
  E3="Yearly", EOMONTH(H3,11)
)</f>
        <v>46173</v>
      </c>
      <c r="J3" s="1">
        <v>2027</v>
      </c>
      <c r="N3" s="1"/>
      <c r="O3" s="1"/>
    </row>
  </sheetData>
  <sheetProtection algorithmName="SHA-512" hashValue="sNfh5GifFvHQBrWo4dazyZ0g6+IIdPdtVmSgrFMObuSt+oaxYVTCQegLnqL7LTOFRnX1Ey44fcCwqOQM/m8rqQ==" saltValue="xefns4b6PLlPNydUtjlnxw==" spinCount="100000" sheet="1" objects="1" scenarios="1" selectLockedCells="1"/>
  <mergeCells count="1">
    <mergeCell ref="A1:H1"/>
  </mergeCells>
  <dataValidations count="6">
    <dataValidation type="whole" operator="greaterThanOrEqual" allowBlank="1" showInputMessage="1" showErrorMessage="1" sqref="G3" xr:uid="{0D13FB7A-DDFC-4B18-B914-CC0404AA3220}">
      <formula1>2026</formula1>
    </dataValidation>
    <dataValidation type="list" allowBlank="1" showInputMessage="1" showErrorMessage="1" sqref="F3" xr:uid="{2292BBF3-4FE4-4FB6-A758-4568BF7D46F2}">
      <formula1>"January,February,March,April,May,June,July,August,September,October,November,December"</formula1>
    </dataValidation>
    <dataValidation type="list" allowBlank="1" showInputMessage="1" showErrorMessage="1" sqref="E3" xr:uid="{D0E7E70F-84E6-4E62-BB49-5BE929D900ED}">
      <formula1>"Monthly, Quarterly, Biannual, Yearly"</formula1>
    </dataValidation>
    <dataValidation type="whole" allowBlank="1" showInputMessage="1" showErrorMessage="1" sqref="J1:J1048576" xr:uid="{23FEE663-607D-496E-B36A-D021225C2130}">
      <formula1>2026</formula1>
      <formula2>3026</formula2>
    </dataValidation>
    <dataValidation type="whole" allowBlank="1" showInputMessage="1" showErrorMessage="1" sqref="C4:G1048576" xr:uid="{A3C7C26D-DA93-4E4E-8E92-B3D6F5B7419A}">
      <formula1>1</formula1>
      <formula2>1000</formula2>
    </dataValidation>
    <dataValidation type="list" allowBlank="1" showInputMessage="1" showErrorMessage="1" sqref="K3:K1048576 L3:L1048576 M3:M1048576" xr:uid="{D5EB409B-220C-4B83-A34B-427A755E7445}">
      <formula1>"Yes, No"</formula1>
    </dataValidation>
  </dataValidations>
  <pageMargins left="0.75" right="0.75" top="1" bottom="1" header="0.5" footer="0.5"/>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9A26292-8CF4-4F21-8997-01511A92020F}">
          <x14:formula1>
            <xm:f>'County Names to hide (2)'!$A$2:$A$61</xm:f>
          </x14:formula1>
          <xm:sqref>A3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C23A3-D1DA-4185-B1B3-3B58B2E564DC}">
  <dimension ref="A1:E61"/>
  <sheetViews>
    <sheetView workbookViewId="0">
      <selection activeCell="B60" sqref="B60"/>
    </sheetView>
  </sheetViews>
  <sheetFormatPr defaultColWidth="8.7265625" defaultRowHeight="14.5" x14ac:dyDescent="0.35"/>
  <cols>
    <col min="1" max="1" width="16.453125" style="1" customWidth="1"/>
    <col min="2" max="2" width="32" style="1" customWidth="1"/>
    <col min="3" max="3" width="57.81640625" style="1" customWidth="1"/>
    <col min="4" max="4" width="38.81640625" style="1" customWidth="1"/>
    <col min="5" max="5" width="43.54296875" style="1" customWidth="1"/>
    <col min="6" max="16384" width="8.7265625" style="1"/>
  </cols>
  <sheetData>
    <row r="1" spans="1:5" x14ac:dyDescent="0.35">
      <c r="A1" s="3" t="s">
        <v>19</v>
      </c>
      <c r="B1" s="3" t="s">
        <v>20</v>
      </c>
      <c r="C1" s="3" t="s">
        <v>21</v>
      </c>
      <c r="D1" s="3" t="s">
        <v>22</v>
      </c>
    </row>
    <row r="2" spans="1:5" x14ac:dyDescent="0.35">
      <c r="A2" s="1" t="s">
        <v>15</v>
      </c>
      <c r="B2" s="4">
        <f ca="1">TODAY()</f>
        <v>46307</v>
      </c>
      <c r="C2" s="5">
        <f>Cover_Sheet2!$H3</f>
        <v>46082</v>
      </c>
      <c r="D2" s="5">
        <f>Cover_Sheet2!$I3</f>
        <v>46173</v>
      </c>
      <c r="E2" s="4">
        <f>EDATE('County Names to hide (2)'!$C$2,-6)</f>
        <v>45901</v>
      </c>
    </row>
    <row r="3" spans="1:5" x14ac:dyDescent="0.35">
      <c r="A3" s="1" t="s">
        <v>23</v>
      </c>
    </row>
    <row r="4" spans="1:5" x14ac:dyDescent="0.35">
      <c r="A4" s="1" t="s">
        <v>24</v>
      </c>
    </row>
    <row r="5" spans="1:5" x14ac:dyDescent="0.35">
      <c r="A5" s="1" t="s">
        <v>25</v>
      </c>
    </row>
    <row r="6" spans="1:5" x14ac:dyDescent="0.35">
      <c r="A6" s="1" t="s">
        <v>26</v>
      </c>
    </row>
    <row r="7" spans="1:5" x14ac:dyDescent="0.35">
      <c r="A7" s="1" t="s">
        <v>27</v>
      </c>
    </row>
    <row r="8" spans="1:5" x14ac:dyDescent="0.35">
      <c r="A8" s="1" t="s">
        <v>28</v>
      </c>
    </row>
    <row r="9" spans="1:5" x14ac:dyDescent="0.35">
      <c r="A9" s="1" t="s">
        <v>29</v>
      </c>
    </row>
    <row r="10" spans="1:5" x14ac:dyDescent="0.35">
      <c r="A10" s="1" t="s">
        <v>30</v>
      </c>
    </row>
    <row r="11" spans="1:5" x14ac:dyDescent="0.35">
      <c r="A11" s="1" t="s">
        <v>31</v>
      </c>
    </row>
    <row r="12" spans="1:5" x14ac:dyDescent="0.35">
      <c r="A12" s="1" t="s">
        <v>32</v>
      </c>
    </row>
    <row r="13" spans="1:5" x14ac:dyDescent="0.35">
      <c r="A13" s="1" t="s">
        <v>33</v>
      </c>
    </row>
    <row r="14" spans="1:5" x14ac:dyDescent="0.35">
      <c r="A14" s="1" t="s">
        <v>34</v>
      </c>
    </row>
    <row r="15" spans="1:5" x14ac:dyDescent="0.35">
      <c r="A15" s="1" t="s">
        <v>35</v>
      </c>
    </row>
    <row r="16" spans="1:5" x14ac:dyDescent="0.35">
      <c r="A16" s="1" t="s">
        <v>36</v>
      </c>
    </row>
    <row r="17" spans="1:1" x14ac:dyDescent="0.35">
      <c r="A17" s="1" t="s">
        <v>37</v>
      </c>
    </row>
    <row r="18" spans="1:1" x14ac:dyDescent="0.35">
      <c r="A18" s="1" t="s">
        <v>38</v>
      </c>
    </row>
    <row r="19" spans="1:1" x14ac:dyDescent="0.35">
      <c r="A19" s="1" t="s">
        <v>39</v>
      </c>
    </row>
    <row r="20" spans="1:1" x14ac:dyDescent="0.35">
      <c r="A20" s="1" t="s">
        <v>40</v>
      </c>
    </row>
    <row r="21" spans="1:1" x14ac:dyDescent="0.35">
      <c r="A21" s="1" t="s">
        <v>41</v>
      </c>
    </row>
    <row r="22" spans="1:1" x14ac:dyDescent="0.35">
      <c r="A22" s="1" t="s">
        <v>42</v>
      </c>
    </row>
    <row r="23" spans="1:1" x14ac:dyDescent="0.35">
      <c r="A23" s="1" t="s">
        <v>43</v>
      </c>
    </row>
    <row r="24" spans="1:1" x14ac:dyDescent="0.35">
      <c r="A24" s="1" t="s">
        <v>44</v>
      </c>
    </row>
    <row r="25" spans="1:1" x14ac:dyDescent="0.35">
      <c r="A25" s="1" t="s">
        <v>45</v>
      </c>
    </row>
    <row r="26" spans="1:1" x14ac:dyDescent="0.35">
      <c r="A26" s="1" t="s">
        <v>46</v>
      </c>
    </row>
    <row r="27" spans="1:1" x14ac:dyDescent="0.35">
      <c r="A27" s="1" t="s">
        <v>47</v>
      </c>
    </row>
    <row r="28" spans="1:1" x14ac:dyDescent="0.35">
      <c r="A28" s="1" t="s">
        <v>48</v>
      </c>
    </row>
    <row r="29" spans="1:1" x14ac:dyDescent="0.35">
      <c r="A29" s="1" t="s">
        <v>49</v>
      </c>
    </row>
    <row r="30" spans="1:1" x14ac:dyDescent="0.35">
      <c r="A30" s="1" t="s">
        <v>50</v>
      </c>
    </row>
    <row r="31" spans="1:1" x14ac:dyDescent="0.35">
      <c r="A31" s="1" t="s">
        <v>51</v>
      </c>
    </row>
    <row r="32" spans="1:1" x14ac:dyDescent="0.35">
      <c r="A32" s="1" t="s">
        <v>52</v>
      </c>
    </row>
    <row r="33" spans="1:1" x14ac:dyDescent="0.35">
      <c r="A33" s="1" t="s">
        <v>53</v>
      </c>
    </row>
    <row r="34" spans="1:1" x14ac:dyDescent="0.35">
      <c r="A34" s="1" t="s">
        <v>54</v>
      </c>
    </row>
    <row r="35" spans="1:1" x14ac:dyDescent="0.35">
      <c r="A35" s="1" t="s">
        <v>55</v>
      </c>
    </row>
    <row r="36" spans="1:1" x14ac:dyDescent="0.35">
      <c r="A36" s="1" t="s">
        <v>56</v>
      </c>
    </row>
    <row r="37" spans="1:1" x14ac:dyDescent="0.35">
      <c r="A37" s="1" t="s">
        <v>57</v>
      </c>
    </row>
    <row r="38" spans="1:1" x14ac:dyDescent="0.35">
      <c r="A38" s="1" t="s">
        <v>58</v>
      </c>
    </row>
    <row r="39" spans="1:1" x14ac:dyDescent="0.35">
      <c r="A39" s="1" t="s">
        <v>59</v>
      </c>
    </row>
    <row r="40" spans="1:1" x14ac:dyDescent="0.35">
      <c r="A40" s="1" t="s">
        <v>60</v>
      </c>
    </row>
    <row r="41" spans="1:1" x14ac:dyDescent="0.35">
      <c r="A41" s="1" t="s">
        <v>61</v>
      </c>
    </row>
    <row r="42" spans="1:1" x14ac:dyDescent="0.35">
      <c r="A42" s="1" t="s">
        <v>62</v>
      </c>
    </row>
    <row r="43" spans="1:1" x14ac:dyDescent="0.35">
      <c r="A43" s="1" t="s">
        <v>63</v>
      </c>
    </row>
    <row r="44" spans="1:1" x14ac:dyDescent="0.35">
      <c r="A44" s="1" t="s">
        <v>64</v>
      </c>
    </row>
    <row r="45" spans="1:1" x14ac:dyDescent="0.35">
      <c r="A45" s="1" t="s">
        <v>65</v>
      </c>
    </row>
    <row r="46" spans="1:1" x14ac:dyDescent="0.35">
      <c r="A46" s="1" t="s">
        <v>66</v>
      </c>
    </row>
    <row r="47" spans="1:1" x14ac:dyDescent="0.35">
      <c r="A47" s="1" t="s">
        <v>67</v>
      </c>
    </row>
    <row r="48" spans="1:1" x14ac:dyDescent="0.35">
      <c r="A48" s="1" t="s">
        <v>68</v>
      </c>
    </row>
    <row r="49" spans="1:1" x14ac:dyDescent="0.35">
      <c r="A49" s="1" t="s">
        <v>69</v>
      </c>
    </row>
    <row r="50" spans="1:1" x14ac:dyDescent="0.35">
      <c r="A50" s="1" t="s">
        <v>70</v>
      </c>
    </row>
    <row r="51" spans="1:1" x14ac:dyDescent="0.35">
      <c r="A51" s="1" t="s">
        <v>71</v>
      </c>
    </row>
    <row r="52" spans="1:1" x14ac:dyDescent="0.35">
      <c r="A52" s="1" t="s">
        <v>72</v>
      </c>
    </row>
    <row r="53" spans="1:1" x14ac:dyDescent="0.35">
      <c r="A53" s="1" t="s">
        <v>73</v>
      </c>
    </row>
    <row r="54" spans="1:1" x14ac:dyDescent="0.35">
      <c r="A54" s="1" t="s">
        <v>74</v>
      </c>
    </row>
    <row r="55" spans="1:1" x14ac:dyDescent="0.35">
      <c r="A55" s="1" t="s">
        <v>75</v>
      </c>
    </row>
    <row r="56" spans="1:1" x14ac:dyDescent="0.35">
      <c r="A56" s="1" t="s">
        <v>76</v>
      </c>
    </row>
    <row r="57" spans="1:1" x14ac:dyDescent="0.35">
      <c r="A57" s="1" t="s">
        <v>77</v>
      </c>
    </row>
    <row r="58" spans="1:1" x14ac:dyDescent="0.35">
      <c r="A58" s="1" t="s">
        <v>78</v>
      </c>
    </row>
    <row r="59" spans="1:1" x14ac:dyDescent="0.35">
      <c r="A59" s="1" t="s">
        <v>79</v>
      </c>
    </row>
    <row r="60" spans="1:1" x14ac:dyDescent="0.35">
      <c r="A60" s="1" t="s">
        <v>80</v>
      </c>
    </row>
    <row r="61" spans="1:1" x14ac:dyDescent="0.35">
      <c r="A61" s="1" t="s">
        <v>81</v>
      </c>
    </row>
  </sheetData>
  <sheetProtection selectLockedCells="1"/>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4B6BB-11B2-413E-8708-2F2348E243A1}">
  <sheetPr codeName="Sheet1">
    <tabColor rgb="FFFFFF00"/>
  </sheetPr>
  <dimension ref="A1:K100"/>
  <sheetViews>
    <sheetView topLeftCell="A4" workbookViewId="0">
      <pane xSplit="1" topLeftCell="B1" activePane="topRight" state="frozen"/>
      <selection pane="topRight" activeCell="B13" sqref="B13"/>
    </sheetView>
  </sheetViews>
  <sheetFormatPr defaultRowHeight="14.5" zeroHeight="1" x14ac:dyDescent="0.35"/>
  <cols>
    <col min="1" max="2" width="26.1796875" customWidth="1"/>
    <col min="3" max="3" width="21.7265625" style="5" customWidth="1"/>
    <col min="4" max="4" width="21" style="5" customWidth="1"/>
    <col min="5" max="5" width="71.1796875" bestFit="1" customWidth="1"/>
    <col min="6" max="6" width="27.7265625" customWidth="1"/>
    <col min="7" max="11" width="66.1796875" customWidth="1"/>
    <col min="12" max="12" width="39.81640625" customWidth="1"/>
    <col min="13" max="13" width="68.1796875" bestFit="1" customWidth="1"/>
    <col min="14" max="14" width="36.1796875" customWidth="1"/>
    <col min="15" max="15" width="69.1796875" bestFit="1" customWidth="1"/>
    <col min="16" max="16" width="27.7265625" customWidth="1"/>
    <col min="17" max="21" width="70.1796875" customWidth="1"/>
  </cols>
  <sheetData>
    <row r="1" spans="1:11" ht="14.5" customHeight="1" x14ac:dyDescent="0.35">
      <c r="A1" s="151" t="s">
        <v>82</v>
      </c>
      <c r="B1" s="151"/>
      <c r="C1" s="152"/>
      <c r="D1" s="152"/>
      <c r="E1" s="152"/>
      <c r="F1" s="152"/>
      <c r="G1" s="54"/>
      <c r="H1" s="54"/>
      <c r="I1" s="54"/>
      <c r="J1" s="54"/>
      <c r="K1" s="54"/>
    </row>
    <row r="2" spans="1:11" x14ac:dyDescent="0.35">
      <c r="A2" s="152"/>
      <c r="B2" s="152"/>
      <c r="C2" s="152"/>
      <c r="D2" s="152"/>
      <c r="E2" s="152"/>
      <c r="F2" s="152"/>
      <c r="G2" s="54"/>
      <c r="H2" s="54"/>
      <c r="I2" s="54"/>
      <c r="J2" s="54"/>
      <c r="K2" s="54"/>
    </row>
    <row r="3" spans="1:11" x14ac:dyDescent="0.35">
      <c r="A3" s="152"/>
      <c r="B3" s="152"/>
      <c r="C3" s="152"/>
      <c r="D3" s="152"/>
      <c r="E3" s="152"/>
      <c r="F3" s="152"/>
      <c r="G3" s="54"/>
      <c r="H3" s="54"/>
      <c r="I3" s="54"/>
      <c r="J3" s="54"/>
      <c r="K3" s="54"/>
    </row>
    <row r="4" spans="1:11" x14ac:dyDescent="0.35">
      <c r="A4" s="152"/>
      <c r="B4" s="152"/>
      <c r="C4" s="152"/>
      <c r="D4" s="152"/>
      <c r="E4" s="152"/>
      <c r="F4" s="152"/>
      <c r="G4" s="54"/>
      <c r="H4" s="54"/>
      <c r="I4" s="54"/>
      <c r="J4" s="54"/>
      <c r="K4" s="54"/>
    </row>
    <row r="5" spans="1:11" x14ac:dyDescent="0.35">
      <c r="A5" s="152"/>
      <c r="B5" s="152"/>
      <c r="C5" s="152"/>
      <c r="D5" s="152"/>
      <c r="E5" s="152"/>
      <c r="F5" s="152"/>
      <c r="G5" s="54"/>
      <c r="H5" s="54"/>
      <c r="I5" s="54"/>
      <c r="J5" s="54"/>
      <c r="K5" s="54"/>
    </row>
    <row r="6" spans="1:11" x14ac:dyDescent="0.35">
      <c r="A6" s="152"/>
      <c r="B6" s="152"/>
      <c r="C6" s="152"/>
      <c r="D6" s="152"/>
      <c r="E6" s="152"/>
      <c r="F6" s="152"/>
      <c r="G6" s="54"/>
      <c r="H6" s="54"/>
      <c r="I6" s="54"/>
      <c r="J6" s="54"/>
      <c r="K6" s="54"/>
    </row>
    <row r="7" spans="1:11" x14ac:dyDescent="0.35">
      <c r="A7" s="152"/>
      <c r="B7" s="152"/>
      <c r="C7" s="152"/>
      <c r="D7" s="152"/>
      <c r="E7" s="152"/>
      <c r="F7" s="152"/>
      <c r="G7" s="54"/>
      <c r="H7" s="54"/>
      <c r="I7" s="54"/>
      <c r="J7" s="54"/>
      <c r="K7" s="54"/>
    </row>
    <row r="8" spans="1:11" x14ac:dyDescent="0.35">
      <c r="A8" s="152"/>
      <c r="B8" s="152"/>
      <c r="C8" s="152"/>
      <c r="D8" s="152"/>
      <c r="E8" s="152"/>
      <c r="F8" s="152"/>
      <c r="G8" s="54"/>
      <c r="H8" s="54"/>
      <c r="I8" s="54"/>
      <c r="J8" s="54"/>
      <c r="K8" s="54"/>
    </row>
    <row r="9" spans="1:11" x14ac:dyDescent="0.35">
      <c r="A9" s="67" t="s">
        <v>83</v>
      </c>
      <c r="B9" s="67"/>
      <c r="C9" s="144"/>
      <c r="D9" s="144"/>
      <c r="E9" s="68" t="s">
        <v>84</v>
      </c>
      <c r="F9" s="68"/>
      <c r="G9" s="1"/>
      <c r="H9" s="1"/>
      <c r="I9" s="1"/>
      <c r="J9" s="1"/>
      <c r="K9" s="1"/>
    </row>
    <row r="10" spans="1:11" x14ac:dyDescent="0.35">
      <c r="A10" s="155" t="s">
        <v>85</v>
      </c>
      <c r="B10" s="155"/>
      <c r="C10" s="155"/>
      <c r="D10" s="155"/>
      <c r="E10" s="155"/>
      <c r="F10" s="155"/>
      <c r="G10" s="155"/>
      <c r="H10" s="153" t="s">
        <v>86</v>
      </c>
      <c r="I10" s="153"/>
      <c r="J10" s="154" t="s">
        <v>87</v>
      </c>
      <c r="K10" s="154"/>
    </row>
    <row r="11" spans="1:11" ht="61" customHeight="1" x14ac:dyDescent="0.35">
      <c r="A11" s="69" t="s">
        <v>88</v>
      </c>
      <c r="B11" s="69" t="s">
        <v>89</v>
      </c>
      <c r="C11" s="70" t="s">
        <v>90</v>
      </c>
      <c r="D11" s="70" t="s">
        <v>91</v>
      </c>
      <c r="E11" s="143" t="s">
        <v>92</v>
      </c>
      <c r="F11" s="69" t="s">
        <v>93</v>
      </c>
      <c r="G11" s="69" t="s">
        <v>94</v>
      </c>
      <c r="H11" s="69" t="s">
        <v>95</v>
      </c>
      <c r="I11" s="69" t="s">
        <v>96</v>
      </c>
      <c r="J11" s="69" t="s">
        <v>97</v>
      </c>
      <c r="K11" s="69" t="s">
        <v>98</v>
      </c>
    </row>
    <row r="12" spans="1:11" x14ac:dyDescent="0.35">
      <c r="A12" s="1"/>
      <c r="B12" s="1"/>
      <c r="C12" s="4"/>
      <c r="D12" s="4"/>
      <c r="E12" s="147" t="str">
        <f>IF(OR(A12="", C12=""), "",
   IF(AND(
         C12 &lt;= 'County Names to hide (2)'!$D$2,
         OR(D12="", D12 &gt;= 'County Names to hide (2)'!$C$2)
      ),
      "Yes",
      "No"
   )
)</f>
        <v/>
      </c>
      <c r="F12" s="1"/>
      <c r="G12" s="1"/>
      <c r="H12" s="1"/>
      <c r="I12" s="1"/>
      <c r="J12" s="1"/>
      <c r="K12" s="1"/>
    </row>
    <row r="13" spans="1:11" x14ac:dyDescent="0.35">
      <c r="A13" s="1"/>
      <c r="B13" s="1"/>
      <c r="C13" s="4"/>
      <c r="D13" s="4"/>
      <c r="E13" s="147" t="str">
        <f>IF(OR(A13="", C13=""), "",
   IF(AND(
         C13 &lt;= 'County Names to hide (2)'!$D$2,
         OR(D13="", D13 &gt;= 'County Names to hide (2)'!$C$2)
      ),
      "Yes",
      "No"
   )
)</f>
        <v/>
      </c>
      <c r="F13" s="1"/>
      <c r="G13" s="1"/>
      <c r="H13" s="1"/>
      <c r="I13" s="1"/>
      <c r="J13" s="1"/>
      <c r="K13" s="1"/>
    </row>
    <row r="14" spans="1:11" x14ac:dyDescent="0.35">
      <c r="A14" s="1"/>
      <c r="B14" s="1"/>
      <c r="C14" s="4"/>
      <c r="D14" s="4"/>
      <c r="E14" s="147" t="str">
        <f>IF(OR(A14="", C14=""), "",
   IF(AND(
         C14 &lt;= 'County Names to hide (2)'!$D$2,
         OR(D14="", D14 &gt;= 'County Names to hide (2)'!$C$2)
      ),
      "Yes",
      "No"
   )
)</f>
        <v/>
      </c>
      <c r="F14" s="1"/>
      <c r="G14" s="1"/>
      <c r="H14" s="1"/>
      <c r="I14" s="1"/>
      <c r="J14" s="1"/>
      <c r="K14" s="1"/>
    </row>
    <row r="15" spans="1:11" x14ac:dyDescent="0.35">
      <c r="A15" s="1"/>
      <c r="B15" s="1"/>
      <c r="C15" s="4"/>
      <c r="D15" s="4"/>
      <c r="E15" s="147" t="str">
        <f>IF(OR(A15="", C15=""), "",
   IF(AND(
         C15 &lt;= 'County Names to hide (2)'!$D$2,
         OR(D15="", D15 &gt;= 'County Names to hide (2)'!$C$2)
      ),
      "Yes",
      "No"
   )
)</f>
        <v/>
      </c>
      <c r="F15" s="1"/>
      <c r="G15" s="1"/>
      <c r="H15" s="1"/>
      <c r="I15" s="1"/>
      <c r="J15" s="1"/>
      <c r="K15" s="1"/>
    </row>
    <row r="16" spans="1:11" x14ac:dyDescent="0.35">
      <c r="A16" s="1"/>
      <c r="B16" s="1"/>
      <c r="C16" s="4"/>
      <c r="D16" s="4"/>
      <c r="E16" s="147" t="str">
        <f>IF(OR(A16="", C16=""), "",
   IF(AND(
         C16 &lt;= 'County Names to hide (2)'!$D$2,
         OR(D16="", D16 &gt;= 'County Names to hide (2)'!$C$2)
      ),
      "Yes",
      "No"
   )
)</f>
        <v/>
      </c>
      <c r="F16" s="1"/>
      <c r="G16" s="1"/>
      <c r="H16" s="1"/>
      <c r="I16" s="1"/>
      <c r="J16" s="1"/>
      <c r="K16" s="1"/>
    </row>
    <row r="17" spans="1:11" x14ac:dyDescent="0.35">
      <c r="A17" s="1"/>
      <c r="B17" s="1"/>
      <c r="C17" s="4"/>
      <c r="D17" s="4"/>
      <c r="E17" s="147" t="str">
        <f>IF(OR(A17="", C17=""), "",
   IF(AND(
         C17 &lt;= 'County Names to hide (2)'!$D$2,
         OR(D17="", D17 &gt;= 'County Names to hide (2)'!$C$2)
      ),
      "Yes",
      "No"
   )
)</f>
        <v/>
      </c>
      <c r="F17" s="1"/>
      <c r="G17" s="1"/>
      <c r="H17" s="1"/>
      <c r="I17" s="1"/>
      <c r="J17" s="1"/>
      <c r="K17" s="1"/>
    </row>
    <row r="18" spans="1:11" x14ac:dyDescent="0.35">
      <c r="A18" s="1"/>
      <c r="B18" s="1"/>
      <c r="C18" s="4"/>
      <c r="D18" s="4"/>
      <c r="E18" s="147" t="str">
        <f>IF(OR(A18="", C18=""), "",
   IF(AND(
         C18 &lt;= 'County Names to hide (2)'!$D$2,
         OR(D18="", D18 &gt;= 'County Names to hide (2)'!$C$2)
      ),
      "Yes",
      "No"
   )
)</f>
        <v/>
      </c>
      <c r="F18" s="1"/>
      <c r="G18" s="1"/>
      <c r="H18" s="1"/>
      <c r="I18" s="1"/>
      <c r="J18" s="1"/>
      <c r="K18" s="1"/>
    </row>
    <row r="19" spans="1:11" x14ac:dyDescent="0.35">
      <c r="A19" s="1"/>
      <c r="B19" s="1"/>
      <c r="C19" s="4"/>
      <c r="D19" s="4"/>
      <c r="E19" s="147" t="str">
        <f>IF(OR(A19="", C19=""), "",
   IF(AND(
         C19 &lt;= 'County Names to hide (2)'!$D$2,
         OR(D19="", D19 &gt;= 'County Names to hide (2)'!$C$2)
      ),
      "Yes",
      "No"
   )
)</f>
        <v/>
      </c>
      <c r="F19" s="1"/>
      <c r="G19" s="1"/>
      <c r="H19" s="1"/>
      <c r="I19" s="1"/>
      <c r="J19" s="1"/>
      <c r="K19" s="1"/>
    </row>
    <row r="20" spans="1:11" x14ac:dyDescent="0.35">
      <c r="A20" s="1"/>
      <c r="B20" s="1"/>
      <c r="C20" s="4"/>
      <c r="D20" s="4"/>
      <c r="E20" s="147" t="str">
        <f>IF(OR(A20="", C20=""), "",
   IF(AND(
         C20 &lt;= 'County Names to hide (2)'!$D$2,
         OR(D20="", D20 &gt;= 'County Names to hide (2)'!$C$2)
      ),
      "Yes",
      "No"
   )
)</f>
        <v/>
      </c>
      <c r="F20" s="1"/>
      <c r="G20" s="1"/>
      <c r="H20" s="1"/>
      <c r="I20" s="1"/>
      <c r="J20" s="1"/>
      <c r="K20" s="1"/>
    </row>
    <row r="21" spans="1:11" x14ac:dyDescent="0.35">
      <c r="A21" s="1"/>
      <c r="B21" s="1"/>
      <c r="C21" s="4"/>
      <c r="D21" s="4"/>
      <c r="E21" s="147" t="str">
        <f>IF(OR(A21="", C21=""), "",
   IF(AND(
         C21 &lt;= 'County Names to hide (2)'!$D$2,
         OR(D21="", D21 &gt;= 'County Names to hide (2)'!$C$2)
      ),
      "Yes",
      "No"
   )
)</f>
        <v/>
      </c>
      <c r="F21" s="1"/>
      <c r="G21" s="1"/>
      <c r="H21" s="1"/>
      <c r="I21" s="1"/>
      <c r="J21" s="1"/>
      <c r="K21" s="1"/>
    </row>
    <row r="22" spans="1:11" x14ac:dyDescent="0.35">
      <c r="A22" s="1"/>
      <c r="B22" s="1"/>
      <c r="C22" s="4"/>
      <c r="D22" s="4"/>
      <c r="E22" s="147" t="str">
        <f>IF(OR(A22="", C22=""), "",
   IF(AND(
         C22 &lt;= 'County Names to hide (2)'!$D$2,
         OR(D22="", D22 &gt;= 'County Names to hide (2)'!$C$2)
      ),
      "Yes",
      "No"
   )
)</f>
        <v/>
      </c>
      <c r="F22" s="1"/>
      <c r="G22" s="1"/>
      <c r="H22" s="1"/>
      <c r="I22" s="1"/>
      <c r="J22" s="1"/>
      <c r="K22" s="1"/>
    </row>
    <row r="23" spans="1:11" x14ac:dyDescent="0.35">
      <c r="A23" s="1"/>
      <c r="B23" s="1"/>
      <c r="C23" s="4"/>
      <c r="D23" s="4"/>
      <c r="E23" s="147" t="str">
        <f>IF(OR(A23="", C23=""), "",
   IF(AND(
         C23 &lt;= 'County Names to hide (2)'!$D$2,
         OR(D23="", D23 &gt;= 'County Names to hide (2)'!$C$2)
      ),
      "Yes",
      "No"
   )
)</f>
        <v/>
      </c>
      <c r="F23" s="1"/>
      <c r="G23" s="1"/>
      <c r="H23" s="1"/>
      <c r="I23" s="1"/>
      <c r="J23" s="1"/>
      <c r="K23" s="1"/>
    </row>
    <row r="24" spans="1:11" x14ac:dyDescent="0.35">
      <c r="A24" s="1"/>
      <c r="B24" s="1"/>
      <c r="C24" s="4"/>
      <c r="D24" s="4"/>
      <c r="E24" s="147" t="str">
        <f>IF(OR(A24="", C24=""), "",
   IF(AND(
         C24 &lt;= 'County Names to hide (2)'!$D$2,
         OR(D24="", D24 &gt;= 'County Names to hide (2)'!$C$2)
      ),
      "Yes",
      "No"
   )
)</f>
        <v/>
      </c>
      <c r="F24" s="1"/>
      <c r="G24" s="1"/>
      <c r="H24" s="1"/>
      <c r="I24" s="1"/>
      <c r="J24" s="1"/>
      <c r="K24" s="1"/>
    </row>
    <row r="25" spans="1:11" x14ac:dyDescent="0.35">
      <c r="A25" s="1"/>
      <c r="B25" s="1"/>
      <c r="C25" s="4"/>
      <c r="D25" s="4"/>
      <c r="E25" s="147" t="str">
        <f>IF(OR(A25="", C25=""), "",
   IF(AND(
         C25 &lt;= 'County Names to hide (2)'!$D$2,
         OR(D25="", D25 &gt;= 'County Names to hide (2)'!$C$2)
      ),
      "Yes",
      "No"
   )
)</f>
        <v/>
      </c>
      <c r="F25" s="1"/>
      <c r="G25" s="1"/>
      <c r="H25" s="1"/>
      <c r="I25" s="1"/>
      <c r="J25" s="1"/>
      <c r="K25" s="1"/>
    </row>
    <row r="26" spans="1:11" x14ac:dyDescent="0.35">
      <c r="A26" s="1"/>
      <c r="B26" s="1"/>
      <c r="C26" s="4"/>
      <c r="D26" s="4"/>
      <c r="E26" s="147" t="str">
        <f>IF(OR(A26="", C26=""), "",
   IF(AND(
         C26 &lt;= 'County Names to hide (2)'!$D$2,
         OR(D26="", D26 &gt;= 'County Names to hide (2)'!$C$2)
      ),
      "Yes",
      "No"
   )
)</f>
        <v/>
      </c>
      <c r="F26" s="1"/>
      <c r="G26" s="1"/>
      <c r="H26" s="1"/>
      <c r="I26" s="1"/>
      <c r="J26" s="1"/>
      <c r="K26" s="1"/>
    </row>
    <row r="27" spans="1:11" x14ac:dyDescent="0.35">
      <c r="A27" s="1"/>
      <c r="B27" s="1"/>
      <c r="C27" s="4"/>
      <c r="D27" s="4"/>
      <c r="E27" s="147" t="str">
        <f>IF(OR(A27="", C27=""), "",
   IF(AND(
         C27 &lt;= 'County Names to hide (2)'!$D$2,
         OR(D27="", D27 &gt;= 'County Names to hide (2)'!$C$2)
      ),
      "Yes",
      "No"
   )
)</f>
        <v/>
      </c>
      <c r="F27" s="1"/>
      <c r="G27" s="1"/>
      <c r="H27" s="1"/>
      <c r="I27" s="1"/>
      <c r="J27" s="1"/>
      <c r="K27" s="1"/>
    </row>
    <row r="28" spans="1:11" x14ac:dyDescent="0.35">
      <c r="A28" s="1"/>
      <c r="B28" s="1"/>
      <c r="C28" s="4"/>
      <c r="D28" s="4"/>
      <c r="E28" s="147" t="str">
        <f>IF(OR(A28="", C28=""), "",
   IF(AND(
         C28 &lt;= 'County Names to hide (2)'!$D$2,
         OR(D28="", D28 &gt;= 'County Names to hide (2)'!$C$2)
      ),
      "Yes",
      "No"
   )
)</f>
        <v/>
      </c>
      <c r="F28" s="1"/>
      <c r="G28" s="1"/>
      <c r="H28" s="1"/>
      <c r="I28" s="1"/>
      <c r="J28" s="1"/>
      <c r="K28" s="1"/>
    </row>
    <row r="29" spans="1:11" x14ac:dyDescent="0.35">
      <c r="A29" s="1"/>
      <c r="B29" s="1"/>
      <c r="C29" s="4"/>
      <c r="D29" s="4"/>
      <c r="E29" s="147" t="str">
        <f>IF(OR(A29="", C29=""), "",
   IF(AND(
         C29 &lt;= 'County Names to hide (2)'!$D$2,
         OR(D29="", D29 &gt;= 'County Names to hide (2)'!$C$2)
      ),
      "Yes",
      "No"
   )
)</f>
        <v/>
      </c>
      <c r="F29" s="1"/>
      <c r="G29" s="1"/>
      <c r="H29" s="1"/>
      <c r="I29" s="1"/>
      <c r="J29" s="1"/>
      <c r="K29" s="1"/>
    </row>
    <row r="30" spans="1:11" x14ac:dyDescent="0.35">
      <c r="A30" s="1"/>
      <c r="B30" s="1"/>
      <c r="C30" s="4"/>
      <c r="D30" s="4"/>
      <c r="E30" s="147" t="str">
        <f>IF(OR(A30="", C30=""), "",
   IF(AND(
         C30 &lt;= 'County Names to hide (2)'!$D$2,
         OR(D30="", D30 &gt;= 'County Names to hide (2)'!$C$2)
      ),
      "Yes",
      "No"
   )
)</f>
        <v/>
      </c>
      <c r="F30" s="1"/>
      <c r="G30" s="1"/>
      <c r="H30" s="1"/>
      <c r="I30" s="1"/>
      <c r="J30" s="1"/>
      <c r="K30" s="1"/>
    </row>
    <row r="31" spans="1:11" x14ac:dyDescent="0.35">
      <c r="A31" s="1"/>
      <c r="B31" s="1"/>
      <c r="C31" s="4"/>
      <c r="D31" s="4"/>
      <c r="E31" s="147" t="str">
        <f>IF(OR(A31="", C31=""), "",
   IF(AND(
         C31 &lt;= 'County Names to hide (2)'!$D$2,
         OR(D31="", D31 &gt;= 'County Names to hide (2)'!$C$2)
      ),
      "Yes",
      "No"
   )
)</f>
        <v/>
      </c>
      <c r="F31" s="1"/>
      <c r="G31" s="1"/>
      <c r="H31" s="1"/>
      <c r="I31" s="1"/>
      <c r="J31" s="1"/>
      <c r="K31" s="1"/>
    </row>
    <row r="32" spans="1:11" x14ac:dyDescent="0.35">
      <c r="A32" s="1"/>
      <c r="B32" s="1"/>
      <c r="C32" s="4"/>
      <c r="D32" s="4"/>
      <c r="E32" s="147" t="str">
        <f>IF(OR(A32="", C32=""), "",
   IF(AND(
         C32 &lt;= 'County Names to hide (2)'!$D$2,
         OR(D32="", D32 &gt;= 'County Names to hide (2)'!$C$2)
      ),
      "Yes",
      "No"
   )
)</f>
        <v/>
      </c>
      <c r="F32" s="1"/>
      <c r="G32" s="1"/>
      <c r="H32" s="1"/>
      <c r="I32" s="1"/>
      <c r="J32" s="1"/>
      <c r="K32" s="1"/>
    </row>
    <row r="33" spans="1:11" x14ac:dyDescent="0.35">
      <c r="A33" s="1"/>
      <c r="B33" s="1"/>
      <c r="C33" s="4"/>
      <c r="D33" s="4"/>
      <c r="E33" s="147" t="str">
        <f>IF(OR(A33="", C33=""), "",
   IF(AND(
         C33 &lt;= 'County Names to hide (2)'!$D$2,
         OR(D33="", D33 &gt;= 'County Names to hide (2)'!$C$2)
      ),
      "Yes",
      "No"
   )
)</f>
        <v/>
      </c>
      <c r="F33" s="1"/>
      <c r="G33" s="1"/>
      <c r="H33" s="1"/>
      <c r="I33" s="1"/>
      <c r="J33" s="1"/>
      <c r="K33" s="1"/>
    </row>
    <row r="34" spans="1:11" x14ac:dyDescent="0.35">
      <c r="A34" s="1"/>
      <c r="B34" s="1"/>
      <c r="C34" s="4"/>
      <c r="D34" s="4"/>
      <c r="E34" s="147" t="str">
        <f>IF(OR(A34="", C34=""), "",
   IF(AND(
         C34 &lt;= 'County Names to hide (2)'!$D$2,
         OR(D34="", D34 &gt;= 'County Names to hide (2)'!$C$2)
      ),
      "Yes",
      "No"
   )
)</f>
        <v/>
      </c>
      <c r="F34" s="1"/>
      <c r="G34" s="1"/>
      <c r="H34" s="1"/>
      <c r="I34" s="1"/>
      <c r="J34" s="1"/>
      <c r="K34" s="1"/>
    </row>
    <row r="35" spans="1:11" x14ac:dyDescent="0.35">
      <c r="A35" s="1"/>
      <c r="B35" s="1"/>
      <c r="C35" s="4"/>
      <c r="D35" s="4"/>
      <c r="E35" s="147" t="str">
        <f>IF(OR(A35="", C35=""), "",
   IF(AND(
         C35 &lt;= 'County Names to hide (2)'!$D$2,
         OR(D35="", D35 &gt;= 'County Names to hide (2)'!$C$2)
      ),
      "Yes",
      "No"
   )
)</f>
        <v/>
      </c>
      <c r="F35" s="1"/>
      <c r="G35" s="1"/>
      <c r="H35" s="1"/>
      <c r="I35" s="1"/>
      <c r="J35" s="1"/>
      <c r="K35" s="1"/>
    </row>
    <row r="36" spans="1:11" x14ac:dyDescent="0.35">
      <c r="A36" s="1"/>
      <c r="B36" s="1"/>
      <c r="C36" s="4"/>
      <c r="D36" s="4"/>
      <c r="E36" s="147" t="str">
        <f>IF(OR(A36="", C36=""), "",
   IF(AND(
         C36 &lt;= 'County Names to hide (2)'!$D$2,
         OR(D36="", D36 &gt;= 'County Names to hide (2)'!$C$2)
      ),
      "Yes",
      "No"
   )
)</f>
        <v/>
      </c>
      <c r="F36" s="1"/>
      <c r="G36" s="1"/>
      <c r="H36" s="1"/>
      <c r="I36" s="1"/>
      <c r="J36" s="1"/>
      <c r="K36" s="1"/>
    </row>
    <row r="37" spans="1:11" x14ac:dyDescent="0.35">
      <c r="A37" s="1"/>
      <c r="B37" s="1"/>
      <c r="C37" s="4"/>
      <c r="D37" s="4"/>
      <c r="E37" s="147" t="str">
        <f>IF(OR(A37="", C37=""), "",
   IF(AND(
         C37 &lt;= 'County Names to hide (2)'!$D$2,
         OR(D37="", D37 &gt;= 'County Names to hide (2)'!$C$2)
      ),
      "Yes",
      "No"
   )
)</f>
        <v/>
      </c>
      <c r="F37" s="1"/>
      <c r="G37" s="1"/>
      <c r="H37" s="1"/>
      <c r="I37" s="1"/>
      <c r="J37" s="1"/>
      <c r="K37" s="1"/>
    </row>
    <row r="38" spans="1:11" x14ac:dyDescent="0.35">
      <c r="A38" s="1"/>
      <c r="B38" s="1"/>
      <c r="C38" s="4"/>
      <c r="D38" s="4"/>
      <c r="E38" s="147" t="str">
        <f>IF(OR(A38="", C38=""), "",
   IF(AND(
         C38 &lt;= 'County Names to hide (2)'!$D$2,
         OR(D38="", D38 &gt;= 'County Names to hide (2)'!$C$2)
      ),
      "Yes",
      "No"
   )
)</f>
        <v/>
      </c>
      <c r="F38" s="1"/>
      <c r="G38" s="1"/>
      <c r="H38" s="1"/>
      <c r="I38" s="1"/>
      <c r="J38" s="1"/>
      <c r="K38" s="1"/>
    </row>
    <row r="39" spans="1:11" x14ac:dyDescent="0.35">
      <c r="A39" s="1"/>
      <c r="B39" s="1"/>
      <c r="C39" s="4"/>
      <c r="D39" s="4"/>
      <c r="E39" s="147" t="str">
        <f>IF(OR(A39="", C39=""), "",
   IF(AND(
         C39 &lt;= 'County Names to hide (2)'!$D$2,
         OR(D39="", D39 &gt;= 'County Names to hide (2)'!$C$2)
      ),
      "Yes",
      "No"
   )
)</f>
        <v/>
      </c>
      <c r="F39" s="1"/>
      <c r="G39" s="1"/>
      <c r="H39" s="1"/>
      <c r="I39" s="1"/>
      <c r="J39" s="1"/>
      <c r="K39" s="1"/>
    </row>
    <row r="40" spans="1:11" x14ac:dyDescent="0.35">
      <c r="A40" s="1"/>
      <c r="B40" s="1"/>
      <c r="C40" s="4"/>
      <c r="D40" s="4"/>
      <c r="E40" s="147" t="str">
        <f>IF(OR(A40="", C40=""), "",
   IF(AND(
         C40 &lt;= 'County Names to hide (2)'!$D$2,
         OR(D40="", D40 &gt;= 'County Names to hide (2)'!$C$2)
      ),
      "Yes",
      "No"
   )
)</f>
        <v/>
      </c>
      <c r="F40" s="1"/>
      <c r="G40" s="1"/>
      <c r="H40" s="1"/>
      <c r="I40" s="1"/>
      <c r="J40" s="1"/>
      <c r="K40" s="1"/>
    </row>
    <row r="41" spans="1:11" x14ac:dyDescent="0.35">
      <c r="A41" s="1"/>
      <c r="B41" s="1"/>
      <c r="C41" s="4"/>
      <c r="D41" s="4"/>
      <c r="E41" s="147" t="str">
        <f>IF(OR(A41="", C41=""), "",
   IF(AND(
         C41 &lt;= 'County Names to hide (2)'!$D$2,
         OR(D41="", D41 &gt;= 'County Names to hide (2)'!$C$2)
      ),
      "Yes",
      "No"
   )
)</f>
        <v/>
      </c>
      <c r="F41" s="1"/>
      <c r="G41" s="1"/>
      <c r="H41" s="1"/>
      <c r="I41" s="1"/>
      <c r="J41" s="1"/>
      <c r="K41" s="1"/>
    </row>
    <row r="42" spans="1:11" x14ac:dyDescent="0.35">
      <c r="A42" s="1"/>
      <c r="B42" s="1"/>
      <c r="C42" s="4"/>
      <c r="D42" s="4"/>
      <c r="E42" s="147" t="str">
        <f>IF(OR(A42="", C42=""), "",
   IF(AND(
         C42 &lt;= 'County Names to hide (2)'!$D$2,
         OR(D42="", D42 &gt;= 'County Names to hide (2)'!$C$2)
      ),
      "Yes",
      "No"
   )
)</f>
        <v/>
      </c>
      <c r="F42" s="1"/>
      <c r="G42" s="1"/>
      <c r="H42" s="1"/>
      <c r="I42" s="1"/>
      <c r="J42" s="1"/>
      <c r="K42" s="1"/>
    </row>
    <row r="43" spans="1:11" x14ac:dyDescent="0.35">
      <c r="A43" s="1"/>
      <c r="B43" s="1"/>
      <c r="C43" s="4"/>
      <c r="D43" s="4"/>
      <c r="E43" s="147" t="str">
        <f>IF(OR(A43="", C43=""), "",
   IF(AND(
         C43 &lt;= 'County Names to hide (2)'!$D$2,
         OR(D43="", D43 &gt;= 'County Names to hide (2)'!$C$2)
      ),
      "Yes",
      "No"
   )
)</f>
        <v/>
      </c>
      <c r="F43" s="1"/>
      <c r="G43" s="1"/>
      <c r="H43" s="1"/>
      <c r="I43" s="1"/>
      <c r="J43" s="1"/>
      <c r="K43" s="1"/>
    </row>
    <row r="44" spans="1:11" x14ac:dyDescent="0.35">
      <c r="A44" s="1"/>
      <c r="B44" s="1"/>
      <c r="C44" s="4"/>
      <c r="D44" s="4"/>
      <c r="E44" s="147" t="str">
        <f>IF(OR(A44="", C44=""), "",
   IF(AND(
         C44 &lt;= 'County Names to hide (2)'!$D$2,
         OR(D44="", D44 &gt;= 'County Names to hide (2)'!$C$2)
      ),
      "Yes",
      "No"
   )
)</f>
        <v/>
      </c>
      <c r="F44" s="1"/>
      <c r="G44" s="1"/>
      <c r="H44" s="1"/>
      <c r="I44" s="1"/>
      <c r="J44" s="1"/>
      <c r="K44" s="1"/>
    </row>
    <row r="45" spans="1:11" x14ac:dyDescent="0.35">
      <c r="A45" s="1"/>
      <c r="B45" s="1"/>
      <c r="C45" s="4"/>
      <c r="D45" s="4"/>
      <c r="E45" s="147" t="str">
        <f>IF(OR(A45="", C45=""), "",
   IF(AND(
         C45 &lt;= 'County Names to hide (2)'!$D$2,
         OR(D45="", D45 &gt;= 'County Names to hide (2)'!$C$2)
      ),
      "Yes",
      "No"
   )
)</f>
        <v/>
      </c>
      <c r="F45" s="1"/>
      <c r="G45" s="1"/>
      <c r="H45" s="1"/>
      <c r="I45" s="1"/>
      <c r="J45" s="1"/>
      <c r="K45" s="1"/>
    </row>
    <row r="46" spans="1:11" x14ac:dyDescent="0.35">
      <c r="A46" s="1"/>
      <c r="B46" s="1"/>
      <c r="C46" s="4"/>
      <c r="D46" s="4"/>
      <c r="E46" s="147" t="str">
        <f>IF(OR(A46="", C46=""), "",
   IF(AND(
         C46 &lt;= 'County Names to hide (2)'!$D$2,
         OR(D46="", D46 &gt;= 'County Names to hide (2)'!$C$2)
      ),
      "Yes",
      "No"
   )
)</f>
        <v/>
      </c>
      <c r="F46" s="1"/>
      <c r="G46" s="1"/>
      <c r="H46" s="1"/>
      <c r="I46" s="1"/>
      <c r="J46" s="1"/>
      <c r="K46" s="1"/>
    </row>
    <row r="47" spans="1:11" x14ac:dyDescent="0.35">
      <c r="A47" s="1"/>
      <c r="B47" s="1"/>
      <c r="C47" s="4"/>
      <c r="D47" s="4"/>
      <c r="E47" s="147" t="str">
        <f>IF(OR(A47="", C47=""), "",
   IF(AND(
         C47 &lt;= 'County Names to hide (2)'!$D$2,
         OR(D47="", D47 &gt;= 'County Names to hide (2)'!$C$2)
      ),
      "Yes",
      "No"
   )
)</f>
        <v/>
      </c>
      <c r="F47" s="1"/>
      <c r="G47" s="1"/>
      <c r="H47" s="1"/>
      <c r="I47" s="1"/>
      <c r="J47" s="1"/>
      <c r="K47" s="1"/>
    </row>
    <row r="48" spans="1:11" x14ac:dyDescent="0.35">
      <c r="A48" s="1"/>
      <c r="B48" s="1"/>
      <c r="C48" s="4"/>
      <c r="D48" s="4"/>
      <c r="E48" s="147" t="str">
        <f>IF(OR(A48="", C48=""), "",
   IF(AND(
         C48 &lt;= 'County Names to hide (2)'!$D$2,
         OR(D48="", D48 &gt;= 'County Names to hide (2)'!$C$2)
      ),
      "Yes",
      "No"
   )
)</f>
        <v/>
      </c>
      <c r="F48" s="1"/>
      <c r="G48" s="1"/>
      <c r="H48" s="1"/>
      <c r="I48" s="1"/>
      <c r="J48" s="1"/>
      <c r="K48" s="1"/>
    </row>
    <row r="49" spans="1:11" x14ac:dyDescent="0.35">
      <c r="A49" s="1"/>
      <c r="B49" s="1"/>
      <c r="C49" s="4"/>
      <c r="D49" s="4"/>
      <c r="E49" s="147" t="str">
        <f>IF(OR(A49="", C49=""), "",
   IF(AND(
         C49 &lt;= 'County Names to hide (2)'!$D$2,
         OR(D49="", D49 &gt;= 'County Names to hide (2)'!$C$2)
      ),
      "Yes",
      "No"
   )
)</f>
        <v/>
      </c>
      <c r="F49" s="1"/>
      <c r="G49" s="1"/>
      <c r="H49" s="1"/>
      <c r="I49" s="1"/>
      <c r="J49" s="1"/>
      <c r="K49" s="1"/>
    </row>
    <row r="50" spans="1:11" x14ac:dyDescent="0.35">
      <c r="A50" s="1"/>
      <c r="B50" s="1"/>
      <c r="C50" s="4"/>
      <c r="D50" s="4"/>
      <c r="E50" s="147" t="str">
        <f>IF(OR(A50="", C50=""), "",
   IF(AND(
         C50 &lt;= 'County Names to hide (2)'!$D$2,
         OR(D50="", D50 &gt;= 'County Names to hide (2)'!$C$2)
      ),
      "Yes",
      "No"
   )
)</f>
        <v/>
      </c>
      <c r="F50" s="1"/>
      <c r="G50" s="1"/>
      <c r="H50" s="1"/>
      <c r="I50" s="1"/>
      <c r="J50" s="1"/>
      <c r="K50" s="1"/>
    </row>
    <row r="51" spans="1:11" x14ac:dyDescent="0.35">
      <c r="A51" s="1"/>
      <c r="B51" s="1"/>
      <c r="C51" s="4"/>
      <c r="D51" s="4"/>
      <c r="E51" s="147" t="str">
        <f>IF(OR(A51="", C51=""), "",
   IF(AND(
         C51 &lt;= 'County Names to hide (2)'!$D$2,
         OR(D51="", D51 &gt;= 'County Names to hide (2)'!$C$2)
      ),
      "Yes",
      "No"
   )
)</f>
        <v/>
      </c>
      <c r="F51" s="1"/>
      <c r="G51" s="1"/>
      <c r="H51" s="1"/>
      <c r="I51" s="1"/>
      <c r="J51" s="1"/>
      <c r="K51" s="1"/>
    </row>
    <row r="52" spans="1:11" x14ac:dyDescent="0.35">
      <c r="A52" s="1"/>
      <c r="B52" s="1"/>
      <c r="C52" s="4"/>
      <c r="D52" s="4"/>
      <c r="E52" s="147" t="str">
        <f>IF(OR(A52="", C52=""), "",
   IF(AND(
         C52 &lt;= 'County Names to hide (2)'!$D$2,
         OR(D52="", D52 &gt;= 'County Names to hide (2)'!$C$2)
      ),
      "Yes",
      "No"
   )
)</f>
        <v/>
      </c>
      <c r="F52" s="1"/>
      <c r="G52" s="1"/>
      <c r="H52" s="1"/>
      <c r="I52" s="1"/>
      <c r="J52" s="1"/>
      <c r="K52" s="1"/>
    </row>
    <row r="53" spans="1:11" x14ac:dyDescent="0.35">
      <c r="A53" s="1"/>
      <c r="B53" s="1"/>
      <c r="C53" s="4"/>
      <c r="D53" s="4"/>
      <c r="E53" s="147" t="str">
        <f>IF(OR(A53="", C53=""), "",
   IF(AND(
         C53 &lt;= 'County Names to hide (2)'!$D$2,
         OR(D53="", D53 &gt;= 'County Names to hide (2)'!$C$2)
      ),
      "Yes",
      "No"
   )
)</f>
        <v/>
      </c>
      <c r="F53" s="1"/>
      <c r="G53" s="1"/>
      <c r="H53" s="1"/>
      <c r="I53" s="1"/>
      <c r="J53" s="1"/>
      <c r="K53" s="1"/>
    </row>
    <row r="54" spans="1:11" x14ac:dyDescent="0.35">
      <c r="A54" s="1"/>
      <c r="B54" s="1"/>
      <c r="C54" s="4"/>
      <c r="D54" s="4"/>
      <c r="E54" s="147" t="str">
        <f>IF(OR(A54="", C54=""), "",
   IF(AND(
         C54 &lt;= 'County Names to hide (2)'!$D$2,
         OR(D54="", D54 &gt;= 'County Names to hide (2)'!$C$2)
      ),
      "Yes",
      "No"
   )
)</f>
        <v/>
      </c>
      <c r="F54" s="1"/>
      <c r="G54" s="1"/>
      <c r="H54" s="1"/>
      <c r="I54" s="1"/>
      <c r="J54" s="1"/>
      <c r="K54" s="1"/>
    </row>
    <row r="55" spans="1:11" x14ac:dyDescent="0.35">
      <c r="A55" s="1"/>
      <c r="B55" s="1"/>
      <c r="C55" s="4"/>
      <c r="D55" s="4"/>
      <c r="E55" s="147" t="str">
        <f>IF(OR(A55="", C55=""), "",
   IF(AND(
         C55 &lt;= 'County Names to hide (2)'!$D$2,
         OR(D55="", D55 &gt;= 'County Names to hide (2)'!$C$2)
      ),
      "Yes",
      "No"
   )
)</f>
        <v/>
      </c>
      <c r="F55" s="1"/>
      <c r="G55" s="1"/>
      <c r="H55" s="1"/>
      <c r="I55" s="1"/>
      <c r="J55" s="1"/>
      <c r="K55" s="1"/>
    </row>
    <row r="56" spans="1:11" x14ac:dyDescent="0.35">
      <c r="A56" s="1"/>
      <c r="B56" s="1"/>
      <c r="C56" s="4"/>
      <c r="D56" s="4"/>
      <c r="E56" s="147" t="str">
        <f>IF(OR(A56="", C56=""), "",
   IF(AND(
         C56 &lt;= 'County Names to hide (2)'!$D$2,
         OR(D56="", D56 &gt;= 'County Names to hide (2)'!$C$2)
      ),
      "Yes",
      "No"
   )
)</f>
        <v/>
      </c>
      <c r="F56" s="1"/>
      <c r="G56" s="1"/>
      <c r="H56" s="1"/>
      <c r="I56" s="1"/>
      <c r="J56" s="1"/>
      <c r="K56" s="1"/>
    </row>
    <row r="57" spans="1:11" x14ac:dyDescent="0.35">
      <c r="A57" s="1"/>
      <c r="B57" s="1"/>
      <c r="C57" s="4"/>
      <c r="D57" s="4"/>
      <c r="E57" s="147" t="str">
        <f>IF(OR(A57="", C57=""), "",
   IF(AND(
         C57 &lt;= 'County Names to hide (2)'!$D$2,
         OR(D57="", D57 &gt;= 'County Names to hide (2)'!$C$2)
      ),
      "Yes",
      "No"
   )
)</f>
        <v/>
      </c>
      <c r="F57" s="1"/>
      <c r="G57" s="1"/>
      <c r="H57" s="1"/>
      <c r="I57" s="1"/>
      <c r="J57" s="1"/>
      <c r="K57" s="1"/>
    </row>
    <row r="58" spans="1:11" x14ac:dyDescent="0.35">
      <c r="A58" s="1"/>
      <c r="B58" s="1"/>
      <c r="C58" s="4"/>
      <c r="D58" s="4"/>
      <c r="E58" s="147" t="str">
        <f>IF(OR(A58="", C58=""), "",
   IF(AND(
         C58 &lt;= 'County Names to hide (2)'!$D$2,
         OR(D58="", D58 &gt;= 'County Names to hide (2)'!$C$2)
      ),
      "Yes",
      "No"
   )
)</f>
        <v/>
      </c>
      <c r="F58" s="1"/>
      <c r="G58" s="1"/>
      <c r="H58" s="1"/>
      <c r="I58" s="1"/>
      <c r="J58" s="1"/>
      <c r="K58" s="1"/>
    </row>
    <row r="59" spans="1:11" x14ac:dyDescent="0.35">
      <c r="A59" s="1"/>
      <c r="B59" s="1"/>
      <c r="C59" s="4"/>
      <c r="D59" s="4"/>
      <c r="E59" s="147" t="str">
        <f>IF(OR(A59="", C59=""), "",
   IF(AND(
         C59 &lt;= 'County Names to hide (2)'!$D$2,
         OR(D59="", D59 &gt;= 'County Names to hide (2)'!$C$2)
      ),
      "Yes",
      "No"
   )
)</f>
        <v/>
      </c>
      <c r="F59" s="1"/>
      <c r="G59" s="1"/>
      <c r="H59" s="1"/>
      <c r="I59" s="1"/>
      <c r="J59" s="1"/>
      <c r="K59" s="1"/>
    </row>
    <row r="60" spans="1:11" x14ac:dyDescent="0.35">
      <c r="A60" s="1"/>
      <c r="B60" s="1"/>
      <c r="C60" s="4"/>
      <c r="D60" s="4"/>
      <c r="E60" s="147" t="str">
        <f>IF(OR(A60="", C60=""), "",
   IF(AND(
         C60 &lt;= 'County Names to hide (2)'!$D$2,
         OR(D60="", D60 &gt;= 'County Names to hide (2)'!$C$2)
      ),
      "Yes",
      "No"
   )
)</f>
        <v/>
      </c>
      <c r="F60" s="1"/>
      <c r="G60" s="1"/>
      <c r="H60" s="1"/>
      <c r="I60" s="1"/>
      <c r="J60" s="1"/>
      <c r="K60" s="1"/>
    </row>
    <row r="61" spans="1:11" x14ac:dyDescent="0.35">
      <c r="A61" s="1"/>
      <c r="B61" s="1"/>
      <c r="C61" s="4"/>
      <c r="D61" s="4"/>
      <c r="E61" s="147" t="str">
        <f>IF(OR(A61="", C61=""), "",
   IF(AND(
         C61 &lt;= 'County Names to hide (2)'!$D$2,
         OR(D61="", D61 &gt;= 'County Names to hide (2)'!$C$2)
      ),
      "Yes",
      "No"
   )
)</f>
        <v/>
      </c>
      <c r="F61" s="1"/>
      <c r="G61" s="1"/>
      <c r="H61" s="1"/>
      <c r="I61" s="1"/>
      <c r="J61" s="1"/>
      <c r="K61" s="1"/>
    </row>
    <row r="62" spans="1:11" x14ac:dyDescent="0.35">
      <c r="A62" s="1"/>
      <c r="B62" s="1"/>
      <c r="C62" s="4"/>
      <c r="D62" s="4"/>
      <c r="E62" s="147" t="str">
        <f>IF(OR(A62="", C62=""), "",
   IF(AND(
         C62 &lt;= 'County Names to hide (2)'!$D$2,
         OR(D62="", D62 &gt;= 'County Names to hide (2)'!$C$2)
      ),
      "Yes",
      "No"
   )
)</f>
        <v/>
      </c>
      <c r="F62" s="1"/>
      <c r="G62" s="1"/>
      <c r="H62" s="1"/>
      <c r="I62" s="1"/>
      <c r="J62" s="1"/>
      <c r="K62" s="1"/>
    </row>
    <row r="63" spans="1:11" x14ac:dyDescent="0.35">
      <c r="A63" s="1"/>
      <c r="B63" s="1"/>
      <c r="C63" s="4"/>
      <c r="D63" s="4"/>
      <c r="E63" s="147" t="str">
        <f>IF(OR(A63="", C63=""), "",
   IF(AND(
         C63 &lt;= 'County Names to hide (2)'!$D$2,
         OR(D63="", D63 &gt;= 'County Names to hide (2)'!$C$2)
      ),
      "Yes",
      "No"
   )
)</f>
        <v/>
      </c>
      <c r="F63" s="1"/>
      <c r="G63" s="1"/>
      <c r="H63" s="1"/>
      <c r="I63" s="1"/>
      <c r="J63" s="1"/>
      <c r="K63" s="1"/>
    </row>
    <row r="64" spans="1:11" x14ac:dyDescent="0.35">
      <c r="A64" s="1"/>
      <c r="B64" s="1"/>
      <c r="C64" s="4"/>
      <c r="D64" s="4"/>
      <c r="E64" s="147" t="str">
        <f>IF(OR(A64="", C64=""), "",
   IF(AND(
         C64 &lt;= 'County Names to hide (2)'!$D$2,
         OR(D64="", D64 &gt;= 'County Names to hide (2)'!$C$2)
      ),
      "Yes",
      "No"
   )
)</f>
        <v/>
      </c>
      <c r="F64" s="1"/>
      <c r="G64" s="1"/>
      <c r="H64" s="1"/>
      <c r="I64" s="1"/>
      <c r="J64" s="1"/>
      <c r="K64" s="1"/>
    </row>
    <row r="65" spans="1:11" x14ac:dyDescent="0.35">
      <c r="A65" s="1"/>
      <c r="B65" s="1"/>
      <c r="C65" s="4"/>
      <c r="D65" s="4"/>
      <c r="E65" s="147" t="str">
        <f>IF(OR(A65="", C65=""), "",
   IF(AND(
         C65 &lt;= 'County Names to hide (2)'!$D$2,
         OR(D65="", D65 &gt;= 'County Names to hide (2)'!$C$2)
      ),
      "Yes",
      "No"
   )
)</f>
        <v/>
      </c>
      <c r="F65" s="1"/>
      <c r="G65" s="1"/>
      <c r="H65" s="1"/>
      <c r="I65" s="1"/>
      <c r="J65" s="1"/>
      <c r="K65" s="1"/>
    </row>
    <row r="66" spans="1:11" x14ac:dyDescent="0.35">
      <c r="A66" s="1"/>
      <c r="B66" s="1"/>
      <c r="C66" s="4"/>
      <c r="D66" s="4"/>
      <c r="E66" s="147" t="str">
        <f>IF(OR(A66="", C66=""), "",
   IF(AND(
         C66 &lt;= 'County Names to hide (2)'!$D$2,
         OR(D66="", D66 &gt;= 'County Names to hide (2)'!$C$2)
      ),
      "Yes",
      "No"
   )
)</f>
        <v/>
      </c>
      <c r="F66" s="1"/>
      <c r="G66" s="1"/>
      <c r="H66" s="1"/>
      <c r="I66" s="1"/>
      <c r="J66" s="1"/>
      <c r="K66" s="1"/>
    </row>
    <row r="67" spans="1:11" x14ac:dyDescent="0.35">
      <c r="A67" s="1"/>
      <c r="B67" s="1"/>
      <c r="C67" s="4"/>
      <c r="D67" s="4"/>
      <c r="E67" s="147" t="str">
        <f>IF(OR(A67="", C67=""), "",
   IF(AND(
         C67 &lt;= 'County Names to hide (2)'!$D$2,
         OR(D67="", D67 &gt;= 'County Names to hide (2)'!$C$2)
      ),
      "Yes",
      "No"
   )
)</f>
        <v/>
      </c>
      <c r="F67" s="1"/>
      <c r="G67" s="1"/>
      <c r="H67" s="1"/>
      <c r="I67" s="1"/>
      <c r="J67" s="1"/>
      <c r="K67" s="1"/>
    </row>
    <row r="68" spans="1:11" x14ac:dyDescent="0.35">
      <c r="A68" s="1"/>
      <c r="B68" s="1"/>
      <c r="C68" s="4"/>
      <c r="D68" s="4"/>
      <c r="E68" s="147" t="str">
        <f>IF(OR(A68="", C68=""), "",
   IF(AND(
         C68 &lt;= 'County Names to hide (2)'!$D$2,
         OR(D68="", D68 &gt;= 'County Names to hide (2)'!$C$2)
      ),
      "Yes",
      "No"
   )
)</f>
        <v/>
      </c>
      <c r="F68" s="1"/>
      <c r="G68" s="1"/>
      <c r="H68" s="1"/>
      <c r="I68" s="1"/>
      <c r="J68" s="1"/>
      <c r="K68" s="1"/>
    </row>
    <row r="69" spans="1:11" x14ac:dyDescent="0.35">
      <c r="A69" s="1"/>
      <c r="B69" s="1"/>
      <c r="C69" s="4"/>
      <c r="D69" s="4"/>
      <c r="E69" s="147" t="str">
        <f>IF(OR(A69="", C69=""), "",
   IF(AND(
         C69 &lt;= 'County Names to hide (2)'!$D$2,
         OR(D69="", D69 &gt;= 'County Names to hide (2)'!$C$2)
      ),
      "Yes",
      "No"
   )
)</f>
        <v/>
      </c>
      <c r="F69" s="1"/>
      <c r="G69" s="1"/>
      <c r="H69" s="1"/>
      <c r="I69" s="1"/>
      <c r="J69" s="1"/>
      <c r="K69" s="1"/>
    </row>
    <row r="70" spans="1:11" x14ac:dyDescent="0.35">
      <c r="A70" s="1"/>
      <c r="B70" s="1"/>
      <c r="C70" s="4"/>
      <c r="D70" s="4"/>
      <c r="E70" s="147" t="str">
        <f>IF(OR(A70="", C70=""), "",
   IF(AND(
         C70 &lt;= 'County Names to hide (2)'!$D$2,
         OR(D70="", D70 &gt;= 'County Names to hide (2)'!$C$2)
      ),
      "Yes",
      "No"
   )
)</f>
        <v/>
      </c>
      <c r="F70" s="1"/>
      <c r="G70" s="1"/>
      <c r="H70" s="1"/>
      <c r="I70" s="1"/>
      <c r="J70" s="1"/>
      <c r="K70" s="1"/>
    </row>
    <row r="71" spans="1:11" x14ac:dyDescent="0.35">
      <c r="A71" s="1"/>
      <c r="B71" s="1"/>
      <c r="C71" s="4"/>
      <c r="D71" s="4"/>
      <c r="E71" s="147" t="str">
        <f>IF(OR(A71="", C71=""), "",
   IF(AND(
         C71 &lt;= 'County Names to hide (2)'!$D$2,
         OR(D71="", D71 &gt;= 'County Names to hide (2)'!$C$2)
      ),
      "Yes",
      "No"
   )
)</f>
        <v/>
      </c>
      <c r="F71" s="1"/>
      <c r="G71" s="1"/>
      <c r="H71" s="1"/>
      <c r="I71" s="1"/>
      <c r="J71" s="1"/>
      <c r="K71" s="1"/>
    </row>
    <row r="72" spans="1:11" x14ac:dyDescent="0.35">
      <c r="A72" s="1"/>
      <c r="B72" s="1"/>
      <c r="C72" s="4"/>
      <c r="D72" s="4"/>
      <c r="E72" s="147" t="str">
        <f>IF(OR(A72="", C72=""), "",
   IF(AND(
         C72 &lt;= 'County Names to hide (2)'!$D$2,
         OR(D72="", D72 &gt;= 'County Names to hide (2)'!$C$2)
      ),
      "Yes",
      "No"
   )
)</f>
        <v/>
      </c>
      <c r="F72" s="1"/>
      <c r="G72" s="1"/>
      <c r="H72" s="1"/>
      <c r="I72" s="1"/>
      <c r="J72" s="1"/>
      <c r="K72" s="1"/>
    </row>
    <row r="73" spans="1:11" x14ac:dyDescent="0.35">
      <c r="A73" s="1"/>
      <c r="B73" s="1"/>
      <c r="C73" s="4"/>
      <c r="D73" s="4"/>
      <c r="E73" s="147" t="str">
        <f>IF(OR(A73="", C73=""), "",
   IF(AND(
         C73 &lt;= 'County Names to hide (2)'!$D$2,
         OR(D73="", D73 &gt;= 'County Names to hide (2)'!$C$2)
      ),
      "Yes",
      "No"
   )
)</f>
        <v/>
      </c>
      <c r="F73" s="1"/>
      <c r="G73" s="1"/>
      <c r="H73" s="1"/>
      <c r="I73" s="1"/>
      <c r="J73" s="1"/>
      <c r="K73" s="1"/>
    </row>
    <row r="74" spans="1:11" x14ac:dyDescent="0.35">
      <c r="A74" s="1"/>
      <c r="B74" s="1"/>
      <c r="C74" s="4"/>
      <c r="D74" s="4"/>
      <c r="E74" s="147" t="str">
        <f>IF(OR(A74="", C74=""), "",
   IF(AND(
         C74 &lt;= 'County Names to hide (2)'!$D$2,
         OR(D74="", D74 &gt;= 'County Names to hide (2)'!$C$2)
      ),
      "Yes",
      "No"
   )
)</f>
        <v/>
      </c>
      <c r="F74" s="1"/>
      <c r="G74" s="1"/>
      <c r="H74" s="1"/>
      <c r="I74" s="1"/>
      <c r="J74" s="1"/>
      <c r="K74" s="1"/>
    </row>
    <row r="75" spans="1:11" x14ac:dyDescent="0.35">
      <c r="A75" s="1"/>
      <c r="B75" s="1"/>
      <c r="C75" s="4"/>
      <c r="D75" s="4"/>
      <c r="E75" s="147" t="str">
        <f>IF(OR(A75="", C75=""), "",
   IF(AND(
         C75 &lt;= 'County Names to hide (2)'!$D$2,
         OR(D75="", D75 &gt;= 'County Names to hide (2)'!$C$2)
      ),
      "Yes",
      "No"
   )
)</f>
        <v/>
      </c>
      <c r="F75" s="1"/>
      <c r="G75" s="1"/>
      <c r="H75" s="1"/>
      <c r="I75" s="1"/>
      <c r="J75" s="1"/>
      <c r="K75" s="1"/>
    </row>
    <row r="76" spans="1:11" x14ac:dyDescent="0.35">
      <c r="A76" s="1"/>
      <c r="B76" s="1"/>
      <c r="C76" s="4"/>
      <c r="D76" s="4"/>
      <c r="E76" s="147" t="str">
        <f>IF(OR(A76="", C76=""), "",
   IF(AND(
         C76 &lt;= 'County Names to hide (2)'!$D$2,
         OR(D76="", D76 &gt;= 'County Names to hide (2)'!$C$2)
      ),
      "Yes",
      "No"
   )
)</f>
        <v/>
      </c>
      <c r="F76" s="1"/>
      <c r="G76" s="1"/>
      <c r="H76" s="1"/>
      <c r="I76" s="1"/>
      <c r="J76" s="1"/>
      <c r="K76" s="1"/>
    </row>
    <row r="77" spans="1:11" x14ac:dyDescent="0.35">
      <c r="A77" s="1"/>
      <c r="B77" s="1"/>
      <c r="C77" s="4"/>
      <c r="D77" s="4"/>
      <c r="E77" s="147" t="str">
        <f>IF(OR(A77="", C77=""), "",
   IF(AND(
         C77 &lt;= 'County Names to hide (2)'!$D$2,
         OR(D77="", D77 &gt;= 'County Names to hide (2)'!$C$2)
      ),
      "Yes",
      "No"
   )
)</f>
        <v/>
      </c>
      <c r="F77" s="1"/>
      <c r="G77" s="1"/>
      <c r="H77" s="1"/>
      <c r="I77" s="1"/>
      <c r="J77" s="1"/>
      <c r="K77" s="1"/>
    </row>
    <row r="78" spans="1:11" x14ac:dyDescent="0.35">
      <c r="A78" s="1"/>
      <c r="B78" s="1"/>
      <c r="C78" s="4"/>
      <c r="D78" s="4"/>
      <c r="E78" s="147" t="str">
        <f>IF(OR(A78="", C78=""), "",
   IF(AND(
         C78 &lt;= 'County Names to hide (2)'!$D$2,
         OR(D78="", D78 &gt;= 'County Names to hide (2)'!$C$2)
      ),
      "Yes",
      "No"
   )
)</f>
        <v/>
      </c>
      <c r="F78" s="1"/>
      <c r="G78" s="1"/>
      <c r="H78" s="1"/>
      <c r="I78" s="1"/>
      <c r="J78" s="1"/>
      <c r="K78" s="1"/>
    </row>
    <row r="79" spans="1:11" x14ac:dyDescent="0.35">
      <c r="A79" s="1"/>
      <c r="B79" s="1"/>
      <c r="C79" s="4"/>
      <c r="D79" s="4"/>
      <c r="E79" s="147" t="str">
        <f>IF(OR(A79="", C79=""), "",
   IF(AND(
         C79 &lt;= 'County Names to hide (2)'!$D$2,
         OR(D79="", D79 &gt;= 'County Names to hide (2)'!$C$2)
      ),
      "Yes",
      "No"
   )
)</f>
        <v/>
      </c>
      <c r="F79" s="1"/>
      <c r="G79" s="1"/>
      <c r="H79" s="1"/>
      <c r="I79" s="1"/>
      <c r="J79" s="1"/>
      <c r="K79" s="1"/>
    </row>
    <row r="80" spans="1:11" x14ac:dyDescent="0.35">
      <c r="A80" s="1"/>
      <c r="B80" s="1"/>
      <c r="C80" s="4"/>
      <c r="D80" s="4"/>
      <c r="E80" s="147" t="str">
        <f>IF(OR(A80="", C80=""), "",
   IF(AND(
         C80 &lt;= 'County Names to hide (2)'!$D$2,
         OR(D80="", D80 &gt;= 'County Names to hide (2)'!$C$2)
      ),
      "Yes",
      "No"
   )
)</f>
        <v/>
      </c>
      <c r="F80" s="1"/>
      <c r="G80" s="1"/>
      <c r="H80" s="1"/>
      <c r="I80" s="1"/>
      <c r="J80" s="1"/>
      <c r="K80" s="1"/>
    </row>
    <row r="81" spans="1:11" x14ac:dyDescent="0.35">
      <c r="A81" s="1"/>
      <c r="B81" s="1"/>
      <c r="C81" s="4"/>
      <c r="D81" s="4"/>
      <c r="E81" s="147" t="str">
        <f>IF(OR(A81="", C81=""), "",
   IF(AND(
         C81 &lt;= 'County Names to hide (2)'!$D$2,
         OR(D81="", D81 &gt;= 'County Names to hide (2)'!$C$2)
      ),
      "Yes",
      "No"
   )
)</f>
        <v/>
      </c>
      <c r="F81" s="1"/>
      <c r="G81" s="1"/>
      <c r="H81" s="1"/>
      <c r="I81" s="1"/>
      <c r="J81" s="1"/>
      <c r="K81" s="1"/>
    </row>
    <row r="82" spans="1:11" x14ac:dyDescent="0.35">
      <c r="A82" s="1"/>
      <c r="B82" s="1"/>
      <c r="C82" s="4"/>
      <c r="D82" s="4"/>
      <c r="E82" s="147" t="str">
        <f>IF(OR(A82="", C82=""), "",
   IF(AND(
         C82 &lt;= 'County Names to hide (2)'!$D$2,
         OR(D82="", D82 &gt;= 'County Names to hide (2)'!$C$2)
      ),
      "Yes",
      "No"
   )
)</f>
        <v/>
      </c>
      <c r="F82" s="1"/>
      <c r="G82" s="1"/>
      <c r="H82" s="1"/>
      <c r="I82" s="1"/>
      <c r="J82" s="1"/>
      <c r="K82" s="1"/>
    </row>
    <row r="83" spans="1:11" x14ac:dyDescent="0.35">
      <c r="A83" s="1"/>
      <c r="B83" s="1"/>
      <c r="C83" s="4"/>
      <c r="D83" s="4"/>
      <c r="E83" s="147" t="str">
        <f>IF(OR(A83="", C83=""), "",
   IF(AND(
         C83 &lt;= 'County Names to hide (2)'!$D$2,
         OR(D83="", D83 &gt;= 'County Names to hide (2)'!$C$2)
      ),
      "Yes",
      "No"
   )
)</f>
        <v/>
      </c>
      <c r="F83" s="1"/>
      <c r="G83" s="1"/>
      <c r="H83" s="1"/>
      <c r="I83" s="1"/>
      <c r="J83" s="1"/>
      <c r="K83" s="1"/>
    </row>
    <row r="84" spans="1:11" x14ac:dyDescent="0.35">
      <c r="A84" s="1"/>
      <c r="B84" s="1"/>
      <c r="C84" s="4"/>
      <c r="D84" s="4"/>
      <c r="E84" s="147" t="str">
        <f>IF(OR(A84="", C84=""), "",
   IF(AND(
         C84 &lt;= 'County Names to hide (2)'!$D$2,
         OR(D84="", D84 &gt;= 'County Names to hide (2)'!$C$2)
      ),
      "Yes",
      "No"
   )
)</f>
        <v/>
      </c>
      <c r="F84" s="1"/>
      <c r="G84" s="1"/>
      <c r="H84" s="1"/>
      <c r="I84" s="1"/>
      <c r="J84" s="1"/>
      <c r="K84" s="1"/>
    </row>
    <row r="85" spans="1:11" x14ac:dyDescent="0.35">
      <c r="A85" s="1"/>
      <c r="B85" s="1"/>
      <c r="C85" s="4"/>
      <c r="D85" s="4"/>
      <c r="E85" s="147" t="str">
        <f>IF(OR(A85="", C85=""), "",
   IF(AND(
         C85 &lt;= 'County Names to hide (2)'!$D$2,
         OR(D85="", D85 &gt;= 'County Names to hide (2)'!$C$2)
      ),
      "Yes",
      "No"
   )
)</f>
        <v/>
      </c>
      <c r="F85" s="1"/>
      <c r="G85" s="1"/>
      <c r="H85" s="1"/>
      <c r="I85" s="1"/>
      <c r="J85" s="1"/>
      <c r="K85" s="1"/>
    </row>
    <row r="86" spans="1:11" x14ac:dyDescent="0.35">
      <c r="A86" s="1"/>
      <c r="B86" s="1"/>
      <c r="C86" s="4"/>
      <c r="D86" s="4"/>
      <c r="E86" s="147" t="str">
        <f>IF(OR(A86="", C86=""), "",
   IF(AND(
         C86 &lt;= 'County Names to hide (2)'!$D$2,
         OR(D86="", D86 &gt;= 'County Names to hide (2)'!$C$2)
      ),
      "Yes",
      "No"
   )
)</f>
        <v/>
      </c>
      <c r="F86" s="1"/>
      <c r="G86" s="1"/>
      <c r="H86" s="1"/>
      <c r="I86" s="1"/>
      <c r="J86" s="1"/>
      <c r="K86" s="1"/>
    </row>
    <row r="87" spans="1:11" x14ac:dyDescent="0.35">
      <c r="A87" s="1"/>
      <c r="B87" s="1"/>
      <c r="C87" s="4"/>
      <c r="D87" s="4"/>
      <c r="E87" s="147" t="str">
        <f>IF(OR(A87="", C87=""), "",
   IF(AND(
         C87 &lt;= 'County Names to hide (2)'!$D$2,
         OR(D87="", D87 &gt;= 'County Names to hide (2)'!$C$2)
      ),
      "Yes",
      "No"
   )
)</f>
        <v/>
      </c>
      <c r="F87" s="1"/>
      <c r="G87" s="1"/>
      <c r="H87" s="1"/>
      <c r="I87" s="1"/>
      <c r="J87" s="1"/>
      <c r="K87" s="1"/>
    </row>
    <row r="88" spans="1:11" x14ac:dyDescent="0.35">
      <c r="A88" s="1"/>
      <c r="B88" s="1"/>
      <c r="C88" s="4"/>
      <c r="D88" s="4"/>
      <c r="E88" s="147" t="str">
        <f>IF(OR(A88="", C88=""), "",
   IF(AND(
         C88 &lt;= 'County Names to hide (2)'!$D$2,
         OR(D88="", D88 &gt;= 'County Names to hide (2)'!$C$2)
      ),
      "Yes",
      "No"
   )
)</f>
        <v/>
      </c>
      <c r="F88" s="1"/>
      <c r="G88" s="1"/>
      <c r="H88" s="1"/>
      <c r="I88" s="1"/>
      <c r="J88" s="1"/>
      <c r="K88" s="1"/>
    </row>
    <row r="89" spans="1:11" x14ac:dyDescent="0.35">
      <c r="A89" s="1"/>
      <c r="B89" s="1"/>
      <c r="C89" s="4"/>
      <c r="D89" s="4"/>
      <c r="E89" s="147" t="str">
        <f>IF(OR(A89="", C89=""), "",
   IF(AND(
         C89 &lt;= 'County Names to hide (2)'!$D$2,
         OR(D89="", D89 &gt;= 'County Names to hide (2)'!$C$2)
      ),
      "Yes",
      "No"
   )
)</f>
        <v/>
      </c>
      <c r="F89" s="1"/>
      <c r="G89" s="1"/>
      <c r="H89" s="1"/>
      <c r="I89" s="1"/>
      <c r="J89" s="1"/>
      <c r="K89" s="1"/>
    </row>
    <row r="90" spans="1:11" x14ac:dyDescent="0.35">
      <c r="A90" s="1"/>
      <c r="B90" s="1"/>
      <c r="C90" s="4"/>
      <c r="D90" s="4"/>
      <c r="E90" s="147" t="str">
        <f>IF(OR(A90="", C90=""), "",
   IF(AND(
         C90 &lt;= 'County Names to hide (2)'!$D$2,
         OR(D90="", D90 &gt;= 'County Names to hide (2)'!$C$2)
      ),
      "Yes",
      "No"
   )
)</f>
        <v/>
      </c>
      <c r="F90" s="1"/>
      <c r="G90" s="1"/>
      <c r="H90" s="1"/>
      <c r="I90" s="1"/>
      <c r="J90" s="1"/>
      <c r="K90" s="1"/>
    </row>
    <row r="91" spans="1:11" x14ac:dyDescent="0.35">
      <c r="A91" s="1"/>
      <c r="B91" s="1"/>
      <c r="C91" s="4"/>
      <c r="D91" s="4"/>
      <c r="E91" s="147" t="str">
        <f>IF(OR(A91="", C91=""), "",
   IF(AND(
         C91 &lt;= 'County Names to hide (2)'!$D$2,
         OR(D91="", D91 &gt;= 'County Names to hide (2)'!$C$2)
      ),
      "Yes",
      "No"
   )
)</f>
        <v/>
      </c>
      <c r="F91" s="1"/>
      <c r="G91" s="1"/>
      <c r="H91" s="1"/>
      <c r="I91" s="1"/>
      <c r="J91" s="1"/>
      <c r="K91" s="1"/>
    </row>
    <row r="92" spans="1:11" x14ac:dyDescent="0.35">
      <c r="A92" s="1"/>
      <c r="B92" s="1"/>
      <c r="C92" s="4"/>
      <c r="D92" s="4"/>
      <c r="E92" s="147" t="str">
        <f>IF(OR(A92="", C92=""), "",
   IF(AND(
         C92 &lt;= 'County Names to hide (2)'!$D$2,
         OR(D92="", D92 &gt;= 'County Names to hide (2)'!$C$2)
      ),
      "Yes",
      "No"
   )
)</f>
        <v/>
      </c>
      <c r="F92" s="1"/>
      <c r="G92" s="1"/>
      <c r="H92" s="1"/>
      <c r="I92" s="1"/>
      <c r="J92" s="1"/>
      <c r="K92" s="1"/>
    </row>
    <row r="93" spans="1:11" x14ac:dyDescent="0.35">
      <c r="A93" s="1"/>
      <c r="B93" s="1"/>
      <c r="C93" s="4"/>
      <c r="D93" s="4"/>
      <c r="E93" s="147" t="str">
        <f>IF(OR(A93="", C93=""), "",
   IF(AND(
         C93 &lt;= 'County Names to hide (2)'!$D$2,
         OR(D93="", D93 &gt;= 'County Names to hide (2)'!$C$2)
      ),
      "Yes",
      "No"
   )
)</f>
        <v/>
      </c>
      <c r="F93" s="1"/>
      <c r="G93" s="1"/>
      <c r="H93" s="1"/>
      <c r="I93" s="1"/>
      <c r="J93" s="1"/>
      <c r="K93" s="1"/>
    </row>
    <row r="94" spans="1:11" x14ac:dyDescent="0.35">
      <c r="A94" s="1"/>
      <c r="B94" s="1"/>
      <c r="C94" s="4"/>
      <c r="D94" s="4"/>
      <c r="E94" s="147" t="str">
        <f>IF(OR(A94="", C94=""), "",
   IF(AND(
         C94 &lt;= 'County Names to hide (2)'!$D$2,
         OR(D94="", D94 &gt;= 'County Names to hide (2)'!$C$2)
      ),
      "Yes",
      "No"
   )
)</f>
        <v/>
      </c>
      <c r="F94" s="1"/>
      <c r="G94" s="1"/>
      <c r="H94" s="1"/>
      <c r="I94" s="1"/>
      <c r="J94" s="1"/>
      <c r="K94" s="1"/>
    </row>
    <row r="95" spans="1:11" x14ac:dyDescent="0.35">
      <c r="A95" s="1"/>
      <c r="B95" s="1"/>
      <c r="C95" s="4"/>
      <c r="D95" s="4"/>
      <c r="E95" s="147" t="str">
        <f>IF(OR(A95="", C95=""), "",
   IF(AND(
         C95 &lt;= 'County Names to hide (2)'!$D$2,
         OR(D95="", D95 &gt;= 'County Names to hide (2)'!$C$2)
      ),
      "Yes",
      "No"
   )
)</f>
        <v/>
      </c>
      <c r="F95" s="1"/>
      <c r="G95" s="1"/>
      <c r="H95" s="1"/>
      <c r="I95" s="1"/>
      <c r="J95" s="1"/>
      <c r="K95" s="1"/>
    </row>
    <row r="96" spans="1:11" x14ac:dyDescent="0.35">
      <c r="A96" s="1"/>
      <c r="B96" s="1"/>
      <c r="C96" s="4"/>
      <c r="D96" s="4"/>
      <c r="E96" s="147" t="str">
        <f>IF(OR(A96="", C96=""), "",
   IF(AND(
         C96 &lt;= 'County Names to hide (2)'!$D$2,
         OR(D96="", D96 &gt;= 'County Names to hide (2)'!$C$2)
      ),
      "Yes",
      "No"
   )
)</f>
        <v/>
      </c>
      <c r="F96" s="1"/>
      <c r="G96" s="1"/>
      <c r="H96" s="1"/>
      <c r="I96" s="1"/>
      <c r="J96" s="1"/>
      <c r="K96" s="1"/>
    </row>
    <row r="97" spans="1:11" x14ac:dyDescent="0.35">
      <c r="A97" s="1"/>
      <c r="B97" s="1"/>
      <c r="C97" s="4"/>
      <c r="D97" s="4"/>
      <c r="E97" s="147" t="str">
        <f>IF(OR(A97="", C97=""), "",
   IF(AND(
         C97 &lt;= 'County Names to hide (2)'!$D$2,
         OR(D97="", D97 &gt;= 'County Names to hide (2)'!$C$2)
      ),
      "Yes",
      "No"
   )
)</f>
        <v/>
      </c>
      <c r="F97" s="1"/>
      <c r="G97" s="1"/>
      <c r="H97" s="1"/>
      <c r="I97" s="1"/>
      <c r="J97" s="1"/>
      <c r="K97" s="1"/>
    </row>
    <row r="98" spans="1:11" x14ac:dyDescent="0.35">
      <c r="A98" s="1"/>
      <c r="B98" s="1"/>
      <c r="C98" s="4"/>
      <c r="D98" s="4"/>
      <c r="E98" s="147" t="str">
        <f>IF(OR(A98="", C98=""), "",
   IF(AND(
         C98 &lt;= 'County Names to hide (2)'!$D$2,
         OR(D98="", D98 &gt;= 'County Names to hide (2)'!$C$2)
      ),
      "Yes",
      "No"
   )
)</f>
        <v/>
      </c>
      <c r="F98" s="1"/>
      <c r="G98" s="1"/>
      <c r="H98" s="1"/>
      <c r="I98" s="1"/>
      <c r="J98" s="1"/>
      <c r="K98" s="1"/>
    </row>
    <row r="99" spans="1:11" x14ac:dyDescent="0.35">
      <c r="A99" s="1"/>
      <c r="B99" s="1"/>
      <c r="C99" s="4"/>
      <c r="D99" s="4"/>
      <c r="E99" s="147" t="str">
        <f>IF(OR(A99="", C99=""), "",
   IF(AND(
         C99 &lt;= 'County Names to hide (2)'!$D$2,
         OR(D99="", D99 &gt;= 'County Names to hide (2)'!$C$2)
      ),
      "Yes",
      "No"
   )
)</f>
        <v/>
      </c>
      <c r="F99" s="1"/>
      <c r="G99" s="1"/>
      <c r="H99" s="1"/>
      <c r="I99" s="1"/>
      <c r="J99" s="1"/>
      <c r="K99" s="1"/>
    </row>
    <row r="100" spans="1:11" x14ac:dyDescent="0.35">
      <c r="A100" s="1"/>
      <c r="B100" s="1"/>
      <c r="C100" s="4"/>
      <c r="D100" s="4"/>
      <c r="E100" s="147" t="str">
        <f>IF(OR(A100="", C100=""), "",
   IF(AND(
         C100 &lt;= 'County Names to hide (2)'!$D$2,
         OR(D100="", D100 &gt;= 'County Names to hide (2)'!$C$2)
      ),
      "Yes",
      "No"
   )
)</f>
        <v/>
      </c>
      <c r="F100" s="1"/>
      <c r="G100" s="1"/>
      <c r="H100" s="1"/>
      <c r="I100" s="1"/>
      <c r="J100" s="1"/>
      <c r="K100" s="1"/>
    </row>
  </sheetData>
  <sheetProtection algorithmName="SHA-512" hashValue="sBi8Gmn83HSqCKoUbbJ3E9mx5XlA5NF3ApRsj6HocEolp8phWokHoRQ2eNoRRXMlgMW1PtZpBjpLBDtnMGWMxA==" saltValue="QkA0Hkqdd1BZKDsAJErXjQ==" spinCount="100000" sheet="1" selectLockedCells="1" sort="0"/>
  <mergeCells count="4">
    <mergeCell ref="A1:F8"/>
    <mergeCell ref="H10:I10"/>
    <mergeCell ref="J10:K10"/>
    <mergeCell ref="A10:G10"/>
  </mergeCells>
  <dataValidations count="4">
    <dataValidation type="list" allowBlank="1" showInputMessage="1" showErrorMessage="1" sqref="E9" xr:uid="{3CFA6EE5-88A0-491A-8546-22A706C2A9AA}">
      <formula1>"Yes, No"</formula1>
    </dataValidation>
    <dataValidation type="list" allowBlank="1" showInputMessage="1" showErrorMessage="1" sqref="F9 F12:F100" xr:uid="{5BC86EC4-2C50-494F-BAE1-2871BE0AC147}">
      <formula1>"Parent Educator, Supervisor, Other"</formula1>
    </dataValidation>
    <dataValidation type="list" allowBlank="1" showInputMessage="1" showErrorMessage="1" sqref="G12:G32 G1:G8 E9 G34:G100" xr:uid="{190C5998-6B6D-4442-A3B0-870DD4A18F2A}">
      <formula1>"Full-Time, Part-Time"</formula1>
    </dataValidation>
    <dataValidation type="list" allowBlank="1" showInputMessage="1" showErrorMessage="1" sqref="H1:K9 H12:K100" xr:uid="{8F79E32D-F094-4442-B668-DCA1410F0025}">
      <formula1>"Yes, No, N/A"</formula1>
    </dataValidation>
  </dataValidations>
  <pageMargins left="0.7" right="0.7" top="0.75" bottom="0.75" header="0.3" footer="0.3"/>
  <legacy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A8EE3-A1B2-40C2-B342-DE0335074D8E}">
  <sheetPr codeName="Sheet5">
    <tabColor rgb="FFFFFF00"/>
  </sheetPr>
  <dimension ref="A1:AL500"/>
  <sheetViews>
    <sheetView topLeftCell="A2" workbookViewId="0">
      <pane xSplit="1" topLeftCell="B1" activePane="topRight" state="frozen"/>
      <selection pane="topRight" activeCell="A2" sqref="A2:E2"/>
    </sheetView>
  </sheetViews>
  <sheetFormatPr defaultColWidth="0" defaultRowHeight="14.5" zeroHeight="1" x14ac:dyDescent="0.35"/>
  <cols>
    <col min="1" max="1" width="31.54296875" style="78" customWidth="1"/>
    <col min="2" max="2" width="20.7265625" style="78" customWidth="1"/>
    <col min="3" max="3" width="20.7265625" style="4" customWidth="1"/>
    <col min="4" max="4" width="20.7265625" style="78" customWidth="1"/>
    <col min="5" max="5" width="31.453125" style="78" customWidth="1"/>
    <col min="6" max="6" width="20.7265625" style="78" customWidth="1"/>
    <col min="7" max="7" width="34.81640625" style="78" customWidth="1"/>
    <col min="8" max="8" width="20.7265625" style="78" customWidth="1"/>
    <col min="9" max="9" width="47.81640625" style="78" customWidth="1"/>
    <col min="10" max="10" width="40.81640625" style="78" customWidth="1"/>
    <col min="11" max="11" width="20.81640625" style="78" customWidth="1"/>
    <col min="12" max="12" width="21" customWidth="1"/>
    <col min="13" max="14" width="20.7265625" style="78" customWidth="1"/>
    <col min="15" max="15" width="42.1796875" customWidth="1"/>
    <col min="16" max="16" width="47.453125" style="78" customWidth="1"/>
    <col min="17" max="17" width="48.7265625" style="78" customWidth="1"/>
    <col min="18" max="18" width="47.1796875" style="78" customWidth="1"/>
    <col min="19" max="19" width="48.54296875" style="78" customWidth="1"/>
    <col min="20" max="20" width="70.1796875" style="2" customWidth="1"/>
    <col min="21" max="22" width="51.81640625" style="131" customWidth="1"/>
    <col min="23" max="23" width="65.7265625" style="78" customWidth="1"/>
    <col min="24" max="24" width="54.453125" style="78" customWidth="1"/>
    <col min="25" max="25" width="52.54296875" style="78" customWidth="1"/>
    <col min="26" max="31" width="70.1796875" style="78" customWidth="1"/>
    <col min="32" max="32" width="70.1796875" style="120" customWidth="1"/>
    <col min="33" max="34" width="70.1796875" style="78" customWidth="1"/>
    <col min="35" max="35" width="59.7265625" customWidth="1"/>
    <col min="36" max="37" width="70.1796875" style="78" customWidth="1"/>
    <col min="38" max="38" width="64.81640625" style="78" customWidth="1"/>
    <col min="39" max="16384" width="8.7265625" hidden="1"/>
  </cols>
  <sheetData>
    <row r="1" spans="1:38" ht="362.5" hidden="1" x14ac:dyDescent="0.5">
      <c r="A1" s="62" t="s">
        <v>99</v>
      </c>
      <c r="B1" s="62"/>
      <c r="C1" s="62"/>
      <c r="D1" s="62"/>
      <c r="E1" s="62"/>
      <c r="F1" s="62"/>
      <c r="G1" s="55"/>
      <c r="H1" s="55"/>
      <c r="I1" s="55"/>
      <c r="J1" s="55"/>
      <c r="K1" s="55"/>
      <c r="L1" s="125"/>
      <c r="M1" s="55"/>
      <c r="N1" s="55"/>
      <c r="O1" s="125"/>
      <c r="P1" s="55"/>
      <c r="Q1" s="55"/>
      <c r="R1" s="55"/>
      <c r="S1" s="55"/>
      <c r="T1" s="55"/>
      <c r="U1" s="125"/>
      <c r="V1" s="125"/>
      <c r="W1" s="55"/>
      <c r="X1" s="55"/>
      <c r="Y1" s="55"/>
      <c r="Z1" s="55"/>
      <c r="AA1" s="55"/>
      <c r="AB1" s="55"/>
      <c r="AC1" s="55"/>
      <c r="AD1" s="55"/>
      <c r="AE1" s="12"/>
      <c r="AF1" s="115"/>
      <c r="AG1" s="1"/>
      <c r="AH1" s="1"/>
      <c r="AJ1" s="1"/>
      <c r="AK1" s="1"/>
      <c r="AL1" s="1"/>
    </row>
    <row r="2" spans="1:38" ht="114.65" customHeight="1" x14ac:dyDescent="0.35">
      <c r="A2" s="156" t="s">
        <v>100</v>
      </c>
      <c r="B2" s="157"/>
      <c r="C2" s="157"/>
      <c r="D2" s="157"/>
      <c r="E2" s="157"/>
      <c r="F2" s="62"/>
      <c r="G2" s="6"/>
      <c r="H2" s="6"/>
      <c r="I2" s="6"/>
      <c r="J2" s="6"/>
      <c r="K2" s="6"/>
      <c r="L2" s="116"/>
      <c r="M2" s="6"/>
      <c r="N2" s="6"/>
      <c r="O2" s="116"/>
      <c r="P2" s="6"/>
      <c r="Q2" s="6"/>
      <c r="R2" s="6"/>
      <c r="S2" s="6"/>
      <c r="T2" s="6"/>
      <c r="U2" s="116"/>
      <c r="V2" s="116"/>
      <c r="W2" s="6"/>
      <c r="X2" s="6"/>
      <c r="Y2" s="6"/>
      <c r="Z2" s="6"/>
      <c r="AA2" s="6"/>
      <c r="AB2" s="6"/>
      <c r="AC2" s="6"/>
      <c r="AD2" s="6"/>
      <c r="AE2" s="6"/>
      <c r="AF2" s="116"/>
      <c r="AG2" s="1"/>
      <c r="AH2" s="1"/>
      <c r="AJ2" s="1"/>
      <c r="AK2" s="1"/>
      <c r="AL2" s="1"/>
    </row>
    <row r="3" spans="1:38" ht="19" thickBot="1" x14ac:dyDescent="0.5">
      <c r="A3" s="61" t="s">
        <v>101</v>
      </c>
      <c r="B3" s="162"/>
      <c r="C3" s="162"/>
      <c r="D3" s="145" t="s">
        <v>84</v>
      </c>
      <c r="E3" s="146"/>
      <c r="F3" s="1"/>
      <c r="G3" s="1"/>
      <c r="H3" s="1"/>
      <c r="I3" s="1"/>
      <c r="J3" s="1"/>
      <c r="K3" s="1"/>
      <c r="M3" s="1"/>
      <c r="N3" s="1"/>
      <c r="P3" s="1"/>
      <c r="Q3" s="1"/>
      <c r="R3" s="1"/>
      <c r="S3" s="1"/>
      <c r="T3" s="1"/>
      <c r="U3"/>
      <c r="V3"/>
      <c r="W3" s="1"/>
      <c r="X3" s="1"/>
      <c r="Y3" s="1"/>
      <c r="Z3" s="1"/>
      <c r="AA3" s="1"/>
      <c r="AB3" s="1"/>
      <c r="AC3" s="1"/>
      <c r="AD3" s="7"/>
      <c r="AE3" s="7"/>
      <c r="AF3" s="117"/>
      <c r="AG3" s="7"/>
      <c r="AH3" s="7"/>
      <c r="AI3" s="117"/>
      <c r="AJ3" s="7"/>
      <c r="AK3" s="7"/>
      <c r="AL3" s="7"/>
    </row>
    <row r="4" spans="1:38" ht="14.5" customHeight="1" x14ac:dyDescent="0.35">
      <c r="A4" s="158" t="s">
        <v>102</v>
      </c>
      <c r="B4" s="159"/>
      <c r="C4" s="159"/>
      <c r="D4" s="159"/>
      <c r="E4" s="159"/>
      <c r="F4" s="159"/>
      <c r="G4" s="159"/>
      <c r="H4" s="159"/>
      <c r="I4" s="159"/>
      <c r="J4" s="159"/>
      <c r="K4" s="159"/>
      <c r="L4" s="159"/>
      <c r="M4" s="160" t="s">
        <v>103</v>
      </c>
      <c r="N4" s="160"/>
      <c r="O4" s="160"/>
      <c r="P4" s="160"/>
      <c r="Q4" s="160"/>
      <c r="R4" s="160"/>
      <c r="S4" s="161"/>
      <c r="T4" s="66" t="s">
        <v>104</v>
      </c>
      <c r="U4" s="128"/>
      <c r="V4" s="128"/>
      <c r="W4" s="8"/>
      <c r="X4" s="8"/>
      <c r="Y4" s="8"/>
      <c r="Z4" s="9" t="s">
        <v>105</v>
      </c>
      <c r="AA4" s="10" t="s">
        <v>106</v>
      </c>
      <c r="AB4" s="11"/>
      <c r="AC4" s="58"/>
      <c r="AD4" s="63" t="s">
        <v>107</v>
      </c>
      <c r="AE4" s="64"/>
      <c r="AF4" s="118"/>
      <c r="AG4" s="64"/>
      <c r="AH4" s="65"/>
      <c r="AI4" s="121" t="s">
        <v>108</v>
      </c>
      <c r="AJ4" s="59"/>
      <c r="AK4" s="59"/>
      <c r="AL4" s="60"/>
    </row>
    <row r="5" spans="1:38" ht="43.5" x14ac:dyDescent="0.35">
      <c r="A5" s="71" t="s">
        <v>109</v>
      </c>
      <c r="B5" s="79" t="s">
        <v>110</v>
      </c>
      <c r="C5" s="83" t="s">
        <v>111</v>
      </c>
      <c r="D5" s="71" t="s">
        <v>112</v>
      </c>
      <c r="E5" s="83" t="s">
        <v>113</v>
      </c>
      <c r="F5" s="83" t="s">
        <v>114</v>
      </c>
      <c r="G5" s="92" t="s">
        <v>115</v>
      </c>
      <c r="H5" s="92" t="s">
        <v>116</v>
      </c>
      <c r="I5" s="92" t="s">
        <v>117</v>
      </c>
      <c r="J5" s="92" t="s">
        <v>118</v>
      </c>
      <c r="K5" s="92" t="s">
        <v>119</v>
      </c>
      <c r="L5" s="126" t="s">
        <v>120</v>
      </c>
      <c r="M5" s="93" t="s">
        <v>121</v>
      </c>
      <c r="N5" s="93" t="s">
        <v>122</v>
      </c>
      <c r="O5" s="126" t="s">
        <v>123</v>
      </c>
      <c r="P5" s="92" t="s">
        <v>124</v>
      </c>
      <c r="Q5" s="92" t="s">
        <v>125</v>
      </c>
      <c r="R5" s="92" t="s">
        <v>126</v>
      </c>
      <c r="S5" s="92" t="s">
        <v>127</v>
      </c>
      <c r="T5" s="92" t="s">
        <v>128</v>
      </c>
      <c r="U5" s="126" t="s">
        <v>129</v>
      </c>
      <c r="V5" s="126" t="s">
        <v>130</v>
      </c>
      <c r="W5" s="71" t="s">
        <v>131</v>
      </c>
      <c r="X5" s="99" t="s">
        <v>132</v>
      </c>
      <c r="Y5" s="79" t="s">
        <v>133</v>
      </c>
      <c r="Z5" s="71" t="s">
        <v>134</v>
      </c>
      <c r="AA5" s="106" t="s">
        <v>135</v>
      </c>
      <c r="AB5" s="79" t="s">
        <v>136</v>
      </c>
      <c r="AC5" s="107" t="s">
        <v>137</v>
      </c>
      <c r="AD5" s="106" t="s">
        <v>138</v>
      </c>
      <c r="AE5" s="106" t="s">
        <v>139</v>
      </c>
      <c r="AF5" s="119" t="s">
        <v>140</v>
      </c>
      <c r="AG5" s="106" t="s">
        <v>141</v>
      </c>
      <c r="AH5" s="106" t="s">
        <v>142</v>
      </c>
      <c r="AI5" s="122" t="s">
        <v>143</v>
      </c>
      <c r="AJ5" s="79" t="s">
        <v>144</v>
      </c>
      <c r="AK5" s="79" t="s">
        <v>145</v>
      </c>
      <c r="AL5" s="110" t="s">
        <v>146</v>
      </c>
    </row>
    <row r="6" spans="1:38" x14ac:dyDescent="0.35">
      <c r="A6" s="72"/>
      <c r="B6" s="80"/>
      <c r="C6" s="84"/>
      <c r="D6" s="88"/>
      <c r="E6" s="90"/>
      <c r="F6" s="90"/>
      <c r="G6" s="90"/>
      <c r="H6" s="90"/>
      <c r="I6" s="90"/>
      <c r="J6" s="90"/>
      <c r="K6" s="90"/>
      <c r="L6" s="114" t="str">
        <f>IF(COUNTIF(F6:K6, "Yes")&gt;0, "No", "Yes")</f>
        <v>Yes</v>
      </c>
      <c r="M6" s="84"/>
      <c r="N6" s="84"/>
      <c r="O6" s="127" t="str">
        <f>IF(OR(A6="", M6=""), "",
   IF(AND(
         M6 &lt;= 'County Names to hide (2)'!$D$2,
         OR(N6="", N6 &gt;= 'County Names to hide (2)'!$C$2)
      ),
      "Yes",
      "No"
   )
)</f>
        <v/>
      </c>
      <c r="P6" s="84"/>
      <c r="Q6" s="84"/>
      <c r="R6" s="84"/>
      <c r="S6" s="84"/>
      <c r="T6" s="95"/>
      <c r="U6" s="129" t="str">
        <f>IF(M6="","",
   ROUND(
      (MIN(IF(N6="", 'County Names to hide (2)'!$D$2, N6),
           'County Names to hide (2)'!$D$2)
       - M6) / 365 * 12,
   1)
)</f>
        <v/>
      </c>
      <c r="V6" s="129" t="str">
        <f>IF(C6="","",
   ROUND(('County Names to hide (2)'!$D$2 - C6) / 365 * 12, 1)
)</f>
        <v/>
      </c>
      <c r="W6" s="88"/>
      <c r="X6" s="100"/>
      <c r="Y6" s="102"/>
      <c r="Z6" s="104"/>
      <c r="AA6" s="102"/>
      <c r="AB6" s="102"/>
      <c r="AC6" s="102"/>
      <c r="AD6" s="102"/>
      <c r="AE6" s="102"/>
      <c r="AF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6" s="102"/>
      <c r="AH6" s="102"/>
      <c r="AI6" s="123" t="str">
        <f>IF(U6="", "", IF(U6&gt;=3, "yes", "no"))</f>
        <v/>
      </c>
      <c r="AJ6" s="108"/>
      <c r="AK6" s="102"/>
      <c r="AL6" s="111"/>
    </row>
    <row r="7" spans="1:38" x14ac:dyDescent="0.35">
      <c r="A7" s="73"/>
      <c r="B7" s="81"/>
      <c r="C7" s="85"/>
      <c r="D7" s="89"/>
      <c r="E7" s="91"/>
      <c r="F7" s="91"/>
      <c r="G7" s="91"/>
      <c r="H7" s="91"/>
      <c r="I7" s="91"/>
      <c r="J7" s="91"/>
      <c r="K7" s="91"/>
      <c r="L7" s="114" t="str">
        <f t="shared" ref="L7:L69" si="0">IF(COUNTIF(F7:K7, "Yes")&gt;0, "No", "Yes")</f>
        <v>Yes</v>
      </c>
      <c r="M7" s="85"/>
      <c r="N7" s="85"/>
      <c r="O7" s="127" t="str">
        <f>IF(OR(A7="", M7=""), "",
   IF(AND(
         M7 &lt;= 'County Names to hide (2)'!$D$2,
         OR(N7="", N7 &gt;= 'County Names to hide (2)'!$C$2)
      ),
      "Yes",
      "No"
   )
)</f>
        <v/>
      </c>
      <c r="P7" s="85"/>
      <c r="Q7" s="85"/>
      <c r="R7" s="85"/>
      <c r="S7" s="85"/>
      <c r="T7" s="96"/>
      <c r="U7" s="129" t="str">
        <f>IF(M7="","",
   ROUND(
      (MIN(IF(N7="", 'County Names to hide (2)'!$D$2, N7),
           'County Names to hide (2)'!$D$2)
       - M7) / 365 * 12,
   1)
)</f>
        <v/>
      </c>
      <c r="V7" s="129" t="str">
        <f>IF(C7="","",
   ROUND(('County Names to hide (2)'!$D$2 - C7) / 365 * 12, 1)
)</f>
        <v/>
      </c>
      <c r="W7" s="89"/>
      <c r="X7" s="101"/>
      <c r="Y7" s="103"/>
      <c r="Z7" s="105"/>
      <c r="AA7" s="103"/>
      <c r="AB7" s="103"/>
      <c r="AC7" s="103"/>
      <c r="AD7" s="103"/>
      <c r="AE7" s="103"/>
      <c r="AF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7" s="103"/>
      <c r="AH7" s="103"/>
      <c r="AI7" s="123" t="str">
        <f t="shared" ref="AI7:AI9" si="1">IF(U7="", "", IF(U7&gt;=3, "yes", "no"))</f>
        <v/>
      </c>
      <c r="AJ7" s="103"/>
      <c r="AK7" s="103"/>
      <c r="AL7" s="112"/>
    </row>
    <row r="8" spans="1:38" x14ac:dyDescent="0.35">
      <c r="A8" s="74"/>
      <c r="B8" s="80"/>
      <c r="C8" s="84"/>
      <c r="D8" s="88"/>
      <c r="E8" s="90"/>
      <c r="F8" s="90"/>
      <c r="G8" s="90"/>
      <c r="H8" s="90"/>
      <c r="I8" s="90"/>
      <c r="J8" s="90"/>
      <c r="K8" s="90"/>
      <c r="L8" s="114" t="str">
        <f>IF(COUNTIF(F8:K8, "Yes")&gt;0, "No", "Yes")</f>
        <v>Yes</v>
      </c>
      <c r="M8" s="84"/>
      <c r="N8" s="84"/>
      <c r="O8" s="127" t="str">
        <f>IF(OR(A8="", M8=""), "",
   IF(AND(
         M8 &lt;= 'County Names to hide (2)'!$D$2,
         OR(N8="", N8 &gt;= 'County Names to hide (2)'!$C$2)
      ),
      "Yes",
      "No"
   )
)</f>
        <v/>
      </c>
      <c r="P8" s="84"/>
      <c r="Q8" s="84"/>
      <c r="R8" s="84"/>
      <c r="S8" s="84"/>
      <c r="T8" s="95"/>
      <c r="U8" s="129" t="str">
        <f>IF(M8="","",
   ROUND(
      (MIN(IF(N8="", 'County Names to hide (2)'!$D$2, N8),
           'County Names to hide (2)'!$D$2)
       - M8) / 365 * 12,
   1)
)</f>
        <v/>
      </c>
      <c r="V8" s="129" t="str">
        <f>IF(C8="","",
   ROUND(('County Names to hide (2)'!$D$2 - C8) / 365 * 12, 1)
)</f>
        <v/>
      </c>
      <c r="W8" s="88"/>
      <c r="X8" s="100"/>
      <c r="Y8" s="102"/>
      <c r="Z8" s="104"/>
      <c r="AA8" s="102"/>
      <c r="AB8" s="102"/>
      <c r="AC8" s="102"/>
      <c r="AD8" s="102"/>
      <c r="AE8" s="102"/>
      <c r="AF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8" s="102"/>
      <c r="AH8" s="102"/>
      <c r="AI8" s="123" t="str">
        <f t="shared" si="1"/>
        <v/>
      </c>
      <c r="AJ8" s="109"/>
      <c r="AK8" s="102"/>
      <c r="AL8" s="113"/>
    </row>
    <row r="9" spans="1:38" x14ac:dyDescent="0.35">
      <c r="A9" s="73"/>
      <c r="B9" s="81"/>
      <c r="C9" s="85"/>
      <c r="D9" s="89"/>
      <c r="E9" s="91"/>
      <c r="F9" s="91"/>
      <c r="G9" s="91"/>
      <c r="H9" s="91"/>
      <c r="I9" s="91"/>
      <c r="J9" s="91"/>
      <c r="K9" s="91"/>
      <c r="L9" s="114" t="str">
        <f t="shared" si="0"/>
        <v>Yes</v>
      </c>
      <c r="M9" s="94"/>
      <c r="N9" s="85"/>
      <c r="O9" s="127" t="str">
        <f>IF(OR(A9="", M9=""), "",
   IF(AND(
         M9 &lt;= 'County Names to hide (2)'!$D$2,
         OR(N9="", N9 &gt;= 'County Names to hide (2)'!$C$2)
      ),
      "Yes",
      "No"
   )
)</f>
        <v/>
      </c>
      <c r="P9" s="85"/>
      <c r="Q9" s="85"/>
      <c r="R9" s="85"/>
      <c r="S9" s="85"/>
      <c r="T9" s="96"/>
      <c r="U9" s="129" t="str">
        <f>IF(M9="","",
   ROUND(
      (MIN(IF(N9="", 'County Names to hide (2)'!$D$2, N9),
           'County Names to hide (2)'!$D$2)
       - M9) / 365 * 12,
   1)
)</f>
        <v/>
      </c>
      <c r="V9" s="129" t="str">
        <f>IF(C9="","",
   ROUND(('County Names to hide (2)'!$D$2 - C9) / 365 * 12, 1)
)</f>
        <v/>
      </c>
      <c r="W9" s="89"/>
      <c r="X9" s="101"/>
      <c r="Y9" s="103"/>
      <c r="Z9" s="105"/>
      <c r="AA9" s="103"/>
      <c r="AB9" s="103"/>
      <c r="AC9" s="103"/>
      <c r="AD9" s="103"/>
      <c r="AE9" s="103"/>
      <c r="AF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9" s="103"/>
      <c r="AH9" s="103"/>
      <c r="AI9" s="123" t="str">
        <f t="shared" si="1"/>
        <v/>
      </c>
      <c r="AJ9" s="103"/>
      <c r="AK9" s="103"/>
      <c r="AL9" s="112"/>
    </row>
    <row r="10" spans="1:38" x14ac:dyDescent="0.35">
      <c r="A10" s="74"/>
      <c r="B10" s="80"/>
      <c r="C10" s="84"/>
      <c r="D10" s="88"/>
      <c r="E10" s="90"/>
      <c r="F10" s="90"/>
      <c r="G10" s="90"/>
      <c r="H10" s="90"/>
      <c r="I10" s="90"/>
      <c r="J10" s="90"/>
      <c r="K10" s="90"/>
      <c r="L10" s="114" t="str">
        <f t="shared" si="0"/>
        <v>Yes</v>
      </c>
      <c r="M10" s="84"/>
      <c r="N10" s="84"/>
      <c r="O10" s="127" t="str">
        <f>IF(OR(A10="", M10=""), "",
   IF(AND(
         M10 &lt;= 'County Names to hide (2)'!$D$2,
         OR(N10="", N10 &gt;= 'County Names to hide (2)'!$C$2)
      ),
      "Yes",
      "No"
   )
)</f>
        <v/>
      </c>
      <c r="P10" s="84"/>
      <c r="Q10" s="84"/>
      <c r="R10" s="84"/>
      <c r="S10" s="84"/>
      <c r="T10" s="95"/>
      <c r="U10" s="129" t="str">
        <f>IF(M10="","",
   ROUND(
      (MIN(IF(N10="", 'County Names to hide (2)'!$D$2, N10),
           'County Names to hide (2)'!$D$2)
       - M10) / 365 * 12,
   1)
)</f>
        <v/>
      </c>
      <c r="V10" s="129" t="str">
        <f>IF(C10="","",
   ROUND(('County Names to hide (2)'!$D$2 - C10) / 365 * 12, 1)
)</f>
        <v/>
      </c>
      <c r="W10" s="88"/>
      <c r="X10" s="100"/>
      <c r="Y10" s="102"/>
      <c r="Z10" s="104"/>
      <c r="AA10" s="102"/>
      <c r="AB10" s="102"/>
      <c r="AC10" s="102"/>
      <c r="AD10" s="102"/>
      <c r="AE10" s="102"/>
      <c r="AF1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0" s="102"/>
      <c r="AH10" s="102"/>
      <c r="AI10" s="123" t="str">
        <f t="shared" ref="AI10:AI69" si="2">IF(U10="", "", IF(U10&gt;=3, "yes", "no"))</f>
        <v/>
      </c>
      <c r="AJ10" s="102"/>
      <c r="AK10" s="102"/>
      <c r="AL10" s="113"/>
    </row>
    <row r="11" spans="1:38" x14ac:dyDescent="0.35">
      <c r="A11" s="73"/>
      <c r="B11" s="81"/>
      <c r="C11" s="85"/>
      <c r="D11" s="89"/>
      <c r="E11" s="91"/>
      <c r="F11" s="91"/>
      <c r="G11" s="91"/>
      <c r="H11" s="91"/>
      <c r="I11" s="91"/>
      <c r="J11" s="91"/>
      <c r="K11" s="91"/>
      <c r="L11" s="114" t="str">
        <f t="shared" si="0"/>
        <v>Yes</v>
      </c>
      <c r="M11" s="85"/>
      <c r="N11" s="85"/>
      <c r="O11" s="127" t="str">
        <f>IF(OR(A11="", M11=""), "",
   IF(AND(
         M11 &lt;= 'County Names to hide (2)'!$D$2,
         OR(N11="", N11 &gt;= 'County Names to hide (2)'!$C$2)
      ),
      "Yes",
      "No"
   )
)</f>
        <v/>
      </c>
      <c r="P11" s="85"/>
      <c r="Q11" s="85"/>
      <c r="R11" s="85"/>
      <c r="S11" s="85"/>
      <c r="T11" s="96"/>
      <c r="U11" s="129" t="str">
        <f>IF(M11="","",
   ROUND(
      (MIN(IF(N11="", 'County Names to hide (2)'!$D$2, N11),
           'County Names to hide (2)'!$D$2)
       - M11) / 365 * 12,
   1)
)</f>
        <v/>
      </c>
      <c r="V11" s="129" t="str">
        <f>IF(C11="","",
   ROUND(('County Names to hide (2)'!$D$2 - C11) / 365 * 12, 1)
)</f>
        <v/>
      </c>
      <c r="W11" s="89"/>
      <c r="X11" s="101"/>
      <c r="Y11" s="103"/>
      <c r="Z11" s="105"/>
      <c r="AA11" s="103"/>
      <c r="AB11" s="103"/>
      <c r="AC11" s="103"/>
      <c r="AD11" s="103"/>
      <c r="AE11" s="103"/>
      <c r="AF1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1" s="103"/>
      <c r="AH11" s="103"/>
      <c r="AI11" s="123" t="str">
        <f t="shared" si="2"/>
        <v/>
      </c>
      <c r="AJ11" s="103"/>
      <c r="AK11" s="103"/>
      <c r="AL11" s="112"/>
    </row>
    <row r="12" spans="1:38" x14ac:dyDescent="0.35">
      <c r="A12" s="74"/>
      <c r="B12" s="80"/>
      <c r="C12" s="84"/>
      <c r="D12" s="88"/>
      <c r="E12" s="90"/>
      <c r="F12" s="90"/>
      <c r="G12" s="90"/>
      <c r="H12" s="90"/>
      <c r="I12" s="90"/>
      <c r="J12" s="90"/>
      <c r="K12" s="90"/>
      <c r="L12" s="114" t="str">
        <f t="shared" si="0"/>
        <v>Yes</v>
      </c>
      <c r="M12" s="84"/>
      <c r="N12" s="84"/>
      <c r="O12" s="127" t="str">
        <f>IF(OR(A12="", M12=""), "",
   IF(AND(
         M12 &lt;= 'County Names to hide (2)'!$D$2,
         OR(N12="", N12 &gt;= 'County Names to hide (2)'!$C$2)
      ),
      "Yes",
      "No"
   )
)</f>
        <v/>
      </c>
      <c r="P12" s="84"/>
      <c r="Q12" s="84"/>
      <c r="R12" s="84"/>
      <c r="S12" s="84"/>
      <c r="T12" s="95"/>
      <c r="U12" s="129" t="str">
        <f>IF(M12="","",
   ROUND(
      (MIN(IF(N12="", 'County Names to hide (2)'!$D$2, N12),
           'County Names to hide (2)'!$D$2)
       - M12) / 365 * 12,
   1)
)</f>
        <v/>
      </c>
      <c r="V12" s="129" t="str">
        <f>IF(C12="","",
   ROUND(('County Names to hide (2)'!$D$2 - C12) / 365 * 12, 1)
)</f>
        <v/>
      </c>
      <c r="W12" s="88"/>
      <c r="X12" s="100"/>
      <c r="Y12" s="102"/>
      <c r="Z12" s="104"/>
      <c r="AA12" s="102"/>
      <c r="AB12" s="102"/>
      <c r="AC12" s="102"/>
      <c r="AD12" s="102"/>
      <c r="AE12" s="102"/>
      <c r="AF1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2" s="102"/>
      <c r="AH12" s="102"/>
      <c r="AI12" s="123" t="str">
        <f t="shared" si="2"/>
        <v/>
      </c>
      <c r="AJ12" s="102"/>
      <c r="AK12" s="102"/>
      <c r="AL12" s="113"/>
    </row>
    <row r="13" spans="1:38" x14ac:dyDescent="0.35">
      <c r="A13" s="73"/>
      <c r="B13" s="81"/>
      <c r="C13" s="85"/>
      <c r="D13" s="89"/>
      <c r="E13" s="91"/>
      <c r="F13" s="91"/>
      <c r="G13" s="91"/>
      <c r="H13" s="91"/>
      <c r="I13" s="91"/>
      <c r="J13" s="91"/>
      <c r="K13" s="91"/>
      <c r="L13" s="114" t="str">
        <f t="shared" si="0"/>
        <v>Yes</v>
      </c>
      <c r="M13" s="85"/>
      <c r="N13" s="85"/>
      <c r="O13" s="127" t="str">
        <f>IF(OR(A13="", M13=""), "",
   IF(AND(
         M13 &lt;= 'County Names to hide (2)'!$D$2,
         OR(N13="", N13 &gt;= 'County Names to hide (2)'!$C$2)
      ),
      "Yes",
      "No"
   )
)</f>
        <v/>
      </c>
      <c r="P13" s="85"/>
      <c r="Q13" s="85"/>
      <c r="R13" s="85"/>
      <c r="S13" s="85"/>
      <c r="T13" s="96"/>
      <c r="U13" s="129" t="str">
        <f>IF(M13="","",
   ROUND(
      (MIN(IF(N13="", 'County Names to hide (2)'!$D$2, N13),
           'County Names to hide (2)'!$D$2)
       - M13) / 365 * 12,
   1)
)</f>
        <v/>
      </c>
      <c r="V13" s="129" t="str">
        <f>IF(C13="","",
   ROUND(('County Names to hide (2)'!$D$2 - C13) / 365 * 12, 1)
)</f>
        <v/>
      </c>
      <c r="W13" s="89"/>
      <c r="X13" s="101"/>
      <c r="Y13" s="103"/>
      <c r="Z13" s="105"/>
      <c r="AA13" s="103"/>
      <c r="AB13" s="103"/>
      <c r="AC13" s="103"/>
      <c r="AD13" s="103"/>
      <c r="AE13" s="103"/>
      <c r="AF1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3" s="103"/>
      <c r="AH13" s="103"/>
      <c r="AI13" s="123" t="str">
        <f t="shared" si="2"/>
        <v/>
      </c>
      <c r="AJ13" s="103"/>
      <c r="AK13" s="103"/>
      <c r="AL13" s="112"/>
    </row>
    <row r="14" spans="1:38" x14ac:dyDescent="0.35">
      <c r="A14" s="74"/>
      <c r="B14" s="80"/>
      <c r="C14" s="84"/>
      <c r="D14" s="88"/>
      <c r="E14" s="90"/>
      <c r="F14" s="90"/>
      <c r="G14" s="90"/>
      <c r="H14" s="90"/>
      <c r="I14" s="90"/>
      <c r="J14" s="90"/>
      <c r="K14" s="90"/>
      <c r="L14" s="114" t="str">
        <f t="shared" si="0"/>
        <v>Yes</v>
      </c>
      <c r="M14" s="84"/>
      <c r="N14" s="84"/>
      <c r="O14" s="127" t="str">
        <f>IF(OR(A14="", M14=""), "",
   IF(AND(
         M14 &lt;= 'County Names to hide (2)'!$D$2,
         OR(N14="", N14 &gt;= 'County Names to hide (2)'!$C$2)
      ),
      "Yes",
      "No"
   )
)</f>
        <v/>
      </c>
      <c r="P14" s="84"/>
      <c r="Q14" s="84"/>
      <c r="R14" s="84"/>
      <c r="S14" s="84"/>
      <c r="T14" s="95"/>
      <c r="U14" s="129" t="str">
        <f>IF(M14="","",
   ROUND(
      (MIN(IF(N14="", 'County Names to hide (2)'!$D$2, N14),
           'County Names to hide (2)'!$D$2)
       - M14) / 365 * 12,
   1)
)</f>
        <v/>
      </c>
      <c r="V14" s="129" t="str">
        <f>IF(C14="","",
   ROUND(('County Names to hide (2)'!$D$2 - C14) / 365 * 12, 1)
)</f>
        <v/>
      </c>
      <c r="W14" s="88"/>
      <c r="X14" s="100"/>
      <c r="Y14" s="102"/>
      <c r="Z14" s="104"/>
      <c r="AA14" s="102"/>
      <c r="AB14" s="102"/>
      <c r="AC14" s="102"/>
      <c r="AD14" s="102"/>
      <c r="AE14" s="102"/>
      <c r="AF1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4" s="102"/>
      <c r="AH14" s="102"/>
      <c r="AI14" s="123" t="str">
        <f t="shared" si="2"/>
        <v/>
      </c>
      <c r="AJ14" s="102"/>
      <c r="AK14" s="102"/>
      <c r="AL14" s="113"/>
    </row>
    <row r="15" spans="1:38" x14ac:dyDescent="0.35">
      <c r="A15" s="73"/>
      <c r="B15" s="81"/>
      <c r="C15" s="85"/>
      <c r="D15" s="89"/>
      <c r="E15" s="91"/>
      <c r="F15" s="91"/>
      <c r="G15" s="91"/>
      <c r="H15" s="91"/>
      <c r="I15" s="91"/>
      <c r="J15" s="91"/>
      <c r="K15" s="91"/>
      <c r="L15" s="114" t="str">
        <f t="shared" si="0"/>
        <v>Yes</v>
      </c>
      <c r="M15" s="85"/>
      <c r="N15" s="85"/>
      <c r="O15" s="127" t="str">
        <f>IF(OR(A15="", M15=""), "",
   IF(AND(
         M15 &lt;= 'County Names to hide (2)'!$D$2,
         OR(N15="", N15 &gt;= 'County Names to hide (2)'!$C$2)
      ),
      "Yes",
      "No"
   )
)</f>
        <v/>
      </c>
      <c r="P15" s="85"/>
      <c r="Q15" s="85"/>
      <c r="R15" s="85"/>
      <c r="S15" s="85"/>
      <c r="T15" s="96"/>
      <c r="U15" s="129" t="str">
        <f>IF(M15="","",
   ROUND(
      (MIN(IF(N15="", 'County Names to hide (2)'!$D$2, N15),
           'County Names to hide (2)'!$D$2)
       - M15) / 365 * 12,
   1)
)</f>
        <v/>
      </c>
      <c r="V15" s="129" t="str">
        <f>IF(C15="","",
   ROUND(('County Names to hide (2)'!$D$2 - C15) / 365 * 12, 1)
)</f>
        <v/>
      </c>
      <c r="W15" s="89"/>
      <c r="X15" s="101"/>
      <c r="Y15" s="103"/>
      <c r="Z15" s="105"/>
      <c r="AA15" s="103"/>
      <c r="AB15" s="103"/>
      <c r="AC15" s="103"/>
      <c r="AD15" s="103"/>
      <c r="AE15" s="103"/>
      <c r="AF1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5" s="103"/>
      <c r="AH15" s="103"/>
      <c r="AI15" s="123" t="str">
        <f t="shared" si="2"/>
        <v/>
      </c>
      <c r="AJ15" s="103"/>
      <c r="AK15" s="103"/>
      <c r="AL15" s="112"/>
    </row>
    <row r="16" spans="1:38" x14ac:dyDescent="0.35">
      <c r="A16" s="74"/>
      <c r="B16" s="80"/>
      <c r="C16" s="84"/>
      <c r="D16" s="88"/>
      <c r="E16" s="90"/>
      <c r="F16" s="90"/>
      <c r="G16" s="90"/>
      <c r="H16" s="90"/>
      <c r="I16" s="90"/>
      <c r="J16" s="90"/>
      <c r="K16" s="90"/>
      <c r="L16" s="114" t="str">
        <f t="shared" si="0"/>
        <v>Yes</v>
      </c>
      <c r="M16" s="84"/>
      <c r="N16" s="84"/>
      <c r="O16" s="127" t="str">
        <f>IF(OR(A16="", M16=""), "",
   IF(AND(
         M16 &lt;= 'County Names to hide (2)'!$D$2,
         OR(N16="", N16 &gt;= 'County Names to hide (2)'!$C$2)
      ),
      "Yes",
      "No"
   )
)</f>
        <v/>
      </c>
      <c r="P16" s="84"/>
      <c r="Q16" s="84"/>
      <c r="R16" s="84"/>
      <c r="S16" s="84"/>
      <c r="T16" s="95"/>
      <c r="U16" s="129" t="str">
        <f>IF(M16="","",
   ROUND(
      (MIN(IF(N16="", 'County Names to hide (2)'!$D$2, N16),
           'County Names to hide (2)'!$D$2)
       - M16) / 365 * 12,
   1)
)</f>
        <v/>
      </c>
      <c r="V16" s="129" t="str">
        <f>IF(C16="","",
   ROUND(('County Names to hide (2)'!$D$2 - C16) / 365 * 12, 1)
)</f>
        <v/>
      </c>
      <c r="W16" s="88"/>
      <c r="X16" s="100"/>
      <c r="Y16" s="102"/>
      <c r="Z16" s="104"/>
      <c r="AA16" s="102"/>
      <c r="AB16" s="102"/>
      <c r="AC16" s="102"/>
      <c r="AD16" s="102"/>
      <c r="AE16" s="102"/>
      <c r="AF1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6" s="102"/>
      <c r="AH16" s="102"/>
      <c r="AI16" s="123" t="str">
        <f t="shared" si="2"/>
        <v/>
      </c>
      <c r="AJ16" s="102"/>
      <c r="AK16" s="102"/>
      <c r="AL16" s="113"/>
    </row>
    <row r="17" spans="1:38" x14ac:dyDescent="0.35">
      <c r="A17" s="73"/>
      <c r="B17" s="81"/>
      <c r="C17" s="85"/>
      <c r="D17" s="89"/>
      <c r="E17" s="91"/>
      <c r="F17" s="91"/>
      <c r="G17" s="91"/>
      <c r="H17" s="91"/>
      <c r="I17" s="91"/>
      <c r="J17" s="91"/>
      <c r="K17" s="91"/>
      <c r="L17" s="114" t="str">
        <f t="shared" si="0"/>
        <v>Yes</v>
      </c>
      <c r="M17" s="85"/>
      <c r="N17" s="85"/>
      <c r="O17" s="127" t="str">
        <f>IF(OR(A17="", M17=""), "",
   IF(AND(
         M17 &lt;= 'County Names to hide (2)'!$D$2,
         OR(N17="", N17 &gt;= 'County Names to hide (2)'!$C$2)
      ),
      "Yes",
      "No"
   )
)</f>
        <v/>
      </c>
      <c r="P17" s="85"/>
      <c r="Q17" s="85"/>
      <c r="R17" s="85"/>
      <c r="S17" s="85"/>
      <c r="T17" s="96"/>
      <c r="U17" s="129" t="str">
        <f>IF(M17="","",
   ROUND(
      (MIN(IF(N17="", 'County Names to hide (2)'!$D$2, N17),
           'County Names to hide (2)'!$D$2)
       - M17) / 365 * 12,
   1)
)</f>
        <v/>
      </c>
      <c r="V17" s="129" t="str">
        <f>IF(C17="","",
   ROUND(('County Names to hide (2)'!$D$2 - C17) / 365 * 12, 1)
)</f>
        <v/>
      </c>
      <c r="W17" s="89"/>
      <c r="X17" s="101"/>
      <c r="Y17" s="103"/>
      <c r="Z17" s="105"/>
      <c r="AA17" s="103"/>
      <c r="AB17" s="103"/>
      <c r="AC17" s="103"/>
      <c r="AD17" s="103"/>
      <c r="AE17" s="103"/>
      <c r="AF1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7" s="103"/>
      <c r="AH17" s="103"/>
      <c r="AI17" s="123" t="str">
        <f t="shared" si="2"/>
        <v/>
      </c>
      <c r="AJ17" s="103"/>
      <c r="AK17" s="103"/>
      <c r="AL17" s="112"/>
    </row>
    <row r="18" spans="1:38" x14ac:dyDescent="0.35">
      <c r="A18" s="74"/>
      <c r="B18" s="80"/>
      <c r="C18" s="84"/>
      <c r="D18" s="88"/>
      <c r="E18" s="90"/>
      <c r="F18" s="90"/>
      <c r="G18" s="90"/>
      <c r="H18" s="90"/>
      <c r="I18" s="90"/>
      <c r="J18" s="90"/>
      <c r="K18" s="90"/>
      <c r="L18" s="114" t="str">
        <f t="shared" si="0"/>
        <v>Yes</v>
      </c>
      <c r="M18" s="84"/>
      <c r="N18" s="84"/>
      <c r="O18" s="127" t="str">
        <f>IF(OR(A18="", M18=""), "",
   IF(AND(
         M18 &lt;= 'County Names to hide (2)'!$D$2,
         OR(N18="", N18 &gt;= 'County Names to hide (2)'!$C$2)
      ),
      "Yes",
      "No"
   )
)</f>
        <v/>
      </c>
      <c r="P18" s="84"/>
      <c r="Q18" s="84"/>
      <c r="R18" s="84"/>
      <c r="S18" s="84"/>
      <c r="T18" s="95"/>
      <c r="U18" s="129" t="str">
        <f>IF(M18="","",
   ROUND(
      (MIN(IF(N18="", 'County Names to hide (2)'!$D$2, N18),
           'County Names to hide (2)'!$D$2)
       - M18) / 365 * 12,
   1)
)</f>
        <v/>
      </c>
      <c r="V18" s="129" t="str">
        <f>IF(C18="","",
   ROUND(('County Names to hide (2)'!$D$2 - C18) / 365 * 12, 1)
)</f>
        <v/>
      </c>
      <c r="W18" s="88"/>
      <c r="X18" s="100"/>
      <c r="Y18" s="102"/>
      <c r="Z18" s="104"/>
      <c r="AA18" s="102"/>
      <c r="AB18" s="102"/>
      <c r="AC18" s="102"/>
      <c r="AD18" s="102"/>
      <c r="AE18" s="102"/>
      <c r="AF1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8" s="102"/>
      <c r="AH18" s="102"/>
      <c r="AI18" s="123" t="str">
        <f t="shared" si="2"/>
        <v/>
      </c>
      <c r="AJ18" s="102"/>
      <c r="AK18" s="102"/>
      <c r="AL18" s="113"/>
    </row>
    <row r="19" spans="1:38" x14ac:dyDescent="0.35">
      <c r="A19" s="73"/>
      <c r="B19" s="81"/>
      <c r="C19" s="85"/>
      <c r="D19" s="89"/>
      <c r="E19" s="91"/>
      <c r="F19" s="91"/>
      <c r="G19" s="91"/>
      <c r="H19" s="91"/>
      <c r="I19" s="91"/>
      <c r="J19" s="91"/>
      <c r="K19" s="91"/>
      <c r="L19" s="114" t="str">
        <f t="shared" si="0"/>
        <v>Yes</v>
      </c>
      <c r="M19" s="85"/>
      <c r="N19" s="85"/>
      <c r="O19" s="127" t="str">
        <f>IF(OR(A19="", M19=""), "",
   IF(AND(
         M19 &lt;= 'County Names to hide (2)'!$D$2,
         OR(N19="", N19 &gt;= 'County Names to hide (2)'!$C$2)
      ),
      "Yes",
      "No"
   )
)</f>
        <v/>
      </c>
      <c r="P19" s="85"/>
      <c r="Q19" s="85"/>
      <c r="R19" s="85"/>
      <c r="S19" s="85"/>
      <c r="T19" s="96"/>
      <c r="U19" s="129" t="str">
        <f>IF(M19="","",
   ROUND(
      (MIN(IF(N19="", 'County Names to hide (2)'!$D$2, N19),
           'County Names to hide (2)'!$D$2)
       - M19) / 365 * 12,
   1)
)</f>
        <v/>
      </c>
      <c r="V19" s="129" t="str">
        <f>IF(C19="","",
   ROUND(('County Names to hide (2)'!$D$2 - C19) / 365 * 12, 1)
)</f>
        <v/>
      </c>
      <c r="W19" s="89"/>
      <c r="X19" s="101"/>
      <c r="Y19" s="103"/>
      <c r="Z19" s="105"/>
      <c r="AA19" s="103"/>
      <c r="AB19" s="103"/>
      <c r="AC19" s="103"/>
      <c r="AD19" s="103"/>
      <c r="AE19" s="103"/>
      <c r="AF1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9" s="103"/>
      <c r="AH19" s="103"/>
      <c r="AI19" s="123" t="str">
        <f t="shared" si="2"/>
        <v/>
      </c>
      <c r="AJ19" s="103"/>
      <c r="AK19" s="103"/>
      <c r="AL19" s="112"/>
    </row>
    <row r="20" spans="1:38" x14ac:dyDescent="0.35">
      <c r="A20" s="74"/>
      <c r="B20" s="80"/>
      <c r="C20" s="84"/>
      <c r="D20" s="88"/>
      <c r="E20" s="90"/>
      <c r="F20" s="90"/>
      <c r="G20" s="90"/>
      <c r="H20" s="90"/>
      <c r="I20" s="90"/>
      <c r="J20" s="90"/>
      <c r="K20" s="90"/>
      <c r="L20" s="114" t="str">
        <f t="shared" si="0"/>
        <v>Yes</v>
      </c>
      <c r="M20" s="84"/>
      <c r="N20" s="84"/>
      <c r="O20" s="127" t="str">
        <f>IF(OR(A20="", M20=""), "",
   IF(AND(
         M20 &lt;= 'County Names to hide (2)'!$D$2,
         OR(N20="", N20 &gt;= 'County Names to hide (2)'!$C$2)
      ),
      "Yes",
      "No"
   )
)</f>
        <v/>
      </c>
      <c r="P20" s="84"/>
      <c r="Q20" s="84"/>
      <c r="R20" s="84"/>
      <c r="S20" s="84"/>
      <c r="T20" s="95"/>
      <c r="U20" s="129" t="str">
        <f>IF(M20="","",
   ROUND(
      (MIN(IF(N20="", 'County Names to hide (2)'!$D$2, N20),
           'County Names to hide (2)'!$D$2)
       - M20) / 365 * 12,
   1)
)</f>
        <v/>
      </c>
      <c r="V20" s="129" t="str">
        <f>IF(C20="","",
   ROUND(('County Names to hide (2)'!$D$2 - C20) / 365 * 12, 1)
)</f>
        <v/>
      </c>
      <c r="W20" s="88"/>
      <c r="X20" s="100"/>
      <c r="Y20" s="102"/>
      <c r="Z20" s="104"/>
      <c r="AA20" s="102"/>
      <c r="AB20" s="102"/>
      <c r="AC20" s="102"/>
      <c r="AD20" s="102"/>
      <c r="AE20" s="102"/>
      <c r="AF2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0" s="102"/>
      <c r="AH20" s="102"/>
      <c r="AI20" s="123" t="str">
        <f t="shared" si="2"/>
        <v/>
      </c>
      <c r="AJ20" s="102"/>
      <c r="AK20" s="102"/>
      <c r="AL20" s="113"/>
    </row>
    <row r="21" spans="1:38" x14ac:dyDescent="0.35">
      <c r="A21" s="73"/>
      <c r="B21" s="81"/>
      <c r="C21" s="85"/>
      <c r="D21" s="89"/>
      <c r="E21" s="91"/>
      <c r="F21" s="91"/>
      <c r="G21" s="91"/>
      <c r="H21" s="91"/>
      <c r="I21" s="91"/>
      <c r="J21" s="91"/>
      <c r="K21" s="91"/>
      <c r="L21" s="114" t="str">
        <f t="shared" si="0"/>
        <v>Yes</v>
      </c>
      <c r="M21" s="85"/>
      <c r="N21" s="85"/>
      <c r="O21" s="127" t="str">
        <f>IF(OR(A21="", M21=""), "",
   IF(AND(
         M21 &lt;= 'County Names to hide (2)'!$D$2,
         OR(N21="", N21 &gt;= 'County Names to hide (2)'!$C$2)
      ),
      "Yes",
      "No"
   )
)</f>
        <v/>
      </c>
      <c r="P21" s="85"/>
      <c r="Q21" s="85"/>
      <c r="R21" s="85"/>
      <c r="S21" s="85"/>
      <c r="T21" s="96"/>
      <c r="U21" s="129" t="str">
        <f>IF(M21="","",
   ROUND(
      (MIN(IF(N21="", 'County Names to hide (2)'!$D$2, N21),
           'County Names to hide (2)'!$D$2)
       - M21) / 365 * 12,
   1)
)</f>
        <v/>
      </c>
      <c r="V21" s="129" t="str">
        <f>IF(C21="","",
   ROUND(('County Names to hide (2)'!$D$2 - C21) / 365 * 12, 1)
)</f>
        <v/>
      </c>
      <c r="W21" s="89"/>
      <c r="X21" s="101"/>
      <c r="Y21" s="103"/>
      <c r="Z21" s="105"/>
      <c r="AA21" s="103"/>
      <c r="AB21" s="103"/>
      <c r="AC21" s="103"/>
      <c r="AD21" s="103"/>
      <c r="AE21" s="103"/>
      <c r="AF2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1" s="103"/>
      <c r="AH21" s="103"/>
      <c r="AI21" s="123" t="str">
        <f t="shared" si="2"/>
        <v/>
      </c>
      <c r="AJ21" s="103"/>
      <c r="AK21" s="103"/>
      <c r="AL21" s="112"/>
    </row>
    <row r="22" spans="1:38" x14ac:dyDescent="0.35">
      <c r="A22" s="74"/>
      <c r="B22" s="80"/>
      <c r="C22" s="84"/>
      <c r="D22" s="88"/>
      <c r="E22" s="90"/>
      <c r="F22" s="90"/>
      <c r="G22" s="90"/>
      <c r="H22" s="90"/>
      <c r="I22" s="90"/>
      <c r="J22" s="90"/>
      <c r="K22" s="90"/>
      <c r="L22" s="114" t="str">
        <f t="shared" si="0"/>
        <v>Yes</v>
      </c>
      <c r="M22" s="84"/>
      <c r="N22" s="84"/>
      <c r="O22" s="127" t="str">
        <f>IF(OR(A22="", M22=""), "",
   IF(AND(
         M22 &lt;= 'County Names to hide (2)'!$D$2,
         OR(N22="", N22 &gt;= 'County Names to hide (2)'!$C$2)
      ),
      "Yes",
      "No"
   )
)</f>
        <v/>
      </c>
      <c r="P22" s="84"/>
      <c r="Q22" s="84"/>
      <c r="R22" s="84"/>
      <c r="S22" s="84"/>
      <c r="T22" s="95"/>
      <c r="U22" s="129" t="str">
        <f>IF(M22="","",
   ROUND(
      (MIN(IF(N22="", 'County Names to hide (2)'!$D$2, N22),
           'County Names to hide (2)'!$D$2)
       - M22) / 365 * 12,
   1)
)</f>
        <v/>
      </c>
      <c r="V22" s="129" t="str">
        <f>IF(C22="","",
   ROUND(('County Names to hide (2)'!$D$2 - C22) / 365 * 12, 1)
)</f>
        <v/>
      </c>
      <c r="W22" s="88"/>
      <c r="X22" s="100"/>
      <c r="Y22" s="102"/>
      <c r="Z22" s="104"/>
      <c r="AA22" s="102"/>
      <c r="AB22" s="102"/>
      <c r="AC22" s="102"/>
      <c r="AD22" s="102"/>
      <c r="AE22" s="102"/>
      <c r="AF2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2" s="102"/>
      <c r="AH22" s="102"/>
      <c r="AI22" s="123" t="str">
        <f t="shared" si="2"/>
        <v/>
      </c>
      <c r="AJ22" s="102"/>
      <c r="AK22" s="102"/>
      <c r="AL22" s="113"/>
    </row>
    <row r="23" spans="1:38" x14ac:dyDescent="0.35">
      <c r="A23" s="73"/>
      <c r="B23" s="81"/>
      <c r="C23" s="85"/>
      <c r="D23" s="89"/>
      <c r="E23" s="91"/>
      <c r="F23" s="91"/>
      <c r="G23" s="91"/>
      <c r="H23" s="91"/>
      <c r="I23" s="91"/>
      <c r="J23" s="91"/>
      <c r="K23" s="91"/>
      <c r="L23" s="114" t="str">
        <f t="shared" si="0"/>
        <v>Yes</v>
      </c>
      <c r="M23" s="85"/>
      <c r="N23" s="85"/>
      <c r="O23" s="127" t="str">
        <f>IF(OR(A23="", M23=""), "",
   IF(AND(
         M23 &lt;= 'County Names to hide (2)'!$D$2,
         OR(N23="", N23 &gt;= 'County Names to hide (2)'!$C$2)
      ),
      "Yes",
      "No"
   )
)</f>
        <v/>
      </c>
      <c r="P23" s="85"/>
      <c r="Q23" s="85"/>
      <c r="R23" s="85"/>
      <c r="S23" s="85"/>
      <c r="T23" s="96"/>
      <c r="U23" s="129" t="str">
        <f>IF(M23="","",
   ROUND(
      (MIN(IF(N23="", 'County Names to hide (2)'!$D$2, N23),
           'County Names to hide (2)'!$D$2)
       - M23) / 365 * 12,
   1)
)</f>
        <v/>
      </c>
      <c r="V23" s="129" t="str">
        <f>IF(C23="","",
   ROUND(('County Names to hide (2)'!$D$2 - C23) / 365 * 12, 1)
)</f>
        <v/>
      </c>
      <c r="W23" s="89"/>
      <c r="X23" s="101"/>
      <c r="Y23" s="103"/>
      <c r="Z23" s="105"/>
      <c r="AA23" s="103"/>
      <c r="AB23" s="103"/>
      <c r="AC23" s="103"/>
      <c r="AD23" s="103"/>
      <c r="AE23" s="103"/>
      <c r="AF2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3" s="103"/>
      <c r="AH23" s="103"/>
      <c r="AI23" s="123" t="str">
        <f t="shared" si="2"/>
        <v/>
      </c>
      <c r="AJ23" s="103"/>
      <c r="AK23" s="103"/>
      <c r="AL23" s="112"/>
    </row>
    <row r="24" spans="1:38" x14ac:dyDescent="0.35">
      <c r="A24" s="74"/>
      <c r="B24" s="80"/>
      <c r="C24" s="84"/>
      <c r="D24" s="88"/>
      <c r="E24" s="90"/>
      <c r="F24" s="90"/>
      <c r="G24" s="90"/>
      <c r="H24" s="90"/>
      <c r="I24" s="90"/>
      <c r="J24" s="90"/>
      <c r="K24" s="90"/>
      <c r="L24" s="114" t="str">
        <f t="shared" si="0"/>
        <v>Yes</v>
      </c>
      <c r="M24" s="84"/>
      <c r="N24" s="84"/>
      <c r="O24" s="127" t="str">
        <f>IF(OR(A24="", M24=""), "",
   IF(AND(
         M24 &lt;= 'County Names to hide (2)'!$D$2,
         OR(N24="", N24 &gt;= 'County Names to hide (2)'!$C$2)
      ),
      "Yes",
      "No"
   )
)</f>
        <v/>
      </c>
      <c r="P24" s="84"/>
      <c r="Q24" s="84"/>
      <c r="R24" s="84"/>
      <c r="S24" s="84"/>
      <c r="T24" s="95"/>
      <c r="U24" s="129" t="str">
        <f>IF(M24="","",
   ROUND(
      (MIN(IF(N24="", 'County Names to hide (2)'!$D$2, N24),
           'County Names to hide (2)'!$D$2)
       - M24) / 365 * 12,
   1)
)</f>
        <v/>
      </c>
      <c r="V24" s="129" t="str">
        <f>IF(C24="","",
   ROUND(('County Names to hide (2)'!$D$2 - C24) / 365 * 12, 1)
)</f>
        <v/>
      </c>
      <c r="W24" s="88"/>
      <c r="X24" s="100"/>
      <c r="Y24" s="102"/>
      <c r="Z24" s="104"/>
      <c r="AA24" s="102"/>
      <c r="AB24" s="102"/>
      <c r="AC24" s="102"/>
      <c r="AD24" s="102"/>
      <c r="AE24" s="102"/>
      <c r="AF2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4" s="102"/>
      <c r="AH24" s="102"/>
      <c r="AI24" s="123" t="str">
        <f t="shared" si="2"/>
        <v/>
      </c>
      <c r="AJ24" s="102"/>
      <c r="AK24" s="102"/>
      <c r="AL24" s="113"/>
    </row>
    <row r="25" spans="1:38" x14ac:dyDescent="0.35">
      <c r="A25" s="73"/>
      <c r="B25" s="81"/>
      <c r="C25" s="85"/>
      <c r="D25" s="89"/>
      <c r="E25" s="91"/>
      <c r="F25" s="91"/>
      <c r="G25" s="91"/>
      <c r="H25" s="91"/>
      <c r="I25" s="91"/>
      <c r="J25" s="91"/>
      <c r="K25" s="91"/>
      <c r="L25" s="114" t="str">
        <f t="shared" si="0"/>
        <v>Yes</v>
      </c>
      <c r="M25" s="85"/>
      <c r="N25" s="85"/>
      <c r="O25" s="127" t="str">
        <f>IF(OR(A25="", M25=""), "",
   IF(AND(
         M25 &lt;= 'County Names to hide (2)'!$D$2,
         OR(N25="", N25 &gt;= 'County Names to hide (2)'!$C$2)
      ),
      "Yes",
      "No"
   )
)</f>
        <v/>
      </c>
      <c r="P25" s="85"/>
      <c r="Q25" s="85"/>
      <c r="R25" s="85"/>
      <c r="S25" s="85"/>
      <c r="T25" s="96"/>
      <c r="U25" s="129" t="str">
        <f>IF(M25="","",
   ROUND(
      (MIN(IF(N25="", 'County Names to hide (2)'!$D$2, N25),
           'County Names to hide (2)'!$D$2)
       - M25) / 365 * 12,
   1)
)</f>
        <v/>
      </c>
      <c r="V25" s="129" t="str">
        <f>IF(C25="","",
   ROUND(('County Names to hide (2)'!$D$2 - C25) / 365 * 12, 1)
)</f>
        <v/>
      </c>
      <c r="W25" s="89"/>
      <c r="X25" s="101"/>
      <c r="Y25" s="103"/>
      <c r="Z25" s="105"/>
      <c r="AA25" s="103"/>
      <c r="AB25" s="103"/>
      <c r="AC25" s="103"/>
      <c r="AD25" s="103"/>
      <c r="AE25" s="103"/>
      <c r="AF2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5" s="103"/>
      <c r="AH25" s="103"/>
      <c r="AI25" s="123" t="str">
        <f t="shared" si="2"/>
        <v/>
      </c>
      <c r="AJ25" s="103"/>
      <c r="AK25" s="103"/>
      <c r="AL25" s="112"/>
    </row>
    <row r="26" spans="1:38" x14ac:dyDescent="0.35">
      <c r="A26" s="74"/>
      <c r="B26" s="80"/>
      <c r="C26" s="84"/>
      <c r="D26" s="88"/>
      <c r="E26" s="90"/>
      <c r="F26" s="90"/>
      <c r="G26" s="90"/>
      <c r="H26" s="90"/>
      <c r="I26" s="90"/>
      <c r="J26" s="90"/>
      <c r="K26" s="90"/>
      <c r="L26" s="114" t="str">
        <f t="shared" si="0"/>
        <v>Yes</v>
      </c>
      <c r="M26" s="84"/>
      <c r="N26" s="84"/>
      <c r="O26" s="127" t="str">
        <f>IF(OR(A26="", M26=""), "",
   IF(AND(
         M26 &lt;= 'County Names to hide (2)'!$D$2,
         OR(N26="", N26 &gt;= 'County Names to hide (2)'!$C$2)
      ),
      "Yes",
      "No"
   )
)</f>
        <v/>
      </c>
      <c r="P26" s="84"/>
      <c r="Q26" s="84"/>
      <c r="R26" s="84"/>
      <c r="S26" s="84"/>
      <c r="T26" s="95"/>
      <c r="U26" s="129" t="str">
        <f>IF(M26="","",
   ROUND(
      (MIN(IF(N26="", 'County Names to hide (2)'!$D$2, N26),
           'County Names to hide (2)'!$D$2)
       - M26) / 365 * 12,
   1)
)</f>
        <v/>
      </c>
      <c r="V26" s="129" t="str">
        <f>IF(C26="","",
   ROUND(('County Names to hide (2)'!$D$2 - C26) / 365 * 12, 1)
)</f>
        <v/>
      </c>
      <c r="W26" s="88"/>
      <c r="X26" s="100"/>
      <c r="Y26" s="102"/>
      <c r="Z26" s="104"/>
      <c r="AA26" s="102"/>
      <c r="AB26" s="102"/>
      <c r="AC26" s="102"/>
      <c r="AD26" s="102"/>
      <c r="AE26" s="102"/>
      <c r="AF2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6" s="102"/>
      <c r="AH26" s="102"/>
      <c r="AI26" s="123" t="str">
        <f t="shared" si="2"/>
        <v/>
      </c>
      <c r="AJ26" s="102"/>
      <c r="AK26" s="102"/>
      <c r="AL26" s="113"/>
    </row>
    <row r="27" spans="1:38" x14ac:dyDescent="0.35">
      <c r="A27" s="73"/>
      <c r="B27" s="81"/>
      <c r="C27" s="85"/>
      <c r="D27" s="89"/>
      <c r="E27" s="91"/>
      <c r="F27" s="91"/>
      <c r="G27" s="91"/>
      <c r="H27" s="91"/>
      <c r="I27" s="91"/>
      <c r="J27" s="91"/>
      <c r="K27" s="91"/>
      <c r="L27" s="114" t="str">
        <f t="shared" si="0"/>
        <v>Yes</v>
      </c>
      <c r="M27" s="85"/>
      <c r="N27" s="85"/>
      <c r="O27" s="127" t="str">
        <f>IF(OR(A27="", M27=""), "",
   IF(AND(
         M27 &lt;= 'County Names to hide (2)'!$D$2,
         OR(N27="", N27 &gt;= 'County Names to hide (2)'!$C$2)
      ),
      "Yes",
      "No"
   )
)</f>
        <v/>
      </c>
      <c r="P27" s="85"/>
      <c r="Q27" s="85"/>
      <c r="R27" s="85"/>
      <c r="S27" s="85"/>
      <c r="T27" s="96"/>
      <c r="U27" s="129" t="str">
        <f>IF(M27="","",
   ROUND(
      (MIN(IF(N27="", 'County Names to hide (2)'!$D$2, N27),
           'County Names to hide (2)'!$D$2)
       - M27) / 365 * 12,
   1)
)</f>
        <v/>
      </c>
      <c r="V27" s="129" t="str">
        <f>IF(C27="","",
   ROUND(('County Names to hide (2)'!$D$2 - C27) / 365 * 12, 1)
)</f>
        <v/>
      </c>
      <c r="W27" s="89"/>
      <c r="X27" s="101"/>
      <c r="Y27" s="103"/>
      <c r="Z27" s="105"/>
      <c r="AA27" s="103"/>
      <c r="AB27" s="103"/>
      <c r="AC27" s="103"/>
      <c r="AD27" s="103"/>
      <c r="AE27" s="103"/>
      <c r="AF2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7" s="103"/>
      <c r="AH27" s="103"/>
      <c r="AI27" s="123" t="str">
        <f t="shared" si="2"/>
        <v/>
      </c>
      <c r="AJ27" s="103"/>
      <c r="AK27" s="103"/>
      <c r="AL27" s="112"/>
    </row>
    <row r="28" spans="1:38" x14ac:dyDescent="0.35">
      <c r="A28" s="74"/>
      <c r="B28" s="80"/>
      <c r="C28" s="84"/>
      <c r="D28" s="88"/>
      <c r="E28" s="90"/>
      <c r="F28" s="90"/>
      <c r="G28" s="90"/>
      <c r="H28" s="90"/>
      <c r="I28" s="90"/>
      <c r="J28" s="90"/>
      <c r="K28" s="90"/>
      <c r="L28" s="114" t="str">
        <f t="shared" si="0"/>
        <v>Yes</v>
      </c>
      <c r="M28" s="84"/>
      <c r="N28" s="84"/>
      <c r="O28" s="127" t="str">
        <f>IF(OR(A28="", M28=""), "",
   IF(AND(
         M28 &lt;= 'County Names to hide (2)'!$D$2,
         OR(N28="", N28 &gt;= 'County Names to hide (2)'!$C$2)
      ),
      "Yes",
      "No"
   )
)</f>
        <v/>
      </c>
      <c r="P28" s="84"/>
      <c r="Q28" s="84"/>
      <c r="R28" s="84"/>
      <c r="S28" s="84"/>
      <c r="T28" s="95"/>
      <c r="U28" s="129" t="str">
        <f>IF(M28="","",
   ROUND(
      (MIN(IF(N28="", 'County Names to hide (2)'!$D$2, N28),
           'County Names to hide (2)'!$D$2)
       - M28) / 365 * 12,
   1)
)</f>
        <v/>
      </c>
      <c r="V28" s="129" t="str">
        <f>IF(C28="","",
   ROUND(('County Names to hide (2)'!$D$2 - C28) / 365 * 12, 1)
)</f>
        <v/>
      </c>
      <c r="W28" s="88"/>
      <c r="X28" s="100"/>
      <c r="Y28" s="102"/>
      <c r="Z28" s="104"/>
      <c r="AA28" s="102"/>
      <c r="AB28" s="102"/>
      <c r="AC28" s="102"/>
      <c r="AD28" s="102"/>
      <c r="AE28" s="102"/>
      <c r="AF2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8" s="102"/>
      <c r="AH28" s="102"/>
      <c r="AI28" s="123" t="str">
        <f t="shared" si="2"/>
        <v/>
      </c>
      <c r="AJ28" s="102"/>
      <c r="AK28" s="102"/>
      <c r="AL28" s="113"/>
    </row>
    <row r="29" spans="1:38" x14ac:dyDescent="0.35">
      <c r="A29" s="73"/>
      <c r="B29" s="81"/>
      <c r="C29" s="85"/>
      <c r="D29" s="89"/>
      <c r="E29" s="91"/>
      <c r="F29" s="91"/>
      <c r="G29" s="91"/>
      <c r="H29" s="91"/>
      <c r="I29" s="91"/>
      <c r="J29" s="91"/>
      <c r="K29" s="91"/>
      <c r="L29" s="114" t="str">
        <f t="shared" si="0"/>
        <v>Yes</v>
      </c>
      <c r="M29" s="85"/>
      <c r="N29" s="85"/>
      <c r="O29" s="127" t="str">
        <f>IF(OR(A29="", M29=""), "",
   IF(AND(
         M29 &lt;= 'County Names to hide (2)'!$D$2,
         OR(N29="", N29 &gt;= 'County Names to hide (2)'!$C$2)
      ),
      "Yes",
      "No"
   )
)</f>
        <v/>
      </c>
      <c r="P29" s="85"/>
      <c r="Q29" s="85"/>
      <c r="R29" s="85"/>
      <c r="S29" s="85"/>
      <c r="T29" s="96"/>
      <c r="U29" s="129" t="str">
        <f>IF(M29="","",
   ROUND(
      (MIN(IF(N29="", 'County Names to hide (2)'!$D$2, N29),
           'County Names to hide (2)'!$D$2)
       - M29) / 365 * 12,
   1)
)</f>
        <v/>
      </c>
      <c r="V29" s="129" t="str">
        <f>IF(C29="","",
   ROUND(('County Names to hide (2)'!$D$2 - C29) / 365 * 12, 1)
)</f>
        <v/>
      </c>
      <c r="W29" s="89"/>
      <c r="X29" s="101"/>
      <c r="Y29" s="103"/>
      <c r="Z29" s="105"/>
      <c r="AA29" s="103"/>
      <c r="AB29" s="103"/>
      <c r="AC29" s="103"/>
      <c r="AD29" s="103"/>
      <c r="AE29" s="103"/>
      <c r="AF2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9" s="103"/>
      <c r="AH29" s="103"/>
      <c r="AI29" s="123" t="str">
        <f t="shared" si="2"/>
        <v/>
      </c>
      <c r="AJ29" s="103"/>
      <c r="AK29" s="103"/>
      <c r="AL29" s="112"/>
    </row>
    <row r="30" spans="1:38" x14ac:dyDescent="0.35">
      <c r="A30" s="74"/>
      <c r="B30" s="80"/>
      <c r="C30" s="84"/>
      <c r="D30" s="88"/>
      <c r="E30" s="90"/>
      <c r="F30" s="90"/>
      <c r="G30" s="90"/>
      <c r="H30" s="90"/>
      <c r="I30" s="90"/>
      <c r="J30" s="90"/>
      <c r="K30" s="90"/>
      <c r="L30" s="114" t="str">
        <f t="shared" si="0"/>
        <v>Yes</v>
      </c>
      <c r="M30" s="84"/>
      <c r="N30" s="84"/>
      <c r="O30" s="127" t="str">
        <f>IF(OR(A30="", M30=""), "",
   IF(AND(
         M30 &lt;= 'County Names to hide (2)'!$D$2,
         OR(N30="", N30 &gt;= 'County Names to hide (2)'!$C$2)
      ),
      "Yes",
      "No"
   )
)</f>
        <v/>
      </c>
      <c r="P30" s="84"/>
      <c r="Q30" s="84"/>
      <c r="R30" s="84"/>
      <c r="S30" s="84"/>
      <c r="T30" s="95"/>
      <c r="U30" s="129" t="str">
        <f>IF(M30="","",
   ROUND(
      (MIN(IF(N30="", 'County Names to hide (2)'!$D$2, N30),
           'County Names to hide (2)'!$D$2)
       - M30) / 365 * 12,
   1)
)</f>
        <v/>
      </c>
      <c r="V30" s="129" t="str">
        <f>IF(C30="","",
   ROUND(('County Names to hide (2)'!$D$2 - C30) / 365 * 12, 1)
)</f>
        <v/>
      </c>
      <c r="W30" s="88"/>
      <c r="X30" s="100"/>
      <c r="Y30" s="102"/>
      <c r="Z30" s="104"/>
      <c r="AA30" s="102"/>
      <c r="AB30" s="102"/>
      <c r="AC30" s="102"/>
      <c r="AD30" s="102"/>
      <c r="AE30" s="102"/>
      <c r="AF3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0" s="102"/>
      <c r="AH30" s="102"/>
      <c r="AI30" s="123" t="str">
        <f t="shared" si="2"/>
        <v/>
      </c>
      <c r="AJ30" s="102"/>
      <c r="AK30" s="102"/>
      <c r="AL30" s="113"/>
    </row>
    <row r="31" spans="1:38" x14ac:dyDescent="0.35">
      <c r="A31" s="73"/>
      <c r="B31" s="81"/>
      <c r="C31" s="85"/>
      <c r="D31" s="89"/>
      <c r="E31" s="91"/>
      <c r="F31" s="91"/>
      <c r="G31" s="91"/>
      <c r="H31" s="91"/>
      <c r="I31" s="91"/>
      <c r="J31" s="91"/>
      <c r="K31" s="91"/>
      <c r="L31" s="114" t="str">
        <f t="shared" si="0"/>
        <v>Yes</v>
      </c>
      <c r="M31" s="85"/>
      <c r="N31" s="85"/>
      <c r="O31" s="127" t="str">
        <f>IF(OR(A31="", M31=""), "",
   IF(AND(
         M31 &lt;= 'County Names to hide (2)'!$D$2,
         OR(N31="", N31 &gt;= 'County Names to hide (2)'!$C$2)
      ),
      "Yes",
      "No"
   )
)</f>
        <v/>
      </c>
      <c r="P31" s="85"/>
      <c r="Q31" s="85"/>
      <c r="R31" s="85"/>
      <c r="S31" s="85"/>
      <c r="T31" s="96"/>
      <c r="U31" s="129" t="str">
        <f>IF(M31="","",
   ROUND(
      (MIN(IF(N31="", 'County Names to hide (2)'!$D$2, N31),
           'County Names to hide (2)'!$D$2)
       - M31) / 365 * 12,
   1)
)</f>
        <v/>
      </c>
      <c r="V31" s="129" t="str">
        <f>IF(C31="","",
   ROUND(('County Names to hide (2)'!$D$2 - C31) / 365 * 12, 1)
)</f>
        <v/>
      </c>
      <c r="W31" s="89"/>
      <c r="X31" s="101"/>
      <c r="Y31" s="103"/>
      <c r="Z31" s="105"/>
      <c r="AA31" s="103"/>
      <c r="AB31" s="103"/>
      <c r="AC31" s="103"/>
      <c r="AD31" s="103"/>
      <c r="AE31" s="103"/>
      <c r="AF3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1" s="103"/>
      <c r="AH31" s="103"/>
      <c r="AI31" s="123" t="str">
        <f t="shared" si="2"/>
        <v/>
      </c>
      <c r="AJ31" s="103"/>
      <c r="AK31" s="103"/>
      <c r="AL31" s="112"/>
    </row>
    <row r="32" spans="1:38" x14ac:dyDescent="0.35">
      <c r="A32" s="74"/>
      <c r="B32" s="80"/>
      <c r="C32" s="84"/>
      <c r="D32" s="88"/>
      <c r="E32" s="90"/>
      <c r="F32" s="90"/>
      <c r="G32" s="90"/>
      <c r="H32" s="90"/>
      <c r="I32" s="90"/>
      <c r="J32" s="90"/>
      <c r="K32" s="90"/>
      <c r="L32" s="114" t="str">
        <f t="shared" si="0"/>
        <v>Yes</v>
      </c>
      <c r="M32" s="84"/>
      <c r="N32" s="84"/>
      <c r="O32" s="127" t="str">
        <f>IF(OR(A32="", M32=""), "",
   IF(AND(
         M32 &lt;= 'County Names to hide (2)'!$D$2,
         OR(N32="", N32 &gt;= 'County Names to hide (2)'!$C$2)
      ),
      "Yes",
      "No"
   )
)</f>
        <v/>
      </c>
      <c r="P32" s="84"/>
      <c r="Q32" s="84"/>
      <c r="R32" s="84"/>
      <c r="S32" s="84"/>
      <c r="T32" s="95"/>
      <c r="U32" s="129" t="str">
        <f>IF(M32="","",
   ROUND(
      (MIN(IF(N32="", 'County Names to hide (2)'!$D$2, N32),
           'County Names to hide (2)'!$D$2)
       - M32) / 365 * 12,
   1)
)</f>
        <v/>
      </c>
      <c r="V32" s="129" t="str">
        <f>IF(C32="","",
   ROUND(('County Names to hide (2)'!$D$2 - C32) / 365 * 12, 1)
)</f>
        <v/>
      </c>
      <c r="W32" s="88"/>
      <c r="X32" s="100"/>
      <c r="Y32" s="102"/>
      <c r="Z32" s="104"/>
      <c r="AA32" s="102"/>
      <c r="AB32" s="102"/>
      <c r="AC32" s="102"/>
      <c r="AD32" s="102"/>
      <c r="AE32" s="102"/>
      <c r="AF3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2" s="102"/>
      <c r="AH32" s="102"/>
      <c r="AI32" s="123" t="str">
        <f t="shared" si="2"/>
        <v/>
      </c>
      <c r="AJ32" s="102"/>
      <c r="AK32" s="102"/>
      <c r="AL32" s="113"/>
    </row>
    <row r="33" spans="1:38" x14ac:dyDescent="0.35">
      <c r="A33" s="73"/>
      <c r="B33" s="81"/>
      <c r="C33" s="85"/>
      <c r="D33" s="89"/>
      <c r="E33" s="91"/>
      <c r="F33" s="91"/>
      <c r="G33" s="91"/>
      <c r="H33" s="91"/>
      <c r="I33" s="91"/>
      <c r="J33" s="91"/>
      <c r="K33" s="91"/>
      <c r="L33" s="114" t="str">
        <f t="shared" si="0"/>
        <v>Yes</v>
      </c>
      <c r="M33" s="85"/>
      <c r="N33" s="85"/>
      <c r="O33" s="127" t="str">
        <f>IF(OR(A33="", M33=""), "",
   IF(AND(
         M33 &lt;= 'County Names to hide (2)'!$D$2,
         OR(N33="", N33 &gt;= 'County Names to hide (2)'!$C$2)
      ),
      "Yes",
      "No"
   )
)</f>
        <v/>
      </c>
      <c r="P33" s="85"/>
      <c r="Q33" s="85"/>
      <c r="R33" s="85"/>
      <c r="S33" s="85"/>
      <c r="T33" s="96"/>
      <c r="U33" s="129" t="str">
        <f>IF(M33="","",
   ROUND(
      (MIN(IF(N33="", 'County Names to hide (2)'!$D$2, N33),
           'County Names to hide (2)'!$D$2)
       - M33) / 365 * 12,
   1)
)</f>
        <v/>
      </c>
      <c r="V33" s="129" t="str">
        <f>IF(C33="","",
   ROUND(('County Names to hide (2)'!$D$2 - C33) / 365 * 12, 1)
)</f>
        <v/>
      </c>
      <c r="W33" s="89"/>
      <c r="X33" s="101"/>
      <c r="Y33" s="103"/>
      <c r="Z33" s="105"/>
      <c r="AA33" s="103"/>
      <c r="AB33" s="103"/>
      <c r="AC33" s="103"/>
      <c r="AD33" s="103"/>
      <c r="AE33" s="103"/>
      <c r="AF3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3" s="103"/>
      <c r="AH33" s="103"/>
      <c r="AI33" s="123" t="str">
        <f t="shared" si="2"/>
        <v/>
      </c>
      <c r="AJ33" s="103"/>
      <c r="AK33" s="103"/>
      <c r="AL33" s="112"/>
    </row>
    <row r="34" spans="1:38" x14ac:dyDescent="0.35">
      <c r="A34" s="74"/>
      <c r="B34" s="80"/>
      <c r="C34" s="84"/>
      <c r="D34" s="88"/>
      <c r="E34" s="90"/>
      <c r="F34" s="90"/>
      <c r="G34" s="90"/>
      <c r="H34" s="90"/>
      <c r="I34" s="90"/>
      <c r="J34" s="90"/>
      <c r="K34" s="90"/>
      <c r="L34" s="114" t="str">
        <f t="shared" si="0"/>
        <v>Yes</v>
      </c>
      <c r="M34" s="84"/>
      <c r="N34" s="84"/>
      <c r="O34" s="127" t="str">
        <f>IF(OR(A34="", M34=""), "",
   IF(AND(
         M34 &lt;= 'County Names to hide (2)'!$D$2,
         OR(N34="", N34 &gt;= 'County Names to hide (2)'!$C$2)
      ),
      "Yes",
      "No"
   )
)</f>
        <v/>
      </c>
      <c r="P34" s="84"/>
      <c r="Q34" s="84"/>
      <c r="R34" s="84"/>
      <c r="S34" s="84"/>
      <c r="T34" s="95"/>
      <c r="U34" s="129" t="str">
        <f>IF(M34="","",
   ROUND(
      (MIN(IF(N34="", 'County Names to hide (2)'!$D$2, N34),
           'County Names to hide (2)'!$D$2)
       - M34) / 365 * 12,
   1)
)</f>
        <v/>
      </c>
      <c r="V34" s="129" t="str">
        <f>IF(C34="","",
   ROUND(('County Names to hide (2)'!$D$2 - C34) / 365 * 12, 1)
)</f>
        <v/>
      </c>
      <c r="W34" s="88"/>
      <c r="X34" s="100"/>
      <c r="Y34" s="102"/>
      <c r="Z34" s="104"/>
      <c r="AA34" s="102"/>
      <c r="AB34" s="102"/>
      <c r="AC34" s="102"/>
      <c r="AD34" s="102"/>
      <c r="AE34" s="102"/>
      <c r="AF3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4" s="102"/>
      <c r="AH34" s="102"/>
      <c r="AI34" s="123" t="str">
        <f t="shared" si="2"/>
        <v/>
      </c>
      <c r="AJ34" s="102"/>
      <c r="AK34" s="102"/>
      <c r="AL34" s="113"/>
    </row>
    <row r="35" spans="1:38" x14ac:dyDescent="0.35">
      <c r="A35" s="73"/>
      <c r="B35" s="81"/>
      <c r="C35" s="85"/>
      <c r="D35" s="89"/>
      <c r="E35" s="91"/>
      <c r="F35" s="91"/>
      <c r="G35" s="91"/>
      <c r="H35" s="91"/>
      <c r="I35" s="91"/>
      <c r="J35" s="91"/>
      <c r="K35" s="91"/>
      <c r="L35" s="114" t="str">
        <f t="shared" si="0"/>
        <v>Yes</v>
      </c>
      <c r="M35" s="85"/>
      <c r="N35" s="85"/>
      <c r="O35" s="127" t="str">
        <f>IF(OR(A35="", M35=""), "",
   IF(AND(
         M35 &lt;= 'County Names to hide (2)'!$D$2,
         OR(N35="", N35 &gt;= 'County Names to hide (2)'!$C$2)
      ),
      "Yes",
      "No"
   )
)</f>
        <v/>
      </c>
      <c r="P35" s="85"/>
      <c r="Q35" s="85"/>
      <c r="R35" s="85"/>
      <c r="S35" s="85"/>
      <c r="T35" s="96"/>
      <c r="U35" s="129" t="str">
        <f>IF(M35="","",
   ROUND(
      (MIN(IF(N35="", 'County Names to hide (2)'!$D$2, N35),
           'County Names to hide (2)'!$D$2)
       - M35) / 365 * 12,
   1)
)</f>
        <v/>
      </c>
      <c r="V35" s="129" t="str">
        <f>IF(C35="","",
   ROUND(('County Names to hide (2)'!$D$2 - C35) / 365 * 12, 1)
)</f>
        <v/>
      </c>
      <c r="W35" s="89"/>
      <c r="X35" s="101"/>
      <c r="Y35" s="103"/>
      <c r="Z35" s="105"/>
      <c r="AA35" s="103"/>
      <c r="AB35" s="103"/>
      <c r="AC35" s="103"/>
      <c r="AD35" s="103"/>
      <c r="AE35" s="103"/>
      <c r="AF3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5" s="103"/>
      <c r="AH35" s="103"/>
      <c r="AI35" s="123" t="str">
        <f t="shared" si="2"/>
        <v/>
      </c>
      <c r="AJ35" s="103"/>
      <c r="AK35" s="103"/>
      <c r="AL35" s="112"/>
    </row>
    <row r="36" spans="1:38" x14ac:dyDescent="0.35">
      <c r="A36" s="74"/>
      <c r="B36" s="80"/>
      <c r="C36" s="84"/>
      <c r="D36" s="88"/>
      <c r="E36" s="90"/>
      <c r="F36" s="90"/>
      <c r="G36" s="90"/>
      <c r="H36" s="90"/>
      <c r="I36" s="90"/>
      <c r="J36" s="90"/>
      <c r="K36" s="90"/>
      <c r="L36" s="114" t="str">
        <f t="shared" si="0"/>
        <v>Yes</v>
      </c>
      <c r="M36" s="84"/>
      <c r="N36" s="84"/>
      <c r="O36" s="127" t="str">
        <f>IF(OR(A36="", M36=""), "",
   IF(AND(
         M36 &lt;= 'County Names to hide (2)'!$D$2,
         OR(N36="", N36 &gt;= 'County Names to hide (2)'!$C$2)
      ),
      "Yes",
      "No"
   )
)</f>
        <v/>
      </c>
      <c r="P36" s="84"/>
      <c r="Q36" s="84"/>
      <c r="R36" s="84"/>
      <c r="S36" s="84"/>
      <c r="T36" s="95"/>
      <c r="U36" s="129" t="str">
        <f>IF(M36="","",
   ROUND(
      (MIN(IF(N36="", 'County Names to hide (2)'!$D$2, N36),
           'County Names to hide (2)'!$D$2)
       - M36) / 365 * 12,
   1)
)</f>
        <v/>
      </c>
      <c r="V36" s="129" t="str">
        <f>IF(C36="","",
   ROUND(('County Names to hide (2)'!$D$2 - C36) / 365 * 12, 1)
)</f>
        <v/>
      </c>
      <c r="W36" s="88"/>
      <c r="X36" s="100"/>
      <c r="Y36" s="102"/>
      <c r="Z36" s="104"/>
      <c r="AA36" s="102"/>
      <c r="AB36" s="102"/>
      <c r="AC36" s="102"/>
      <c r="AD36" s="102"/>
      <c r="AE36" s="102"/>
      <c r="AF3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6" s="102"/>
      <c r="AH36" s="102"/>
      <c r="AI36" s="123" t="str">
        <f t="shared" si="2"/>
        <v/>
      </c>
      <c r="AJ36" s="102"/>
      <c r="AK36" s="102"/>
      <c r="AL36" s="113"/>
    </row>
    <row r="37" spans="1:38" x14ac:dyDescent="0.35">
      <c r="A37" s="73"/>
      <c r="B37" s="81"/>
      <c r="C37" s="85"/>
      <c r="D37" s="89"/>
      <c r="E37" s="91"/>
      <c r="F37" s="91"/>
      <c r="G37" s="91"/>
      <c r="H37" s="91"/>
      <c r="I37" s="91"/>
      <c r="J37" s="91"/>
      <c r="K37" s="91"/>
      <c r="L37" s="114" t="str">
        <f t="shared" si="0"/>
        <v>Yes</v>
      </c>
      <c r="M37" s="85"/>
      <c r="N37" s="85"/>
      <c r="O37" s="127" t="str">
        <f>IF(OR(A37="", M37=""), "",
   IF(AND(
         M37 &lt;= 'County Names to hide (2)'!$D$2,
         OR(N37="", N37 &gt;= 'County Names to hide (2)'!$C$2)
      ),
      "Yes",
      "No"
   )
)</f>
        <v/>
      </c>
      <c r="P37" s="85"/>
      <c r="Q37" s="85"/>
      <c r="R37" s="85"/>
      <c r="S37" s="85"/>
      <c r="T37" s="96"/>
      <c r="U37" s="129" t="str">
        <f>IF(M37="","",
   ROUND(
      (MIN(IF(N37="", 'County Names to hide (2)'!$D$2, N37),
           'County Names to hide (2)'!$D$2)
       - M37) / 365 * 12,
   1)
)</f>
        <v/>
      </c>
      <c r="V37" s="129" t="str">
        <f>IF(C37="","",
   ROUND(('County Names to hide (2)'!$D$2 - C37) / 365 * 12, 1)
)</f>
        <v/>
      </c>
      <c r="W37" s="89"/>
      <c r="X37" s="101"/>
      <c r="Y37" s="103"/>
      <c r="Z37" s="105"/>
      <c r="AA37" s="103"/>
      <c r="AB37" s="103"/>
      <c r="AC37" s="103"/>
      <c r="AD37" s="103"/>
      <c r="AE37" s="103"/>
      <c r="AF3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7" s="103"/>
      <c r="AH37" s="103"/>
      <c r="AI37" s="123" t="str">
        <f t="shared" si="2"/>
        <v/>
      </c>
      <c r="AJ37" s="103"/>
      <c r="AK37" s="103"/>
      <c r="AL37" s="112"/>
    </row>
    <row r="38" spans="1:38" x14ac:dyDescent="0.35">
      <c r="A38" s="74"/>
      <c r="B38" s="80"/>
      <c r="C38" s="84"/>
      <c r="D38" s="88"/>
      <c r="E38" s="90"/>
      <c r="F38" s="90"/>
      <c r="G38" s="90"/>
      <c r="H38" s="90"/>
      <c r="I38" s="90"/>
      <c r="J38" s="90"/>
      <c r="K38" s="90"/>
      <c r="L38" s="114" t="str">
        <f t="shared" si="0"/>
        <v>Yes</v>
      </c>
      <c r="M38" s="84"/>
      <c r="N38" s="84"/>
      <c r="O38" s="127" t="str">
        <f>IF(OR(A38="", M38=""), "",
   IF(AND(
         M38 &lt;= 'County Names to hide (2)'!$D$2,
         OR(N38="", N38 &gt;= 'County Names to hide (2)'!$C$2)
      ),
      "Yes",
      "No"
   )
)</f>
        <v/>
      </c>
      <c r="P38" s="84"/>
      <c r="Q38" s="84"/>
      <c r="R38" s="84"/>
      <c r="S38" s="84"/>
      <c r="T38" s="95"/>
      <c r="U38" s="129" t="str">
        <f>IF(M38="","",
   ROUND(
      (MIN(IF(N38="", 'County Names to hide (2)'!$D$2, N38),
           'County Names to hide (2)'!$D$2)
       - M38) / 365 * 12,
   1)
)</f>
        <v/>
      </c>
      <c r="V38" s="129" t="str">
        <f>IF(C38="","",
   ROUND(('County Names to hide (2)'!$D$2 - C38) / 365 * 12, 1)
)</f>
        <v/>
      </c>
      <c r="W38" s="88"/>
      <c r="X38" s="100"/>
      <c r="Y38" s="102"/>
      <c r="Z38" s="104"/>
      <c r="AA38" s="102"/>
      <c r="AB38" s="102"/>
      <c r="AC38" s="102"/>
      <c r="AD38" s="102"/>
      <c r="AE38" s="102"/>
      <c r="AF3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8" s="102"/>
      <c r="AH38" s="102"/>
      <c r="AI38" s="123" t="str">
        <f t="shared" si="2"/>
        <v/>
      </c>
      <c r="AJ38" s="102"/>
      <c r="AK38" s="102"/>
      <c r="AL38" s="113"/>
    </row>
    <row r="39" spans="1:38" x14ac:dyDescent="0.35">
      <c r="A39" s="73"/>
      <c r="B39" s="81"/>
      <c r="C39" s="85"/>
      <c r="D39" s="89"/>
      <c r="E39" s="91"/>
      <c r="F39" s="91"/>
      <c r="G39" s="91"/>
      <c r="H39" s="91"/>
      <c r="I39" s="91"/>
      <c r="J39" s="91"/>
      <c r="K39" s="91"/>
      <c r="L39" s="114" t="str">
        <f t="shared" si="0"/>
        <v>Yes</v>
      </c>
      <c r="M39" s="85"/>
      <c r="N39" s="85"/>
      <c r="O39" s="127" t="str">
        <f>IF(OR(A39="", M39=""), "",
   IF(AND(
         M39 &lt;= 'County Names to hide (2)'!$D$2,
         OR(N39="", N39 &gt;= 'County Names to hide (2)'!$C$2)
      ),
      "Yes",
      "No"
   )
)</f>
        <v/>
      </c>
      <c r="P39" s="85"/>
      <c r="Q39" s="85"/>
      <c r="R39" s="85"/>
      <c r="S39" s="85"/>
      <c r="T39" s="96"/>
      <c r="U39" s="129" t="str">
        <f>IF(M39="","",
   ROUND(
      (MIN(IF(N39="", 'County Names to hide (2)'!$D$2, N39),
           'County Names to hide (2)'!$D$2)
       - M39) / 365 * 12,
   1)
)</f>
        <v/>
      </c>
      <c r="V39" s="129" t="str">
        <f>IF(C39="","",
   ROUND(('County Names to hide (2)'!$D$2 - C39) / 365 * 12, 1)
)</f>
        <v/>
      </c>
      <c r="W39" s="89"/>
      <c r="X39" s="101"/>
      <c r="Y39" s="103"/>
      <c r="Z39" s="105"/>
      <c r="AA39" s="103"/>
      <c r="AB39" s="103"/>
      <c r="AC39" s="103"/>
      <c r="AD39" s="103"/>
      <c r="AE39" s="103"/>
      <c r="AF3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9" s="103"/>
      <c r="AH39" s="103"/>
      <c r="AI39" s="123" t="str">
        <f t="shared" si="2"/>
        <v/>
      </c>
      <c r="AJ39" s="103"/>
      <c r="AK39" s="103"/>
      <c r="AL39" s="112"/>
    </row>
    <row r="40" spans="1:38" x14ac:dyDescent="0.35">
      <c r="A40" s="74"/>
      <c r="B40" s="80"/>
      <c r="C40" s="84"/>
      <c r="D40" s="88"/>
      <c r="E40" s="90"/>
      <c r="F40" s="90"/>
      <c r="G40" s="90"/>
      <c r="H40" s="90"/>
      <c r="I40" s="90"/>
      <c r="J40" s="90"/>
      <c r="K40" s="90"/>
      <c r="L40" s="114" t="str">
        <f t="shared" si="0"/>
        <v>Yes</v>
      </c>
      <c r="M40" s="84"/>
      <c r="N40" s="84"/>
      <c r="O40" s="127" t="str">
        <f>IF(OR(A40="", M40=""), "",
   IF(AND(
         M40 &lt;= 'County Names to hide (2)'!$D$2,
         OR(N40="", N40 &gt;= 'County Names to hide (2)'!$C$2)
      ),
      "Yes",
      "No"
   )
)</f>
        <v/>
      </c>
      <c r="P40" s="84"/>
      <c r="Q40" s="84"/>
      <c r="R40" s="84"/>
      <c r="S40" s="84"/>
      <c r="T40" s="95"/>
      <c r="U40" s="129" t="str">
        <f>IF(M40="","",
   ROUND(
      (MIN(IF(N40="", 'County Names to hide (2)'!$D$2, N40),
           'County Names to hide (2)'!$D$2)
       - M40) / 365 * 12,
   1)
)</f>
        <v/>
      </c>
      <c r="V40" s="129" t="str">
        <f>IF(C40="","",
   ROUND(('County Names to hide (2)'!$D$2 - C40) / 365 * 12, 1)
)</f>
        <v/>
      </c>
      <c r="W40" s="88"/>
      <c r="X40" s="100"/>
      <c r="Y40" s="102"/>
      <c r="Z40" s="104"/>
      <c r="AA40" s="102"/>
      <c r="AB40" s="102"/>
      <c r="AC40" s="102"/>
      <c r="AD40" s="102"/>
      <c r="AE40" s="102"/>
      <c r="AF4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0" s="102"/>
      <c r="AH40" s="102"/>
      <c r="AI40" s="123" t="str">
        <f t="shared" si="2"/>
        <v/>
      </c>
      <c r="AJ40" s="102"/>
      <c r="AK40" s="102"/>
      <c r="AL40" s="113"/>
    </row>
    <row r="41" spans="1:38" x14ac:dyDescent="0.35">
      <c r="A41" s="73"/>
      <c r="B41" s="81"/>
      <c r="C41" s="85"/>
      <c r="D41" s="89"/>
      <c r="E41" s="91"/>
      <c r="F41" s="91"/>
      <c r="G41" s="91"/>
      <c r="H41" s="91"/>
      <c r="I41" s="91"/>
      <c r="J41" s="91"/>
      <c r="K41" s="91"/>
      <c r="L41" s="114" t="str">
        <f t="shared" si="0"/>
        <v>Yes</v>
      </c>
      <c r="M41" s="85"/>
      <c r="N41" s="85"/>
      <c r="O41" s="127" t="str">
        <f>IF(OR(A41="", M41=""), "",
   IF(AND(
         M41 &lt;= 'County Names to hide (2)'!$D$2,
         OR(N41="", N41 &gt;= 'County Names to hide (2)'!$C$2)
      ),
      "Yes",
      "No"
   )
)</f>
        <v/>
      </c>
      <c r="P41" s="85"/>
      <c r="Q41" s="85"/>
      <c r="R41" s="85"/>
      <c r="S41" s="85"/>
      <c r="T41" s="96"/>
      <c r="U41" s="129" t="str">
        <f>IF(M41="","",
   ROUND(
      (MIN(IF(N41="", 'County Names to hide (2)'!$D$2, N41),
           'County Names to hide (2)'!$D$2)
       - M41) / 365 * 12,
   1)
)</f>
        <v/>
      </c>
      <c r="V41" s="129" t="str">
        <f>IF(C41="","",
   ROUND(('County Names to hide (2)'!$D$2 - C41) / 365 * 12, 1)
)</f>
        <v/>
      </c>
      <c r="W41" s="89"/>
      <c r="X41" s="101"/>
      <c r="Y41" s="103"/>
      <c r="Z41" s="105"/>
      <c r="AA41" s="103"/>
      <c r="AB41" s="103"/>
      <c r="AC41" s="103"/>
      <c r="AD41" s="103"/>
      <c r="AE41" s="103"/>
      <c r="AF4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1" s="103"/>
      <c r="AH41" s="103"/>
      <c r="AI41" s="123" t="str">
        <f t="shared" si="2"/>
        <v/>
      </c>
      <c r="AJ41" s="103"/>
      <c r="AK41" s="103"/>
      <c r="AL41" s="112"/>
    </row>
    <row r="42" spans="1:38" x14ac:dyDescent="0.35">
      <c r="A42" s="74"/>
      <c r="B42" s="80"/>
      <c r="C42" s="84"/>
      <c r="D42" s="88"/>
      <c r="E42" s="90"/>
      <c r="F42" s="90"/>
      <c r="G42" s="90"/>
      <c r="H42" s="90"/>
      <c r="I42" s="90"/>
      <c r="J42" s="90"/>
      <c r="K42" s="90"/>
      <c r="L42" s="114" t="str">
        <f t="shared" si="0"/>
        <v>Yes</v>
      </c>
      <c r="M42" s="84"/>
      <c r="N42" s="84"/>
      <c r="O42" s="127" t="str">
        <f>IF(OR(A42="", M42=""), "",
   IF(AND(
         M42 &lt;= 'County Names to hide (2)'!$D$2,
         OR(N42="", N42 &gt;= 'County Names to hide (2)'!$C$2)
      ),
      "Yes",
      "No"
   )
)</f>
        <v/>
      </c>
      <c r="P42" s="84"/>
      <c r="Q42" s="84"/>
      <c r="R42" s="84"/>
      <c r="S42" s="84"/>
      <c r="T42" s="95"/>
      <c r="U42" s="129" t="str">
        <f>IF(M42="","",
   ROUND(
      (MIN(IF(N42="", 'County Names to hide (2)'!$D$2, N42),
           'County Names to hide (2)'!$D$2)
       - M42) / 365 * 12,
   1)
)</f>
        <v/>
      </c>
      <c r="V42" s="129" t="str">
        <f>IF(C42="","",
   ROUND(('County Names to hide (2)'!$D$2 - C42) / 365 * 12, 1)
)</f>
        <v/>
      </c>
      <c r="W42" s="88"/>
      <c r="X42" s="100"/>
      <c r="Y42" s="102"/>
      <c r="Z42" s="104"/>
      <c r="AA42" s="102"/>
      <c r="AB42" s="102"/>
      <c r="AC42" s="102"/>
      <c r="AD42" s="102"/>
      <c r="AE42" s="102"/>
      <c r="AF4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2" s="102"/>
      <c r="AH42" s="102"/>
      <c r="AI42" s="123" t="str">
        <f t="shared" si="2"/>
        <v/>
      </c>
      <c r="AJ42" s="102"/>
      <c r="AK42" s="102"/>
      <c r="AL42" s="113"/>
    </row>
    <row r="43" spans="1:38" x14ac:dyDescent="0.35">
      <c r="A43" s="73"/>
      <c r="B43" s="81"/>
      <c r="C43" s="85"/>
      <c r="D43" s="89"/>
      <c r="E43" s="91"/>
      <c r="F43" s="91"/>
      <c r="G43" s="91"/>
      <c r="H43" s="91"/>
      <c r="I43" s="91"/>
      <c r="J43" s="91"/>
      <c r="K43" s="91"/>
      <c r="L43" s="114" t="str">
        <f t="shared" si="0"/>
        <v>Yes</v>
      </c>
      <c r="M43" s="85"/>
      <c r="N43" s="85"/>
      <c r="O43" s="127" t="str">
        <f>IF(OR(A43="", M43=""), "",
   IF(AND(
         M43 &lt;= 'County Names to hide (2)'!$D$2,
         OR(N43="", N43 &gt;= 'County Names to hide (2)'!$C$2)
      ),
      "Yes",
      "No"
   )
)</f>
        <v/>
      </c>
      <c r="P43" s="85"/>
      <c r="Q43" s="85"/>
      <c r="R43" s="85"/>
      <c r="S43" s="85"/>
      <c r="T43" s="96"/>
      <c r="U43" s="129" t="str">
        <f>IF(M43="","",
   ROUND(
      (MIN(IF(N43="", 'County Names to hide (2)'!$D$2, N43),
           'County Names to hide (2)'!$D$2)
       - M43) / 365 * 12,
   1)
)</f>
        <v/>
      </c>
      <c r="V43" s="129" t="str">
        <f>IF(C43="","",
   ROUND(('County Names to hide (2)'!$D$2 - C43) / 365 * 12, 1)
)</f>
        <v/>
      </c>
      <c r="W43" s="89"/>
      <c r="X43" s="101"/>
      <c r="Y43" s="103"/>
      <c r="Z43" s="105"/>
      <c r="AA43" s="103"/>
      <c r="AB43" s="103"/>
      <c r="AC43" s="103"/>
      <c r="AD43" s="103"/>
      <c r="AE43" s="103"/>
      <c r="AF4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3" s="103"/>
      <c r="AH43" s="103"/>
      <c r="AI43" s="123" t="str">
        <f t="shared" si="2"/>
        <v/>
      </c>
      <c r="AJ43" s="103"/>
      <c r="AK43" s="103"/>
      <c r="AL43" s="112"/>
    </row>
    <row r="44" spans="1:38" x14ac:dyDescent="0.35">
      <c r="A44" s="74"/>
      <c r="B44" s="80"/>
      <c r="C44" s="84"/>
      <c r="D44" s="88"/>
      <c r="E44" s="90"/>
      <c r="F44" s="90"/>
      <c r="G44" s="90"/>
      <c r="H44" s="90"/>
      <c r="I44" s="90"/>
      <c r="J44" s="90"/>
      <c r="K44" s="90"/>
      <c r="L44" s="114" t="str">
        <f t="shared" si="0"/>
        <v>Yes</v>
      </c>
      <c r="M44" s="84"/>
      <c r="N44" s="84"/>
      <c r="O44" s="127" t="str">
        <f>IF(OR(A44="", M44=""), "",
   IF(AND(
         M44 &lt;= 'County Names to hide (2)'!$D$2,
         OR(N44="", N44 &gt;= 'County Names to hide (2)'!$C$2)
      ),
      "Yes",
      "No"
   )
)</f>
        <v/>
      </c>
      <c r="P44" s="84"/>
      <c r="Q44" s="84"/>
      <c r="R44" s="84"/>
      <c r="S44" s="84"/>
      <c r="T44" s="95"/>
      <c r="U44" s="129" t="str">
        <f>IF(M44="","",
   ROUND(
      (MIN(IF(N44="", 'County Names to hide (2)'!$D$2, N44),
           'County Names to hide (2)'!$D$2)
       - M44) / 365 * 12,
   1)
)</f>
        <v/>
      </c>
      <c r="V44" s="129" t="str">
        <f>IF(C44="","",
   ROUND(('County Names to hide (2)'!$D$2 - C44) / 365 * 12, 1)
)</f>
        <v/>
      </c>
      <c r="W44" s="88"/>
      <c r="X44" s="100"/>
      <c r="Y44" s="102"/>
      <c r="Z44" s="104"/>
      <c r="AA44" s="102"/>
      <c r="AB44" s="102"/>
      <c r="AC44" s="102"/>
      <c r="AD44" s="102"/>
      <c r="AE44" s="102"/>
      <c r="AF4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4" s="102"/>
      <c r="AH44" s="102"/>
      <c r="AI44" s="123" t="str">
        <f t="shared" si="2"/>
        <v/>
      </c>
      <c r="AJ44" s="102"/>
      <c r="AK44" s="102"/>
      <c r="AL44" s="113"/>
    </row>
    <row r="45" spans="1:38" x14ac:dyDescent="0.35">
      <c r="A45" s="73"/>
      <c r="B45" s="81"/>
      <c r="C45" s="85"/>
      <c r="D45" s="89"/>
      <c r="E45" s="91"/>
      <c r="F45" s="91"/>
      <c r="G45" s="91"/>
      <c r="H45" s="91"/>
      <c r="I45" s="91"/>
      <c r="J45" s="91"/>
      <c r="K45" s="91"/>
      <c r="L45" s="114" t="str">
        <f t="shared" si="0"/>
        <v>Yes</v>
      </c>
      <c r="M45" s="85"/>
      <c r="N45" s="85"/>
      <c r="O45" s="127" t="str">
        <f>IF(OR(A45="", M45=""), "",
   IF(AND(
         M45 &lt;= 'County Names to hide (2)'!$D$2,
         OR(N45="", N45 &gt;= 'County Names to hide (2)'!$C$2)
      ),
      "Yes",
      "No"
   )
)</f>
        <v/>
      </c>
      <c r="P45" s="85"/>
      <c r="Q45" s="85"/>
      <c r="R45" s="85"/>
      <c r="S45" s="85"/>
      <c r="T45" s="96"/>
      <c r="U45" s="129" t="str">
        <f>IF(M45="","",
   ROUND(
      (MIN(IF(N45="", 'County Names to hide (2)'!$D$2, N45),
           'County Names to hide (2)'!$D$2)
       - M45) / 365 * 12,
   1)
)</f>
        <v/>
      </c>
      <c r="V45" s="129" t="str">
        <f>IF(C45="","",
   ROUND(('County Names to hide (2)'!$D$2 - C45) / 365 * 12, 1)
)</f>
        <v/>
      </c>
      <c r="W45" s="89"/>
      <c r="X45" s="101"/>
      <c r="Y45" s="103"/>
      <c r="Z45" s="105"/>
      <c r="AA45" s="103"/>
      <c r="AB45" s="103"/>
      <c r="AC45" s="103"/>
      <c r="AD45" s="103"/>
      <c r="AE45" s="103"/>
      <c r="AF4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5" s="103"/>
      <c r="AH45" s="103"/>
      <c r="AI45" s="123" t="str">
        <f t="shared" si="2"/>
        <v/>
      </c>
      <c r="AJ45" s="103"/>
      <c r="AK45" s="103"/>
      <c r="AL45" s="112"/>
    </row>
    <row r="46" spans="1:38" x14ac:dyDescent="0.35">
      <c r="A46" s="74"/>
      <c r="B46" s="80"/>
      <c r="C46" s="84"/>
      <c r="D46" s="88"/>
      <c r="E46" s="90"/>
      <c r="F46" s="90"/>
      <c r="G46" s="90"/>
      <c r="H46" s="90"/>
      <c r="I46" s="90"/>
      <c r="J46" s="90"/>
      <c r="K46" s="90"/>
      <c r="L46" s="114" t="str">
        <f t="shared" si="0"/>
        <v>Yes</v>
      </c>
      <c r="M46" s="84"/>
      <c r="N46" s="84"/>
      <c r="O46" s="127" t="str">
        <f>IF(OR(A46="", M46=""), "",
   IF(AND(
         M46 &lt;= 'County Names to hide (2)'!$D$2,
         OR(N46="", N46 &gt;= 'County Names to hide (2)'!$C$2)
      ),
      "Yes",
      "No"
   )
)</f>
        <v/>
      </c>
      <c r="P46" s="84"/>
      <c r="Q46" s="84"/>
      <c r="R46" s="84"/>
      <c r="S46" s="84"/>
      <c r="T46" s="95"/>
      <c r="U46" s="129" t="str">
        <f>IF(M46="","",
   ROUND(
      (MIN(IF(N46="", 'County Names to hide (2)'!$D$2, N46),
           'County Names to hide (2)'!$D$2)
       - M46) / 365 * 12,
   1)
)</f>
        <v/>
      </c>
      <c r="V46" s="129" t="str">
        <f>IF(C46="","",
   ROUND(('County Names to hide (2)'!$D$2 - C46) / 365 * 12, 1)
)</f>
        <v/>
      </c>
      <c r="W46" s="88"/>
      <c r="X46" s="100"/>
      <c r="Y46" s="102"/>
      <c r="Z46" s="104"/>
      <c r="AA46" s="102"/>
      <c r="AB46" s="102"/>
      <c r="AC46" s="102"/>
      <c r="AD46" s="102"/>
      <c r="AE46" s="102"/>
      <c r="AF4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6" s="102"/>
      <c r="AH46" s="102"/>
      <c r="AI46" s="123" t="str">
        <f t="shared" si="2"/>
        <v/>
      </c>
      <c r="AJ46" s="102"/>
      <c r="AK46" s="102"/>
      <c r="AL46" s="113"/>
    </row>
    <row r="47" spans="1:38" x14ac:dyDescent="0.35">
      <c r="A47" s="73"/>
      <c r="B47" s="81"/>
      <c r="C47" s="85"/>
      <c r="D47" s="89"/>
      <c r="E47" s="91"/>
      <c r="F47" s="91"/>
      <c r="G47" s="91"/>
      <c r="H47" s="91"/>
      <c r="I47" s="91"/>
      <c r="J47" s="91"/>
      <c r="K47" s="91"/>
      <c r="L47" s="114" t="str">
        <f t="shared" si="0"/>
        <v>Yes</v>
      </c>
      <c r="M47" s="85"/>
      <c r="N47" s="85"/>
      <c r="O47" s="127" t="str">
        <f>IF(OR(A47="", M47=""), "",
   IF(AND(
         M47 &lt;= 'County Names to hide (2)'!$D$2,
         OR(N47="", N47 &gt;= 'County Names to hide (2)'!$C$2)
      ),
      "Yes",
      "No"
   )
)</f>
        <v/>
      </c>
      <c r="P47" s="85"/>
      <c r="Q47" s="85"/>
      <c r="R47" s="85"/>
      <c r="S47" s="85"/>
      <c r="T47" s="96"/>
      <c r="U47" s="129" t="str">
        <f>IF(M47="","",
   ROUND(
      (MIN(IF(N47="", 'County Names to hide (2)'!$D$2, N47),
           'County Names to hide (2)'!$D$2)
       - M47) / 365 * 12,
   1)
)</f>
        <v/>
      </c>
      <c r="V47" s="129" t="str">
        <f>IF(C47="","",
   ROUND(('County Names to hide (2)'!$D$2 - C47) / 365 * 12, 1)
)</f>
        <v/>
      </c>
      <c r="W47" s="89"/>
      <c r="X47" s="101"/>
      <c r="Y47" s="103"/>
      <c r="Z47" s="105"/>
      <c r="AA47" s="103"/>
      <c r="AB47" s="103"/>
      <c r="AC47" s="103"/>
      <c r="AD47" s="103"/>
      <c r="AE47" s="103"/>
      <c r="AF4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7" s="103"/>
      <c r="AH47" s="103"/>
      <c r="AI47" s="123" t="str">
        <f t="shared" si="2"/>
        <v/>
      </c>
      <c r="AJ47" s="103"/>
      <c r="AK47" s="103"/>
      <c r="AL47" s="112"/>
    </row>
    <row r="48" spans="1:38" x14ac:dyDescent="0.35">
      <c r="A48" s="74"/>
      <c r="B48" s="80"/>
      <c r="C48" s="84"/>
      <c r="D48" s="88"/>
      <c r="E48" s="90"/>
      <c r="F48" s="90"/>
      <c r="G48" s="90"/>
      <c r="H48" s="90"/>
      <c r="I48" s="90"/>
      <c r="J48" s="90"/>
      <c r="K48" s="90"/>
      <c r="L48" s="114" t="str">
        <f t="shared" si="0"/>
        <v>Yes</v>
      </c>
      <c r="M48" s="84"/>
      <c r="N48" s="84"/>
      <c r="O48" s="127" t="str">
        <f>IF(OR(A48="", M48=""), "",
   IF(AND(
         M48 &lt;= 'County Names to hide (2)'!$D$2,
         OR(N48="", N48 &gt;= 'County Names to hide (2)'!$C$2)
      ),
      "Yes",
      "No"
   )
)</f>
        <v/>
      </c>
      <c r="P48" s="84"/>
      <c r="Q48" s="84"/>
      <c r="R48" s="84"/>
      <c r="S48" s="84"/>
      <c r="T48" s="95"/>
      <c r="U48" s="129" t="str">
        <f>IF(M48="","",
   ROUND(
      (MIN(IF(N48="", 'County Names to hide (2)'!$D$2, N48),
           'County Names to hide (2)'!$D$2)
       - M48) / 365 * 12,
   1)
)</f>
        <v/>
      </c>
      <c r="V48" s="129" t="str">
        <f>IF(C48="","",
   ROUND(('County Names to hide (2)'!$D$2 - C48) / 365 * 12, 1)
)</f>
        <v/>
      </c>
      <c r="W48" s="88"/>
      <c r="X48" s="100"/>
      <c r="Y48" s="102"/>
      <c r="Z48" s="104"/>
      <c r="AA48" s="102"/>
      <c r="AB48" s="102"/>
      <c r="AC48" s="102"/>
      <c r="AD48" s="102"/>
      <c r="AE48" s="102"/>
      <c r="AF4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8" s="102"/>
      <c r="AH48" s="102"/>
      <c r="AI48" s="123" t="str">
        <f t="shared" si="2"/>
        <v/>
      </c>
      <c r="AJ48" s="102"/>
      <c r="AK48" s="102"/>
      <c r="AL48" s="113"/>
    </row>
    <row r="49" spans="1:38" x14ac:dyDescent="0.35">
      <c r="A49" s="73"/>
      <c r="B49" s="81"/>
      <c r="C49" s="85"/>
      <c r="D49" s="89"/>
      <c r="E49" s="91"/>
      <c r="F49" s="91"/>
      <c r="G49" s="91"/>
      <c r="H49" s="91"/>
      <c r="I49" s="91"/>
      <c r="J49" s="91"/>
      <c r="K49" s="91"/>
      <c r="L49" s="114" t="str">
        <f t="shared" si="0"/>
        <v>Yes</v>
      </c>
      <c r="M49" s="85"/>
      <c r="N49" s="85"/>
      <c r="O49" s="127" t="str">
        <f>IF(OR(A49="", M49=""), "",
   IF(AND(
         M49 &lt;= 'County Names to hide (2)'!$D$2,
         OR(N49="", N49 &gt;= 'County Names to hide (2)'!$C$2)
      ),
      "Yes",
      "No"
   )
)</f>
        <v/>
      </c>
      <c r="P49" s="85"/>
      <c r="Q49" s="85"/>
      <c r="R49" s="85"/>
      <c r="S49" s="85"/>
      <c r="T49" s="96"/>
      <c r="U49" s="129" t="str">
        <f>IF(M49="","",
   ROUND(
      (MIN(IF(N49="", 'County Names to hide (2)'!$D$2, N49),
           'County Names to hide (2)'!$D$2)
       - M49) / 365 * 12,
   1)
)</f>
        <v/>
      </c>
      <c r="V49" s="129" t="str">
        <f>IF(C49="","",
   ROUND(('County Names to hide (2)'!$D$2 - C49) / 365 * 12, 1)
)</f>
        <v/>
      </c>
      <c r="W49" s="89"/>
      <c r="X49" s="101"/>
      <c r="Y49" s="103"/>
      <c r="Z49" s="105"/>
      <c r="AA49" s="103"/>
      <c r="AB49" s="103"/>
      <c r="AC49" s="103"/>
      <c r="AD49" s="103"/>
      <c r="AE49" s="103"/>
      <c r="AF4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9" s="103"/>
      <c r="AH49" s="103"/>
      <c r="AI49" s="123" t="str">
        <f t="shared" si="2"/>
        <v/>
      </c>
      <c r="AJ49" s="103"/>
      <c r="AK49" s="103"/>
      <c r="AL49" s="112"/>
    </row>
    <row r="50" spans="1:38" x14ac:dyDescent="0.35">
      <c r="A50" s="74"/>
      <c r="B50" s="80"/>
      <c r="C50" s="84"/>
      <c r="D50" s="88"/>
      <c r="E50" s="90"/>
      <c r="F50" s="90"/>
      <c r="G50" s="90"/>
      <c r="H50" s="90"/>
      <c r="I50" s="90"/>
      <c r="J50" s="90"/>
      <c r="K50" s="90"/>
      <c r="L50" s="114" t="str">
        <f t="shared" si="0"/>
        <v>Yes</v>
      </c>
      <c r="M50" s="84"/>
      <c r="N50" s="84"/>
      <c r="O50" s="127" t="str">
        <f>IF(OR(A50="", M50=""), "",
   IF(AND(
         M50 &lt;= 'County Names to hide (2)'!$D$2,
         OR(N50="", N50 &gt;= 'County Names to hide (2)'!$C$2)
      ),
      "Yes",
      "No"
   )
)</f>
        <v/>
      </c>
      <c r="P50" s="84"/>
      <c r="Q50" s="84"/>
      <c r="R50" s="84"/>
      <c r="S50" s="84"/>
      <c r="T50" s="95"/>
      <c r="U50" s="129" t="str">
        <f>IF(M50="","",
   ROUND(
      (MIN(IF(N50="", 'County Names to hide (2)'!$D$2, N50),
           'County Names to hide (2)'!$D$2)
       - M50) / 365 * 12,
   1)
)</f>
        <v/>
      </c>
      <c r="V50" s="129" t="str">
        <f>IF(C50="","",
   ROUND(('County Names to hide (2)'!$D$2 - C50) / 365 * 12, 1)
)</f>
        <v/>
      </c>
      <c r="W50" s="88"/>
      <c r="X50" s="100"/>
      <c r="Y50" s="102"/>
      <c r="Z50" s="104"/>
      <c r="AA50" s="102"/>
      <c r="AB50" s="102"/>
      <c r="AC50" s="102"/>
      <c r="AD50" s="102"/>
      <c r="AE50" s="102"/>
      <c r="AF5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50" s="102"/>
      <c r="AH50" s="102"/>
      <c r="AI50" s="123" t="str">
        <f t="shared" si="2"/>
        <v/>
      </c>
      <c r="AJ50" s="102"/>
      <c r="AK50" s="102"/>
      <c r="AL50" s="113"/>
    </row>
    <row r="51" spans="1:38" x14ac:dyDescent="0.35">
      <c r="A51" s="73"/>
      <c r="B51" s="81"/>
      <c r="C51" s="85"/>
      <c r="D51" s="89"/>
      <c r="E51" s="91"/>
      <c r="F51" s="91"/>
      <c r="G51" s="91"/>
      <c r="H51" s="91"/>
      <c r="I51" s="91"/>
      <c r="J51" s="91"/>
      <c r="K51" s="91"/>
      <c r="L51" s="114" t="str">
        <f t="shared" si="0"/>
        <v>Yes</v>
      </c>
      <c r="M51" s="85"/>
      <c r="N51" s="85"/>
      <c r="O51" s="127" t="str">
        <f>IF(OR(A51="", M51=""), "",
   IF(AND(
         M51 &lt;= 'County Names to hide (2)'!$D$2,
         OR(N51="", N51 &gt;= 'County Names to hide (2)'!$C$2)
      ),
      "Yes",
      "No"
   )
)</f>
        <v/>
      </c>
      <c r="P51" s="85"/>
      <c r="Q51" s="85"/>
      <c r="R51" s="85"/>
      <c r="S51" s="85"/>
      <c r="T51" s="96"/>
      <c r="U51" s="129" t="str">
        <f>IF(M51="","",
   ROUND(
      (MIN(IF(N51="", 'County Names to hide (2)'!$D$2, N51),
           'County Names to hide (2)'!$D$2)
       - M51) / 365 * 12,
   1)
)</f>
        <v/>
      </c>
      <c r="V51" s="129" t="str">
        <f>IF(C51="","",
   ROUND(('County Names to hide (2)'!$D$2 - C51) / 365 * 12, 1)
)</f>
        <v/>
      </c>
      <c r="W51" s="89"/>
      <c r="X51" s="101"/>
      <c r="Y51" s="103"/>
      <c r="Z51" s="105"/>
      <c r="AA51" s="103"/>
      <c r="AB51" s="103"/>
      <c r="AC51" s="103"/>
      <c r="AD51" s="103"/>
      <c r="AE51" s="103"/>
      <c r="AF5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51" s="103"/>
      <c r="AH51" s="103"/>
      <c r="AI51" s="123" t="str">
        <f t="shared" si="2"/>
        <v/>
      </c>
      <c r="AJ51" s="103"/>
      <c r="AK51" s="103"/>
      <c r="AL51" s="112"/>
    </row>
    <row r="52" spans="1:38" x14ac:dyDescent="0.35">
      <c r="A52" s="74"/>
      <c r="B52" s="80"/>
      <c r="C52" s="84"/>
      <c r="D52" s="88"/>
      <c r="E52" s="90"/>
      <c r="F52" s="90"/>
      <c r="G52" s="90"/>
      <c r="H52" s="90"/>
      <c r="I52" s="90"/>
      <c r="J52" s="90"/>
      <c r="K52" s="90"/>
      <c r="L52" s="114" t="str">
        <f t="shared" si="0"/>
        <v>Yes</v>
      </c>
      <c r="M52" s="84"/>
      <c r="N52" s="84"/>
      <c r="O52" s="127" t="str">
        <f>IF(OR(A52="", M52=""), "",
   IF(AND(
         M52 &lt;= 'County Names to hide (2)'!$D$2,
         OR(N52="", N52 &gt;= 'County Names to hide (2)'!$C$2)
      ),
      "Yes",
      "No"
   )
)</f>
        <v/>
      </c>
      <c r="P52" s="84"/>
      <c r="Q52" s="84"/>
      <c r="R52" s="84"/>
      <c r="S52" s="84"/>
      <c r="T52" s="95"/>
      <c r="U52" s="129" t="str">
        <f>IF(M52="","",
   ROUND(
      (MIN(IF(N52="", 'County Names to hide (2)'!$D$2, N52),
           'County Names to hide (2)'!$D$2)
       - M52) / 365 * 12,
   1)
)</f>
        <v/>
      </c>
      <c r="V52" s="129" t="str">
        <f>IF(C52="","",
   ROUND(('County Names to hide (2)'!$D$2 - C52) / 365 * 12, 1)
)</f>
        <v/>
      </c>
      <c r="W52" s="88"/>
      <c r="X52" s="100"/>
      <c r="Y52" s="102"/>
      <c r="Z52" s="104"/>
      <c r="AA52" s="102"/>
      <c r="AB52" s="102"/>
      <c r="AC52" s="102"/>
      <c r="AD52" s="102"/>
      <c r="AE52" s="102"/>
      <c r="AF5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52" s="102"/>
      <c r="AH52" s="102"/>
      <c r="AI52" s="123" t="str">
        <f t="shared" si="2"/>
        <v/>
      </c>
      <c r="AJ52" s="102"/>
      <c r="AK52" s="102"/>
      <c r="AL52" s="113"/>
    </row>
    <row r="53" spans="1:38" x14ac:dyDescent="0.35">
      <c r="A53" s="73"/>
      <c r="B53" s="81"/>
      <c r="C53" s="85"/>
      <c r="D53" s="89"/>
      <c r="E53" s="91"/>
      <c r="F53" s="91"/>
      <c r="G53" s="91"/>
      <c r="H53" s="91"/>
      <c r="I53" s="91"/>
      <c r="J53" s="91"/>
      <c r="K53" s="91"/>
      <c r="L53" s="114" t="str">
        <f t="shared" si="0"/>
        <v>Yes</v>
      </c>
      <c r="M53" s="85"/>
      <c r="N53" s="85"/>
      <c r="O53" s="127" t="str">
        <f>IF(OR(A53="", M53=""), "",
   IF(AND(
         M53 &lt;= 'County Names to hide (2)'!$D$2,
         OR(N53="", N53 &gt;= 'County Names to hide (2)'!$C$2)
      ),
      "Yes",
      "No"
   )
)</f>
        <v/>
      </c>
      <c r="P53" s="85"/>
      <c r="Q53" s="85"/>
      <c r="R53" s="85"/>
      <c r="S53" s="85"/>
      <c r="T53" s="96"/>
      <c r="U53" s="129" t="str">
        <f>IF(M53="","",
   ROUND(
      (MIN(IF(N53="", 'County Names to hide (2)'!$D$2, N53),
           'County Names to hide (2)'!$D$2)
       - M53) / 365 * 12,
   1)
)</f>
        <v/>
      </c>
      <c r="V53" s="129" t="str">
        <f>IF(C53="","",
   ROUND(('County Names to hide (2)'!$D$2 - C53) / 365 * 12, 1)
)</f>
        <v/>
      </c>
      <c r="W53" s="89"/>
      <c r="X53" s="101"/>
      <c r="Y53" s="103"/>
      <c r="Z53" s="105"/>
      <c r="AA53" s="103"/>
      <c r="AB53" s="103"/>
      <c r="AC53" s="103"/>
      <c r="AD53" s="103"/>
      <c r="AE53" s="103"/>
      <c r="AF5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53" s="103"/>
      <c r="AH53" s="103"/>
      <c r="AI53" s="123" t="str">
        <f t="shared" si="2"/>
        <v/>
      </c>
      <c r="AJ53" s="103"/>
      <c r="AK53" s="103"/>
      <c r="AL53" s="112"/>
    </row>
    <row r="54" spans="1:38" x14ac:dyDescent="0.35">
      <c r="A54" s="74"/>
      <c r="B54" s="80"/>
      <c r="C54" s="84"/>
      <c r="D54" s="88"/>
      <c r="E54" s="90"/>
      <c r="F54" s="90"/>
      <c r="G54" s="90"/>
      <c r="H54" s="90"/>
      <c r="I54" s="90"/>
      <c r="J54" s="90"/>
      <c r="K54" s="90"/>
      <c r="L54" s="114" t="str">
        <f t="shared" si="0"/>
        <v>Yes</v>
      </c>
      <c r="M54" s="84"/>
      <c r="N54" s="84"/>
      <c r="O54" s="127" t="str">
        <f>IF(OR(A54="", M54=""), "",
   IF(AND(
         M54 &lt;= 'County Names to hide (2)'!$D$2,
         OR(N54="", N54 &gt;= 'County Names to hide (2)'!$C$2)
      ),
      "Yes",
      "No"
   )
)</f>
        <v/>
      </c>
      <c r="P54" s="84"/>
      <c r="Q54" s="84"/>
      <c r="R54" s="84"/>
      <c r="S54" s="84"/>
      <c r="T54" s="95"/>
      <c r="U54" s="129" t="str">
        <f>IF(M54="","",
   ROUND(
      (MIN(IF(N54="", 'County Names to hide (2)'!$D$2, N54),
           'County Names to hide (2)'!$D$2)
       - M54) / 365 * 12,
   1)
)</f>
        <v/>
      </c>
      <c r="V54" s="129" t="str">
        <f>IF(C54="","",
   ROUND(('County Names to hide (2)'!$D$2 - C54) / 365 * 12, 1)
)</f>
        <v/>
      </c>
      <c r="W54" s="88"/>
      <c r="X54" s="100"/>
      <c r="Y54" s="102"/>
      <c r="Z54" s="104"/>
      <c r="AA54" s="102"/>
      <c r="AB54" s="102"/>
      <c r="AC54" s="102"/>
      <c r="AD54" s="102"/>
      <c r="AE54" s="102"/>
      <c r="AF5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54" s="102"/>
      <c r="AH54" s="102"/>
      <c r="AI54" s="123" t="str">
        <f t="shared" si="2"/>
        <v/>
      </c>
      <c r="AJ54" s="102"/>
      <c r="AK54" s="102"/>
      <c r="AL54" s="113"/>
    </row>
    <row r="55" spans="1:38" x14ac:dyDescent="0.35">
      <c r="A55" s="73"/>
      <c r="B55" s="81"/>
      <c r="C55" s="85"/>
      <c r="D55" s="89"/>
      <c r="E55" s="91"/>
      <c r="F55" s="91"/>
      <c r="G55" s="91"/>
      <c r="H55" s="91"/>
      <c r="I55" s="91"/>
      <c r="J55" s="91"/>
      <c r="K55" s="91"/>
      <c r="L55" s="114" t="str">
        <f t="shared" si="0"/>
        <v>Yes</v>
      </c>
      <c r="M55" s="85"/>
      <c r="N55" s="85"/>
      <c r="O55" s="127" t="str">
        <f>IF(OR(A55="", M55=""), "",
   IF(AND(
         M55 &lt;= 'County Names to hide (2)'!$D$2,
         OR(N55="", N55 &gt;= 'County Names to hide (2)'!$C$2)
      ),
      "Yes",
      "No"
   )
)</f>
        <v/>
      </c>
      <c r="P55" s="85"/>
      <c r="Q55" s="85"/>
      <c r="R55" s="85"/>
      <c r="S55" s="85"/>
      <c r="T55" s="96"/>
      <c r="U55" s="129" t="str">
        <f>IF(M55="","",
   ROUND(
      (MIN(IF(N55="", 'County Names to hide (2)'!$D$2, N55),
           'County Names to hide (2)'!$D$2)
       - M55) / 365 * 12,
   1)
)</f>
        <v/>
      </c>
      <c r="V55" s="129" t="str">
        <f>IF(C55="","",
   ROUND(('County Names to hide (2)'!$D$2 - C55) / 365 * 12, 1)
)</f>
        <v/>
      </c>
      <c r="W55" s="89"/>
      <c r="X55" s="101"/>
      <c r="Y55" s="103"/>
      <c r="Z55" s="105"/>
      <c r="AA55" s="103"/>
      <c r="AB55" s="103"/>
      <c r="AC55" s="103"/>
      <c r="AD55" s="103"/>
      <c r="AE55" s="103"/>
      <c r="AF5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55" s="103"/>
      <c r="AH55" s="103"/>
      <c r="AI55" s="123" t="str">
        <f t="shared" si="2"/>
        <v/>
      </c>
      <c r="AJ55" s="103"/>
      <c r="AK55" s="103"/>
      <c r="AL55" s="112"/>
    </row>
    <row r="56" spans="1:38" x14ac:dyDescent="0.35">
      <c r="A56" s="74"/>
      <c r="B56" s="80"/>
      <c r="C56" s="84"/>
      <c r="D56" s="88"/>
      <c r="E56" s="90"/>
      <c r="F56" s="90"/>
      <c r="G56" s="90"/>
      <c r="H56" s="90"/>
      <c r="I56" s="90"/>
      <c r="J56" s="90"/>
      <c r="K56" s="90"/>
      <c r="L56" s="114" t="str">
        <f t="shared" si="0"/>
        <v>Yes</v>
      </c>
      <c r="M56" s="84"/>
      <c r="N56" s="84"/>
      <c r="O56" s="127" t="str">
        <f>IF(OR(A56="", M56=""), "",
   IF(AND(
         M56 &lt;= 'County Names to hide (2)'!$D$2,
         OR(N56="", N56 &gt;= 'County Names to hide (2)'!$C$2)
      ),
      "Yes",
      "No"
   )
)</f>
        <v/>
      </c>
      <c r="P56" s="84"/>
      <c r="Q56" s="84"/>
      <c r="R56" s="84"/>
      <c r="S56" s="84"/>
      <c r="T56" s="95"/>
      <c r="U56" s="129" t="str">
        <f>IF(M56="","",
   ROUND(
      (MIN(IF(N56="", 'County Names to hide (2)'!$D$2, N56),
           'County Names to hide (2)'!$D$2)
       - M56) / 365 * 12,
   1)
)</f>
        <v/>
      </c>
      <c r="V56" s="129" t="str">
        <f>IF(C56="","",
   ROUND(('County Names to hide (2)'!$D$2 - C56) / 365 * 12, 1)
)</f>
        <v/>
      </c>
      <c r="W56" s="88"/>
      <c r="X56" s="100"/>
      <c r="Y56" s="102"/>
      <c r="Z56" s="104"/>
      <c r="AA56" s="102"/>
      <c r="AB56" s="102"/>
      <c r="AC56" s="102"/>
      <c r="AD56" s="102"/>
      <c r="AE56" s="102"/>
      <c r="AF5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56" s="102"/>
      <c r="AH56" s="102"/>
      <c r="AI56" s="123" t="str">
        <f t="shared" si="2"/>
        <v/>
      </c>
      <c r="AJ56" s="102"/>
      <c r="AK56" s="102"/>
      <c r="AL56" s="113"/>
    </row>
    <row r="57" spans="1:38" x14ac:dyDescent="0.35">
      <c r="A57" s="73"/>
      <c r="B57" s="81"/>
      <c r="C57" s="85"/>
      <c r="D57" s="89"/>
      <c r="E57" s="91"/>
      <c r="F57" s="91"/>
      <c r="G57" s="91"/>
      <c r="H57" s="91"/>
      <c r="I57" s="91"/>
      <c r="J57" s="91"/>
      <c r="K57" s="91"/>
      <c r="L57" s="114" t="str">
        <f t="shared" si="0"/>
        <v>Yes</v>
      </c>
      <c r="M57" s="85"/>
      <c r="N57" s="85"/>
      <c r="O57" s="127" t="str">
        <f>IF(OR(A57="", M57=""), "",
   IF(AND(
         M57 &lt;= 'County Names to hide (2)'!$D$2,
         OR(N57="", N57 &gt;= 'County Names to hide (2)'!$C$2)
      ),
      "Yes",
      "No"
   )
)</f>
        <v/>
      </c>
      <c r="P57" s="85"/>
      <c r="Q57" s="85"/>
      <c r="R57" s="85"/>
      <c r="S57" s="85"/>
      <c r="T57" s="96"/>
      <c r="U57" s="129" t="str">
        <f>IF(M57="","",
   ROUND(
      (MIN(IF(N57="", 'County Names to hide (2)'!$D$2, N57),
           'County Names to hide (2)'!$D$2)
       - M57) / 365 * 12,
   1)
)</f>
        <v/>
      </c>
      <c r="V57" s="129" t="str">
        <f>IF(C57="","",
   ROUND(('County Names to hide (2)'!$D$2 - C57) / 365 * 12, 1)
)</f>
        <v/>
      </c>
      <c r="W57" s="89"/>
      <c r="X57" s="101"/>
      <c r="Y57" s="103"/>
      <c r="Z57" s="105"/>
      <c r="AA57" s="103"/>
      <c r="AB57" s="103"/>
      <c r="AC57" s="103"/>
      <c r="AD57" s="103"/>
      <c r="AE57" s="103"/>
      <c r="AF5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57" s="103"/>
      <c r="AH57" s="103"/>
      <c r="AI57" s="123" t="str">
        <f t="shared" si="2"/>
        <v/>
      </c>
      <c r="AJ57" s="103"/>
      <c r="AK57" s="103"/>
      <c r="AL57" s="112"/>
    </row>
    <row r="58" spans="1:38" x14ac:dyDescent="0.35">
      <c r="A58" s="74"/>
      <c r="B58" s="80"/>
      <c r="C58" s="84"/>
      <c r="D58" s="88"/>
      <c r="E58" s="90"/>
      <c r="F58" s="90"/>
      <c r="G58" s="90"/>
      <c r="H58" s="90"/>
      <c r="I58" s="90"/>
      <c r="J58" s="90"/>
      <c r="K58" s="90"/>
      <c r="L58" s="114" t="str">
        <f t="shared" si="0"/>
        <v>Yes</v>
      </c>
      <c r="M58" s="84"/>
      <c r="N58" s="84"/>
      <c r="O58" s="127" t="str">
        <f>IF(OR(A58="", M58=""), "",
   IF(AND(
         M58 &lt;= 'County Names to hide (2)'!$D$2,
         OR(N58="", N58 &gt;= 'County Names to hide (2)'!$C$2)
      ),
      "Yes",
      "No"
   )
)</f>
        <v/>
      </c>
      <c r="P58" s="84"/>
      <c r="Q58" s="84"/>
      <c r="R58" s="84"/>
      <c r="S58" s="84"/>
      <c r="T58" s="95"/>
      <c r="U58" s="129" t="str">
        <f>IF(M58="","",
   ROUND(
      (MIN(IF(N58="", 'County Names to hide (2)'!$D$2, N58),
           'County Names to hide (2)'!$D$2)
       - M58) / 365 * 12,
   1)
)</f>
        <v/>
      </c>
      <c r="V58" s="129" t="str">
        <f>IF(C58="","",
   ROUND(('County Names to hide (2)'!$D$2 - C58) / 365 * 12, 1)
)</f>
        <v/>
      </c>
      <c r="W58" s="88"/>
      <c r="X58" s="100"/>
      <c r="Y58" s="102"/>
      <c r="Z58" s="104"/>
      <c r="AA58" s="102"/>
      <c r="AB58" s="102"/>
      <c r="AC58" s="102"/>
      <c r="AD58" s="102"/>
      <c r="AE58" s="102"/>
      <c r="AF5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58" s="102"/>
      <c r="AH58" s="102"/>
      <c r="AI58" s="123" t="str">
        <f t="shared" si="2"/>
        <v/>
      </c>
      <c r="AJ58" s="102"/>
      <c r="AK58" s="102"/>
      <c r="AL58" s="113"/>
    </row>
    <row r="59" spans="1:38" x14ac:dyDescent="0.35">
      <c r="A59" s="73"/>
      <c r="B59" s="81"/>
      <c r="C59" s="85"/>
      <c r="D59" s="89"/>
      <c r="E59" s="91"/>
      <c r="F59" s="91"/>
      <c r="G59" s="91"/>
      <c r="H59" s="91"/>
      <c r="I59" s="91"/>
      <c r="J59" s="91"/>
      <c r="K59" s="91"/>
      <c r="L59" s="114" t="str">
        <f t="shared" si="0"/>
        <v>Yes</v>
      </c>
      <c r="M59" s="85"/>
      <c r="N59" s="85"/>
      <c r="O59" s="127" t="str">
        <f>IF(OR(A59="", M59=""), "",
   IF(AND(
         M59 &lt;= 'County Names to hide (2)'!$D$2,
         OR(N59="", N59 &gt;= 'County Names to hide (2)'!$C$2)
      ),
      "Yes",
      "No"
   )
)</f>
        <v/>
      </c>
      <c r="P59" s="85"/>
      <c r="Q59" s="85"/>
      <c r="R59" s="85"/>
      <c r="S59" s="85"/>
      <c r="T59" s="96"/>
      <c r="U59" s="129" t="str">
        <f>IF(M59="","",
   ROUND(
      (MIN(IF(N59="", 'County Names to hide (2)'!$D$2, N59),
           'County Names to hide (2)'!$D$2)
       - M59) / 365 * 12,
   1)
)</f>
        <v/>
      </c>
      <c r="V59" s="129" t="str">
        <f>IF(C59="","",
   ROUND(('County Names to hide (2)'!$D$2 - C59) / 365 * 12, 1)
)</f>
        <v/>
      </c>
      <c r="W59" s="89"/>
      <c r="X59" s="101"/>
      <c r="Y59" s="103"/>
      <c r="Z59" s="105"/>
      <c r="AA59" s="103"/>
      <c r="AB59" s="103"/>
      <c r="AC59" s="103"/>
      <c r="AD59" s="103"/>
      <c r="AE59" s="103"/>
      <c r="AF5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59" s="103"/>
      <c r="AH59" s="103"/>
      <c r="AI59" s="123" t="str">
        <f t="shared" si="2"/>
        <v/>
      </c>
      <c r="AJ59" s="103"/>
      <c r="AK59" s="103"/>
      <c r="AL59" s="112"/>
    </row>
    <row r="60" spans="1:38" x14ac:dyDescent="0.35">
      <c r="A60" s="74"/>
      <c r="B60" s="80"/>
      <c r="C60" s="84"/>
      <c r="D60" s="88"/>
      <c r="E60" s="90"/>
      <c r="F60" s="90"/>
      <c r="G60" s="90"/>
      <c r="H60" s="90"/>
      <c r="I60" s="90"/>
      <c r="J60" s="90"/>
      <c r="K60" s="90"/>
      <c r="L60" s="114" t="str">
        <f t="shared" si="0"/>
        <v>Yes</v>
      </c>
      <c r="M60" s="84"/>
      <c r="N60" s="84"/>
      <c r="O60" s="127" t="str">
        <f>IF(OR(A60="", M60=""), "",
   IF(AND(
         M60 &lt;= 'County Names to hide (2)'!$D$2,
         OR(N60="", N60 &gt;= 'County Names to hide (2)'!$C$2)
      ),
      "Yes",
      "No"
   )
)</f>
        <v/>
      </c>
      <c r="P60" s="84"/>
      <c r="Q60" s="84"/>
      <c r="R60" s="84"/>
      <c r="S60" s="84"/>
      <c r="T60" s="95"/>
      <c r="U60" s="129" t="str">
        <f>IF(M60="","",
   ROUND(
      (MIN(IF(N60="", 'County Names to hide (2)'!$D$2, N60),
           'County Names to hide (2)'!$D$2)
       - M60) / 365 * 12,
   1)
)</f>
        <v/>
      </c>
      <c r="V60" s="129" t="str">
        <f>IF(C60="","",
   ROUND(('County Names to hide (2)'!$D$2 - C60) / 365 * 12, 1)
)</f>
        <v/>
      </c>
      <c r="W60" s="88"/>
      <c r="X60" s="100"/>
      <c r="Y60" s="102"/>
      <c r="Z60" s="104"/>
      <c r="AA60" s="102"/>
      <c r="AB60" s="102"/>
      <c r="AC60" s="102"/>
      <c r="AD60" s="102"/>
      <c r="AE60" s="102"/>
      <c r="AF6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60" s="102"/>
      <c r="AH60" s="102"/>
      <c r="AI60" s="123" t="str">
        <f t="shared" si="2"/>
        <v/>
      </c>
      <c r="AJ60" s="102"/>
      <c r="AK60" s="102"/>
      <c r="AL60" s="113"/>
    </row>
    <row r="61" spans="1:38" x14ac:dyDescent="0.35">
      <c r="A61" s="73"/>
      <c r="B61" s="81"/>
      <c r="C61" s="85"/>
      <c r="D61" s="89"/>
      <c r="E61" s="91"/>
      <c r="F61" s="91"/>
      <c r="G61" s="91"/>
      <c r="H61" s="91"/>
      <c r="I61" s="91"/>
      <c r="J61" s="91"/>
      <c r="K61" s="91"/>
      <c r="L61" s="114" t="str">
        <f t="shared" si="0"/>
        <v>Yes</v>
      </c>
      <c r="M61" s="85"/>
      <c r="N61" s="85"/>
      <c r="O61" s="127" t="str">
        <f>IF(OR(A61="", M61=""), "",
   IF(AND(
         M61 &lt;= 'County Names to hide (2)'!$D$2,
         OR(N61="", N61 &gt;= 'County Names to hide (2)'!$C$2)
      ),
      "Yes",
      "No"
   )
)</f>
        <v/>
      </c>
      <c r="P61" s="85"/>
      <c r="Q61" s="85"/>
      <c r="R61" s="85"/>
      <c r="S61" s="85"/>
      <c r="T61" s="96"/>
      <c r="U61" s="129" t="str">
        <f>IF(M61="","",
   ROUND(
      (MIN(IF(N61="", 'County Names to hide (2)'!$D$2, N61),
           'County Names to hide (2)'!$D$2)
       - M61) / 365 * 12,
   1)
)</f>
        <v/>
      </c>
      <c r="V61" s="129" t="str">
        <f>IF(C61="","",
   ROUND(('County Names to hide (2)'!$D$2 - C61) / 365 * 12, 1)
)</f>
        <v/>
      </c>
      <c r="W61" s="89"/>
      <c r="X61" s="101"/>
      <c r="Y61" s="103"/>
      <c r="Z61" s="105"/>
      <c r="AA61" s="103"/>
      <c r="AB61" s="103"/>
      <c r="AC61" s="103"/>
      <c r="AD61" s="103"/>
      <c r="AE61" s="103"/>
      <c r="AF6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61" s="103"/>
      <c r="AH61" s="103"/>
      <c r="AI61" s="123" t="str">
        <f t="shared" si="2"/>
        <v/>
      </c>
      <c r="AJ61" s="103"/>
      <c r="AK61" s="103"/>
      <c r="AL61" s="112"/>
    </row>
    <row r="62" spans="1:38" x14ac:dyDescent="0.35">
      <c r="A62" s="74"/>
      <c r="B62" s="80"/>
      <c r="C62" s="84"/>
      <c r="D62" s="88"/>
      <c r="E62" s="90"/>
      <c r="F62" s="90"/>
      <c r="G62" s="90"/>
      <c r="H62" s="90"/>
      <c r="I62" s="90"/>
      <c r="J62" s="90"/>
      <c r="K62" s="90"/>
      <c r="L62" s="114" t="str">
        <f t="shared" si="0"/>
        <v>Yes</v>
      </c>
      <c r="M62" s="84"/>
      <c r="N62" s="84"/>
      <c r="O62" s="127" t="str">
        <f>IF(OR(A62="", M62=""), "",
   IF(AND(
         M62 &lt;= 'County Names to hide (2)'!$D$2,
         OR(N62="", N62 &gt;= 'County Names to hide (2)'!$C$2)
      ),
      "Yes",
      "No"
   )
)</f>
        <v/>
      </c>
      <c r="P62" s="84"/>
      <c r="Q62" s="84"/>
      <c r="R62" s="84"/>
      <c r="S62" s="84"/>
      <c r="T62" s="95"/>
      <c r="U62" s="129" t="str">
        <f>IF(M62="","",
   ROUND(
      (MIN(IF(N62="", 'County Names to hide (2)'!$D$2, N62),
           'County Names to hide (2)'!$D$2)
       - M62) / 365 * 12,
   1)
)</f>
        <v/>
      </c>
      <c r="V62" s="129" t="str">
        <f>IF(C62="","",
   ROUND(('County Names to hide (2)'!$D$2 - C62) / 365 * 12, 1)
)</f>
        <v/>
      </c>
      <c r="W62" s="88"/>
      <c r="X62" s="100"/>
      <c r="Y62" s="102"/>
      <c r="Z62" s="104"/>
      <c r="AA62" s="102"/>
      <c r="AB62" s="102"/>
      <c r="AC62" s="102"/>
      <c r="AD62" s="102"/>
      <c r="AE62" s="102"/>
      <c r="AF6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62" s="102"/>
      <c r="AH62" s="102"/>
      <c r="AI62" s="123" t="str">
        <f t="shared" si="2"/>
        <v/>
      </c>
      <c r="AJ62" s="102"/>
      <c r="AK62" s="102"/>
      <c r="AL62" s="113"/>
    </row>
    <row r="63" spans="1:38" x14ac:dyDescent="0.35">
      <c r="A63" s="73"/>
      <c r="B63" s="81"/>
      <c r="C63" s="85"/>
      <c r="D63" s="89"/>
      <c r="E63" s="91"/>
      <c r="F63" s="91"/>
      <c r="G63" s="91"/>
      <c r="H63" s="91"/>
      <c r="I63" s="91"/>
      <c r="J63" s="91"/>
      <c r="K63" s="91"/>
      <c r="L63" s="114" t="str">
        <f t="shared" si="0"/>
        <v>Yes</v>
      </c>
      <c r="M63" s="85"/>
      <c r="N63" s="85"/>
      <c r="O63" s="127" t="str">
        <f>IF(OR(A63="", M63=""), "",
   IF(AND(
         M63 &lt;= 'County Names to hide (2)'!$D$2,
         OR(N63="", N63 &gt;= 'County Names to hide (2)'!$C$2)
      ),
      "Yes",
      "No"
   )
)</f>
        <v/>
      </c>
      <c r="P63" s="85"/>
      <c r="Q63" s="85"/>
      <c r="R63" s="85"/>
      <c r="S63" s="85"/>
      <c r="T63" s="96"/>
      <c r="U63" s="129" t="str">
        <f>IF(M63="","",
   ROUND(
      (MIN(IF(N63="", 'County Names to hide (2)'!$D$2, N63),
           'County Names to hide (2)'!$D$2)
       - M63) / 365 * 12,
   1)
)</f>
        <v/>
      </c>
      <c r="V63" s="129" t="str">
        <f>IF(C63="","",
   ROUND(('County Names to hide (2)'!$D$2 - C63) / 365 * 12, 1)
)</f>
        <v/>
      </c>
      <c r="W63" s="89"/>
      <c r="X63" s="101"/>
      <c r="Y63" s="103"/>
      <c r="Z63" s="105"/>
      <c r="AA63" s="103"/>
      <c r="AB63" s="103"/>
      <c r="AC63" s="103"/>
      <c r="AD63" s="103"/>
      <c r="AE63" s="103"/>
      <c r="AF6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63" s="103"/>
      <c r="AH63" s="103"/>
      <c r="AI63" s="123" t="str">
        <f t="shared" si="2"/>
        <v/>
      </c>
      <c r="AJ63" s="103"/>
      <c r="AK63" s="103"/>
      <c r="AL63" s="112"/>
    </row>
    <row r="64" spans="1:38" x14ac:dyDescent="0.35">
      <c r="A64" s="74"/>
      <c r="B64" s="80"/>
      <c r="C64" s="84"/>
      <c r="D64" s="88"/>
      <c r="E64" s="90"/>
      <c r="F64" s="90"/>
      <c r="G64" s="90"/>
      <c r="H64" s="90"/>
      <c r="I64" s="90"/>
      <c r="J64" s="90"/>
      <c r="K64" s="90"/>
      <c r="L64" s="114" t="str">
        <f t="shared" si="0"/>
        <v>Yes</v>
      </c>
      <c r="M64" s="84"/>
      <c r="N64" s="84"/>
      <c r="O64" s="127" t="str">
        <f>IF(OR(A64="", M64=""), "",
   IF(AND(
         M64 &lt;= 'County Names to hide (2)'!$D$2,
         OR(N64="", N64 &gt;= 'County Names to hide (2)'!$C$2)
      ),
      "Yes",
      "No"
   )
)</f>
        <v/>
      </c>
      <c r="P64" s="84"/>
      <c r="Q64" s="84"/>
      <c r="R64" s="84"/>
      <c r="S64" s="84"/>
      <c r="T64" s="95"/>
      <c r="U64" s="129" t="str">
        <f>IF(M64="","",
   ROUND(
      (MIN(IF(N64="", 'County Names to hide (2)'!$D$2, N64),
           'County Names to hide (2)'!$D$2)
       - M64) / 365 * 12,
   1)
)</f>
        <v/>
      </c>
      <c r="V64" s="129" t="str">
        <f>IF(C64="","",
   ROUND(('County Names to hide (2)'!$D$2 - C64) / 365 * 12, 1)
)</f>
        <v/>
      </c>
      <c r="W64" s="88"/>
      <c r="X64" s="100"/>
      <c r="Y64" s="102"/>
      <c r="Z64" s="104"/>
      <c r="AA64" s="102"/>
      <c r="AB64" s="102"/>
      <c r="AC64" s="102"/>
      <c r="AD64" s="102"/>
      <c r="AE64" s="102"/>
      <c r="AF6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64" s="102"/>
      <c r="AH64" s="102"/>
      <c r="AI64" s="123" t="str">
        <f t="shared" si="2"/>
        <v/>
      </c>
      <c r="AJ64" s="102"/>
      <c r="AK64" s="102"/>
      <c r="AL64" s="113"/>
    </row>
    <row r="65" spans="1:38" x14ac:dyDescent="0.35">
      <c r="A65" s="73"/>
      <c r="B65" s="81"/>
      <c r="C65" s="85"/>
      <c r="D65" s="89"/>
      <c r="E65" s="91"/>
      <c r="F65" s="91"/>
      <c r="G65" s="91"/>
      <c r="H65" s="91"/>
      <c r="I65" s="91"/>
      <c r="J65" s="91"/>
      <c r="K65" s="91"/>
      <c r="L65" s="114" t="str">
        <f t="shared" si="0"/>
        <v>Yes</v>
      </c>
      <c r="M65" s="85"/>
      <c r="N65" s="85"/>
      <c r="O65" s="127" t="str">
        <f>IF(OR(A65="", M65=""), "",
   IF(AND(
         M65 &lt;= 'County Names to hide (2)'!$D$2,
         OR(N65="", N65 &gt;= 'County Names to hide (2)'!$C$2)
      ),
      "Yes",
      "No"
   )
)</f>
        <v/>
      </c>
      <c r="P65" s="85"/>
      <c r="Q65" s="85"/>
      <c r="R65" s="85"/>
      <c r="S65" s="85"/>
      <c r="T65" s="96"/>
      <c r="U65" s="129" t="str">
        <f>IF(M65="","",
   ROUND(
      (MIN(IF(N65="", 'County Names to hide (2)'!$D$2, N65),
           'County Names to hide (2)'!$D$2)
       - M65) / 365 * 12,
   1)
)</f>
        <v/>
      </c>
      <c r="V65" s="129" t="str">
        <f>IF(C65="","",
   ROUND(('County Names to hide (2)'!$D$2 - C65) / 365 * 12, 1)
)</f>
        <v/>
      </c>
      <c r="W65" s="89"/>
      <c r="X65" s="101"/>
      <c r="Y65" s="103"/>
      <c r="Z65" s="105"/>
      <c r="AA65" s="103"/>
      <c r="AB65" s="103"/>
      <c r="AC65" s="103"/>
      <c r="AD65" s="103"/>
      <c r="AE65" s="103"/>
      <c r="AF6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65" s="103"/>
      <c r="AH65" s="103"/>
      <c r="AI65" s="123" t="str">
        <f t="shared" si="2"/>
        <v/>
      </c>
      <c r="AJ65" s="103"/>
      <c r="AK65" s="103"/>
      <c r="AL65" s="112"/>
    </row>
    <row r="66" spans="1:38" x14ac:dyDescent="0.35">
      <c r="A66" s="74"/>
      <c r="B66" s="80"/>
      <c r="C66" s="84"/>
      <c r="D66" s="88"/>
      <c r="E66" s="90"/>
      <c r="F66" s="90"/>
      <c r="G66" s="90"/>
      <c r="H66" s="90"/>
      <c r="I66" s="90"/>
      <c r="J66" s="90"/>
      <c r="K66" s="90"/>
      <c r="L66" s="114" t="str">
        <f t="shared" si="0"/>
        <v>Yes</v>
      </c>
      <c r="M66" s="84"/>
      <c r="N66" s="84"/>
      <c r="O66" s="127" t="str">
        <f>IF(OR(A66="", M66=""), "",
   IF(AND(
         M66 &lt;= 'County Names to hide (2)'!$D$2,
         OR(N66="", N66 &gt;= 'County Names to hide (2)'!$C$2)
      ),
      "Yes",
      "No"
   )
)</f>
        <v/>
      </c>
      <c r="P66" s="84"/>
      <c r="Q66" s="84"/>
      <c r="R66" s="84"/>
      <c r="S66" s="84"/>
      <c r="T66" s="95"/>
      <c r="U66" s="129" t="str">
        <f>IF(M66="","",
   ROUND(
      (MIN(IF(N66="", 'County Names to hide (2)'!$D$2, N66),
           'County Names to hide (2)'!$D$2)
       - M66) / 365 * 12,
   1)
)</f>
        <v/>
      </c>
      <c r="V66" s="129" t="str">
        <f>IF(C66="","",
   ROUND(('County Names to hide (2)'!$D$2 - C66) / 365 * 12, 1)
)</f>
        <v/>
      </c>
      <c r="W66" s="88"/>
      <c r="X66" s="100"/>
      <c r="Y66" s="102"/>
      <c r="Z66" s="104"/>
      <c r="AA66" s="102"/>
      <c r="AB66" s="102"/>
      <c r="AC66" s="102"/>
      <c r="AD66" s="102"/>
      <c r="AE66" s="102"/>
      <c r="AF6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66" s="102"/>
      <c r="AH66" s="102"/>
      <c r="AI66" s="123" t="str">
        <f t="shared" si="2"/>
        <v/>
      </c>
      <c r="AJ66" s="102"/>
      <c r="AK66" s="102"/>
      <c r="AL66" s="113"/>
    </row>
    <row r="67" spans="1:38" x14ac:dyDescent="0.35">
      <c r="A67" s="73"/>
      <c r="B67" s="81"/>
      <c r="C67" s="85"/>
      <c r="D67" s="89"/>
      <c r="E67" s="91"/>
      <c r="F67" s="91"/>
      <c r="G67" s="91"/>
      <c r="H67" s="91"/>
      <c r="I67" s="91"/>
      <c r="J67" s="91"/>
      <c r="K67" s="91"/>
      <c r="L67" s="114" t="str">
        <f t="shared" si="0"/>
        <v>Yes</v>
      </c>
      <c r="M67" s="85"/>
      <c r="N67" s="85"/>
      <c r="O67" s="127" t="str">
        <f>IF(OR(A67="", M67=""), "",
   IF(AND(
         M67 &lt;= 'County Names to hide (2)'!$D$2,
         OR(N67="", N67 &gt;= 'County Names to hide (2)'!$C$2)
      ),
      "Yes",
      "No"
   )
)</f>
        <v/>
      </c>
      <c r="P67" s="85"/>
      <c r="Q67" s="85"/>
      <c r="R67" s="85"/>
      <c r="S67" s="85"/>
      <c r="T67" s="96"/>
      <c r="U67" s="129" t="str">
        <f>IF(M67="","",
   ROUND(
      (MIN(IF(N67="", 'County Names to hide (2)'!$D$2, N67),
           'County Names to hide (2)'!$D$2)
       - M67) / 365 * 12,
   1)
)</f>
        <v/>
      </c>
      <c r="V67" s="129" t="str">
        <f>IF(C67="","",
   ROUND(('County Names to hide (2)'!$D$2 - C67) / 365 * 12, 1)
)</f>
        <v/>
      </c>
      <c r="W67" s="89"/>
      <c r="X67" s="101"/>
      <c r="Y67" s="103"/>
      <c r="Z67" s="105"/>
      <c r="AA67" s="103"/>
      <c r="AB67" s="103"/>
      <c r="AC67" s="103"/>
      <c r="AD67" s="103"/>
      <c r="AE67" s="103"/>
      <c r="AF6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67" s="103"/>
      <c r="AH67" s="103"/>
      <c r="AI67" s="123" t="str">
        <f t="shared" si="2"/>
        <v/>
      </c>
      <c r="AJ67" s="103"/>
      <c r="AK67" s="103"/>
      <c r="AL67" s="112"/>
    </row>
    <row r="68" spans="1:38" x14ac:dyDescent="0.35">
      <c r="A68" s="74"/>
      <c r="B68" s="80"/>
      <c r="C68" s="84"/>
      <c r="D68" s="88"/>
      <c r="E68" s="90"/>
      <c r="F68" s="90"/>
      <c r="G68" s="90"/>
      <c r="H68" s="90"/>
      <c r="I68" s="90"/>
      <c r="J68" s="90"/>
      <c r="K68" s="90"/>
      <c r="L68" s="114" t="str">
        <f t="shared" si="0"/>
        <v>Yes</v>
      </c>
      <c r="M68" s="84"/>
      <c r="N68" s="84"/>
      <c r="O68" s="127" t="str">
        <f>IF(OR(A68="", M68=""), "",
   IF(AND(
         M68 &lt;= 'County Names to hide (2)'!$D$2,
         OR(N68="", N68 &gt;= 'County Names to hide (2)'!$C$2)
      ),
      "Yes",
      "No"
   )
)</f>
        <v/>
      </c>
      <c r="P68" s="84"/>
      <c r="Q68" s="84"/>
      <c r="R68" s="84"/>
      <c r="S68" s="84"/>
      <c r="T68" s="95"/>
      <c r="U68" s="129" t="str">
        <f>IF(M68="","",
   ROUND(
      (MIN(IF(N68="", 'County Names to hide (2)'!$D$2, N68),
           'County Names to hide (2)'!$D$2)
       - M68) / 365 * 12,
   1)
)</f>
        <v/>
      </c>
      <c r="V68" s="129" t="str">
        <f>IF(C68="","",
   ROUND(('County Names to hide (2)'!$D$2 - C68) / 365 * 12, 1)
)</f>
        <v/>
      </c>
      <c r="W68" s="88"/>
      <c r="X68" s="100"/>
      <c r="Y68" s="102"/>
      <c r="Z68" s="104"/>
      <c r="AA68" s="102"/>
      <c r="AB68" s="102"/>
      <c r="AC68" s="102"/>
      <c r="AD68" s="102"/>
      <c r="AE68" s="102"/>
      <c r="AF6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68" s="102"/>
      <c r="AH68" s="102"/>
      <c r="AI68" s="123" t="str">
        <f t="shared" si="2"/>
        <v/>
      </c>
      <c r="AJ68" s="102"/>
      <c r="AK68" s="102"/>
      <c r="AL68" s="113"/>
    </row>
    <row r="69" spans="1:38" x14ac:dyDescent="0.35">
      <c r="A69" s="73"/>
      <c r="B69" s="81"/>
      <c r="C69" s="85"/>
      <c r="D69" s="89"/>
      <c r="E69" s="91"/>
      <c r="F69" s="91"/>
      <c r="G69" s="91"/>
      <c r="H69" s="91"/>
      <c r="I69" s="91"/>
      <c r="J69" s="91"/>
      <c r="K69" s="91"/>
      <c r="L69" s="114" t="str">
        <f t="shared" si="0"/>
        <v>Yes</v>
      </c>
      <c r="M69" s="85"/>
      <c r="N69" s="85"/>
      <c r="O69" s="127" t="str">
        <f>IF(OR(A69="", M69=""), "",
   IF(AND(
         M69 &lt;= 'County Names to hide (2)'!$D$2,
         OR(N69="", N69 &gt;= 'County Names to hide (2)'!$C$2)
      ),
      "Yes",
      "No"
   )
)</f>
        <v/>
      </c>
      <c r="P69" s="85"/>
      <c r="Q69" s="85"/>
      <c r="R69" s="85"/>
      <c r="S69" s="85"/>
      <c r="T69" s="96"/>
      <c r="U69" s="129" t="str">
        <f>IF(M69="","",
   ROUND(
      (MIN(IF(N69="", 'County Names to hide (2)'!$D$2, N69),
           'County Names to hide (2)'!$D$2)
       - M69) / 365 * 12,
   1)
)</f>
        <v/>
      </c>
      <c r="V69" s="129" t="str">
        <f>IF(C69="","",
   ROUND(('County Names to hide (2)'!$D$2 - C69) / 365 * 12, 1)
)</f>
        <v/>
      </c>
      <c r="W69" s="89"/>
      <c r="X69" s="101"/>
      <c r="Y69" s="103"/>
      <c r="Z69" s="105"/>
      <c r="AA69" s="103"/>
      <c r="AB69" s="103"/>
      <c r="AC69" s="103"/>
      <c r="AD69" s="103"/>
      <c r="AE69" s="103"/>
      <c r="AF6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69" s="103"/>
      <c r="AH69" s="103"/>
      <c r="AI69" s="123" t="str">
        <f t="shared" si="2"/>
        <v/>
      </c>
      <c r="AJ69" s="103"/>
      <c r="AK69" s="103"/>
      <c r="AL69" s="112"/>
    </row>
    <row r="70" spans="1:38" x14ac:dyDescent="0.35">
      <c r="A70" s="74"/>
      <c r="B70" s="80"/>
      <c r="C70" s="84"/>
      <c r="D70" s="88"/>
      <c r="E70" s="90"/>
      <c r="F70" s="90"/>
      <c r="G70" s="90"/>
      <c r="H70" s="90"/>
      <c r="I70" s="90"/>
      <c r="J70" s="90"/>
      <c r="K70" s="90"/>
      <c r="L70" s="114" t="str">
        <f t="shared" ref="L70:L133" si="3">IF(COUNTIF(F70:K70, "Yes")&gt;0, "No", "Yes")</f>
        <v>Yes</v>
      </c>
      <c r="M70" s="84"/>
      <c r="N70" s="84"/>
      <c r="O70" s="127" t="str">
        <f>IF(OR(A70="", M70=""), "",
   IF(AND(
         M70 &lt;= 'County Names to hide (2)'!$D$2,
         OR(N70="", N70 &gt;= 'County Names to hide (2)'!$C$2)
      ),
      "Yes",
      "No"
   )
)</f>
        <v/>
      </c>
      <c r="P70" s="84"/>
      <c r="Q70" s="84"/>
      <c r="R70" s="84"/>
      <c r="S70" s="84"/>
      <c r="T70" s="95"/>
      <c r="U70" s="129" t="str">
        <f>IF(M70="","",
   ROUND(
      (MIN(IF(N70="", 'County Names to hide (2)'!$D$2, N70),
           'County Names to hide (2)'!$D$2)
       - M70) / 365 * 12,
   1)
)</f>
        <v/>
      </c>
      <c r="V70" s="129" t="str">
        <f>IF(C70="","",
   ROUND(('County Names to hide (2)'!$D$2 - C70) / 365 * 12, 1)
)</f>
        <v/>
      </c>
      <c r="W70" s="88"/>
      <c r="X70" s="100"/>
      <c r="Y70" s="102"/>
      <c r="Z70" s="104"/>
      <c r="AA70" s="102"/>
      <c r="AB70" s="102"/>
      <c r="AC70" s="102"/>
      <c r="AD70" s="102"/>
      <c r="AE70" s="102"/>
      <c r="AF7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70" s="102"/>
      <c r="AH70" s="102"/>
      <c r="AI70" s="123" t="str">
        <f t="shared" ref="AI70:AI133" si="4">IF(U70="", "", IF(U70&gt;=3, "yes", "no"))</f>
        <v/>
      </c>
      <c r="AJ70" s="102"/>
      <c r="AK70" s="102"/>
      <c r="AL70" s="113"/>
    </row>
    <row r="71" spans="1:38" x14ac:dyDescent="0.35">
      <c r="A71" s="73"/>
      <c r="B71" s="81"/>
      <c r="C71" s="85"/>
      <c r="D71" s="89"/>
      <c r="E71" s="91"/>
      <c r="F71" s="91"/>
      <c r="G71" s="91"/>
      <c r="H71" s="91"/>
      <c r="I71" s="91"/>
      <c r="J71" s="91"/>
      <c r="K71" s="91"/>
      <c r="L71" s="114" t="str">
        <f t="shared" si="3"/>
        <v>Yes</v>
      </c>
      <c r="M71" s="85"/>
      <c r="N71" s="85"/>
      <c r="O71" s="127" t="str">
        <f>IF(OR(A71="", M71=""), "",
   IF(AND(
         M71 &lt;= 'County Names to hide (2)'!$D$2,
         OR(N71="", N71 &gt;= 'County Names to hide (2)'!$C$2)
      ),
      "Yes",
      "No"
   )
)</f>
        <v/>
      </c>
      <c r="P71" s="85"/>
      <c r="Q71" s="85"/>
      <c r="R71" s="85"/>
      <c r="S71" s="85"/>
      <c r="T71" s="96"/>
      <c r="U71" s="129" t="str">
        <f>IF(M71="","",
   ROUND(
      (MIN(IF(N71="", 'County Names to hide (2)'!$D$2, N71),
           'County Names to hide (2)'!$D$2)
       - M71) / 365 * 12,
   1)
)</f>
        <v/>
      </c>
      <c r="V71" s="129" t="str">
        <f>IF(C71="","",
   ROUND(('County Names to hide (2)'!$D$2 - C71) / 365 * 12, 1)
)</f>
        <v/>
      </c>
      <c r="W71" s="89"/>
      <c r="X71" s="101"/>
      <c r="Y71" s="103"/>
      <c r="Z71" s="105"/>
      <c r="AA71" s="103"/>
      <c r="AB71" s="103"/>
      <c r="AC71" s="103"/>
      <c r="AD71" s="103"/>
      <c r="AE71" s="103"/>
      <c r="AF7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71" s="103"/>
      <c r="AH71" s="103"/>
      <c r="AI71" s="123" t="str">
        <f t="shared" si="4"/>
        <v/>
      </c>
      <c r="AJ71" s="103"/>
      <c r="AK71" s="103"/>
      <c r="AL71" s="112"/>
    </row>
    <row r="72" spans="1:38" x14ac:dyDescent="0.35">
      <c r="A72" s="74"/>
      <c r="B72" s="80"/>
      <c r="C72" s="84"/>
      <c r="D72" s="88"/>
      <c r="E72" s="90"/>
      <c r="F72" s="90"/>
      <c r="G72" s="90"/>
      <c r="H72" s="90"/>
      <c r="I72" s="90"/>
      <c r="J72" s="90"/>
      <c r="K72" s="90"/>
      <c r="L72" s="114" t="str">
        <f t="shared" si="3"/>
        <v>Yes</v>
      </c>
      <c r="M72" s="84"/>
      <c r="N72" s="84"/>
      <c r="O72" s="127" t="str">
        <f>IF(OR(A72="", M72=""), "",
   IF(AND(
         M72 &lt;= 'County Names to hide (2)'!$D$2,
         OR(N72="", N72 &gt;= 'County Names to hide (2)'!$C$2)
      ),
      "Yes",
      "No"
   )
)</f>
        <v/>
      </c>
      <c r="P72" s="84"/>
      <c r="Q72" s="84"/>
      <c r="R72" s="84"/>
      <c r="S72" s="84"/>
      <c r="T72" s="95"/>
      <c r="U72" s="129" t="str">
        <f>IF(M72="","",
   ROUND(
      (MIN(IF(N72="", 'County Names to hide (2)'!$D$2, N72),
           'County Names to hide (2)'!$D$2)
       - M72) / 365 * 12,
   1)
)</f>
        <v/>
      </c>
      <c r="V72" s="129" t="str">
        <f>IF(C72="","",
   ROUND(('County Names to hide (2)'!$D$2 - C72) / 365 * 12, 1)
)</f>
        <v/>
      </c>
      <c r="W72" s="88"/>
      <c r="X72" s="100"/>
      <c r="Y72" s="102"/>
      <c r="Z72" s="104"/>
      <c r="AA72" s="102"/>
      <c r="AB72" s="102"/>
      <c r="AC72" s="102"/>
      <c r="AD72" s="102"/>
      <c r="AE72" s="102"/>
      <c r="AF7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72" s="102"/>
      <c r="AH72" s="102"/>
      <c r="AI72" s="123" t="str">
        <f t="shared" si="4"/>
        <v/>
      </c>
      <c r="AJ72" s="102"/>
      <c r="AK72" s="102"/>
      <c r="AL72" s="113"/>
    </row>
    <row r="73" spans="1:38" x14ac:dyDescent="0.35">
      <c r="A73" s="73"/>
      <c r="B73" s="81"/>
      <c r="C73" s="85"/>
      <c r="D73" s="89"/>
      <c r="E73" s="91"/>
      <c r="F73" s="91"/>
      <c r="G73" s="91"/>
      <c r="H73" s="91"/>
      <c r="I73" s="91"/>
      <c r="J73" s="91"/>
      <c r="K73" s="91"/>
      <c r="L73" s="114" t="str">
        <f t="shared" si="3"/>
        <v>Yes</v>
      </c>
      <c r="M73" s="85"/>
      <c r="N73" s="85"/>
      <c r="O73" s="127" t="str">
        <f>IF(OR(A73="", M73=""), "",
   IF(AND(
         M73 &lt;= 'County Names to hide (2)'!$D$2,
         OR(N73="", N73 &gt;= 'County Names to hide (2)'!$C$2)
      ),
      "Yes",
      "No"
   )
)</f>
        <v/>
      </c>
      <c r="P73" s="85"/>
      <c r="Q73" s="85"/>
      <c r="R73" s="85"/>
      <c r="S73" s="85"/>
      <c r="T73" s="96"/>
      <c r="U73" s="129" t="str">
        <f>IF(M73="","",
   ROUND(
      (MIN(IF(N73="", 'County Names to hide (2)'!$D$2, N73),
           'County Names to hide (2)'!$D$2)
       - M73) / 365 * 12,
   1)
)</f>
        <v/>
      </c>
      <c r="V73" s="129" t="str">
        <f>IF(C73="","",
   ROUND(('County Names to hide (2)'!$D$2 - C73) / 365 * 12, 1)
)</f>
        <v/>
      </c>
      <c r="W73" s="89"/>
      <c r="X73" s="101"/>
      <c r="Y73" s="103"/>
      <c r="Z73" s="105"/>
      <c r="AA73" s="103"/>
      <c r="AB73" s="103"/>
      <c r="AC73" s="103"/>
      <c r="AD73" s="103"/>
      <c r="AE73" s="103"/>
      <c r="AF7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73" s="103"/>
      <c r="AH73" s="103"/>
      <c r="AI73" s="123" t="str">
        <f t="shared" si="4"/>
        <v/>
      </c>
      <c r="AJ73" s="103"/>
      <c r="AK73" s="103"/>
      <c r="AL73" s="112"/>
    </row>
    <row r="74" spans="1:38" x14ac:dyDescent="0.35">
      <c r="A74" s="74"/>
      <c r="B74" s="80"/>
      <c r="C74" s="84"/>
      <c r="D74" s="88"/>
      <c r="E74" s="90"/>
      <c r="F74" s="90"/>
      <c r="G74" s="90"/>
      <c r="H74" s="90"/>
      <c r="I74" s="90"/>
      <c r="J74" s="90"/>
      <c r="K74" s="90"/>
      <c r="L74" s="114" t="str">
        <f t="shared" si="3"/>
        <v>Yes</v>
      </c>
      <c r="M74" s="84"/>
      <c r="N74" s="84"/>
      <c r="O74" s="127" t="str">
        <f>IF(OR(A74="", M74=""), "",
   IF(AND(
         M74 &lt;= 'County Names to hide (2)'!$D$2,
         OR(N74="", N74 &gt;= 'County Names to hide (2)'!$C$2)
      ),
      "Yes",
      "No"
   )
)</f>
        <v/>
      </c>
      <c r="P74" s="84"/>
      <c r="Q74" s="84"/>
      <c r="R74" s="84"/>
      <c r="S74" s="84"/>
      <c r="T74" s="95"/>
      <c r="U74" s="129" t="str">
        <f>IF(M74="","",
   ROUND(
      (MIN(IF(N74="", 'County Names to hide (2)'!$D$2, N74),
           'County Names to hide (2)'!$D$2)
       - M74) / 365 * 12,
   1)
)</f>
        <v/>
      </c>
      <c r="V74" s="129" t="str">
        <f>IF(C74="","",
   ROUND(('County Names to hide (2)'!$D$2 - C74) / 365 * 12, 1)
)</f>
        <v/>
      </c>
      <c r="W74" s="88"/>
      <c r="X74" s="100"/>
      <c r="Y74" s="102"/>
      <c r="Z74" s="104"/>
      <c r="AA74" s="102"/>
      <c r="AB74" s="102"/>
      <c r="AC74" s="102"/>
      <c r="AD74" s="102"/>
      <c r="AE74" s="102"/>
      <c r="AF7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74" s="102"/>
      <c r="AH74" s="102"/>
      <c r="AI74" s="123" t="str">
        <f t="shared" si="4"/>
        <v/>
      </c>
      <c r="AJ74" s="102"/>
      <c r="AK74" s="102"/>
      <c r="AL74" s="113"/>
    </row>
    <row r="75" spans="1:38" x14ac:dyDescent="0.35">
      <c r="A75" s="73"/>
      <c r="B75" s="81"/>
      <c r="C75" s="85"/>
      <c r="D75" s="89"/>
      <c r="E75" s="91"/>
      <c r="F75" s="91"/>
      <c r="G75" s="91"/>
      <c r="H75" s="91"/>
      <c r="I75" s="91"/>
      <c r="J75" s="91"/>
      <c r="K75" s="91"/>
      <c r="L75" s="114" t="str">
        <f t="shared" si="3"/>
        <v>Yes</v>
      </c>
      <c r="M75" s="85"/>
      <c r="N75" s="85"/>
      <c r="O75" s="127" t="str">
        <f>IF(OR(A75="", M75=""), "",
   IF(AND(
         M75 &lt;= 'County Names to hide (2)'!$D$2,
         OR(N75="", N75 &gt;= 'County Names to hide (2)'!$C$2)
      ),
      "Yes",
      "No"
   )
)</f>
        <v/>
      </c>
      <c r="P75" s="85"/>
      <c r="Q75" s="85"/>
      <c r="R75" s="85"/>
      <c r="S75" s="85"/>
      <c r="T75" s="96"/>
      <c r="U75" s="129" t="str">
        <f>IF(M75="","",
   ROUND(
      (MIN(IF(N75="", 'County Names to hide (2)'!$D$2, N75),
           'County Names to hide (2)'!$D$2)
       - M75) / 365 * 12,
   1)
)</f>
        <v/>
      </c>
      <c r="V75" s="129" t="str">
        <f>IF(C75="","",
   ROUND(('County Names to hide (2)'!$D$2 - C75) / 365 * 12, 1)
)</f>
        <v/>
      </c>
      <c r="W75" s="89"/>
      <c r="X75" s="101"/>
      <c r="Y75" s="103"/>
      <c r="Z75" s="105"/>
      <c r="AA75" s="103"/>
      <c r="AB75" s="103"/>
      <c r="AC75" s="103"/>
      <c r="AD75" s="103"/>
      <c r="AE75" s="103"/>
      <c r="AF7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75" s="103"/>
      <c r="AH75" s="103"/>
      <c r="AI75" s="123" t="str">
        <f t="shared" si="4"/>
        <v/>
      </c>
      <c r="AJ75" s="103"/>
      <c r="AK75" s="103"/>
      <c r="AL75" s="112"/>
    </row>
    <row r="76" spans="1:38" x14ac:dyDescent="0.35">
      <c r="A76" s="74"/>
      <c r="B76" s="80"/>
      <c r="C76" s="84"/>
      <c r="D76" s="88"/>
      <c r="E76" s="90"/>
      <c r="F76" s="90"/>
      <c r="G76" s="90"/>
      <c r="H76" s="90"/>
      <c r="I76" s="90"/>
      <c r="J76" s="90"/>
      <c r="K76" s="90"/>
      <c r="L76" s="114" t="str">
        <f t="shared" si="3"/>
        <v>Yes</v>
      </c>
      <c r="M76" s="84"/>
      <c r="N76" s="84"/>
      <c r="O76" s="127" t="str">
        <f>IF(OR(A76="", M76=""), "",
   IF(AND(
         M76 &lt;= 'County Names to hide (2)'!$D$2,
         OR(N76="", N76 &gt;= 'County Names to hide (2)'!$C$2)
      ),
      "Yes",
      "No"
   )
)</f>
        <v/>
      </c>
      <c r="P76" s="84"/>
      <c r="Q76" s="84"/>
      <c r="R76" s="84"/>
      <c r="S76" s="84"/>
      <c r="T76" s="95"/>
      <c r="U76" s="129" t="str">
        <f>IF(M76="","",
   ROUND(
      (MIN(IF(N76="", 'County Names to hide (2)'!$D$2, N76),
           'County Names to hide (2)'!$D$2)
       - M76) / 365 * 12,
   1)
)</f>
        <v/>
      </c>
      <c r="V76" s="129" t="str">
        <f>IF(C76="","",
   ROUND(('County Names to hide (2)'!$D$2 - C76) / 365 * 12, 1)
)</f>
        <v/>
      </c>
      <c r="W76" s="88"/>
      <c r="X76" s="100"/>
      <c r="Y76" s="102"/>
      <c r="Z76" s="104"/>
      <c r="AA76" s="102"/>
      <c r="AB76" s="102"/>
      <c r="AC76" s="102"/>
      <c r="AD76" s="102"/>
      <c r="AE76" s="102"/>
      <c r="AF7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76" s="102"/>
      <c r="AH76" s="102"/>
      <c r="AI76" s="123" t="str">
        <f t="shared" si="4"/>
        <v/>
      </c>
      <c r="AJ76" s="102"/>
      <c r="AK76" s="102"/>
      <c r="AL76" s="113"/>
    </row>
    <row r="77" spans="1:38" x14ac:dyDescent="0.35">
      <c r="A77" s="73"/>
      <c r="B77" s="81"/>
      <c r="C77" s="85"/>
      <c r="D77" s="89"/>
      <c r="E77" s="91"/>
      <c r="F77" s="91"/>
      <c r="G77" s="91"/>
      <c r="H77" s="91"/>
      <c r="I77" s="91"/>
      <c r="J77" s="91"/>
      <c r="K77" s="91"/>
      <c r="L77" s="114" t="str">
        <f t="shared" si="3"/>
        <v>Yes</v>
      </c>
      <c r="M77" s="85"/>
      <c r="N77" s="85"/>
      <c r="O77" s="127" t="str">
        <f>IF(OR(A77="", M77=""), "",
   IF(AND(
         M77 &lt;= 'County Names to hide (2)'!$D$2,
         OR(N77="", N77 &gt;= 'County Names to hide (2)'!$C$2)
      ),
      "Yes",
      "No"
   )
)</f>
        <v/>
      </c>
      <c r="P77" s="85"/>
      <c r="Q77" s="85"/>
      <c r="R77" s="85"/>
      <c r="S77" s="85"/>
      <c r="T77" s="96"/>
      <c r="U77" s="129" t="str">
        <f>IF(M77="","",
   ROUND(
      (MIN(IF(N77="", 'County Names to hide (2)'!$D$2, N77),
           'County Names to hide (2)'!$D$2)
       - M77) / 365 * 12,
   1)
)</f>
        <v/>
      </c>
      <c r="V77" s="129" t="str">
        <f>IF(C77="","",
   ROUND(('County Names to hide (2)'!$D$2 - C77) / 365 * 12, 1)
)</f>
        <v/>
      </c>
      <c r="W77" s="89"/>
      <c r="X77" s="101"/>
      <c r="Y77" s="103"/>
      <c r="Z77" s="105"/>
      <c r="AA77" s="103"/>
      <c r="AB77" s="103"/>
      <c r="AC77" s="103"/>
      <c r="AD77" s="103"/>
      <c r="AE77" s="103"/>
      <c r="AF7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77" s="103"/>
      <c r="AH77" s="103"/>
      <c r="AI77" s="123" t="str">
        <f t="shared" si="4"/>
        <v/>
      </c>
      <c r="AJ77" s="103"/>
      <c r="AK77" s="103"/>
      <c r="AL77" s="112"/>
    </row>
    <row r="78" spans="1:38" x14ac:dyDescent="0.35">
      <c r="A78" s="74"/>
      <c r="B78" s="80"/>
      <c r="C78" s="84"/>
      <c r="D78" s="88"/>
      <c r="E78" s="90"/>
      <c r="F78" s="90"/>
      <c r="G78" s="90"/>
      <c r="H78" s="90"/>
      <c r="I78" s="90"/>
      <c r="J78" s="90"/>
      <c r="K78" s="90"/>
      <c r="L78" s="114" t="str">
        <f t="shared" si="3"/>
        <v>Yes</v>
      </c>
      <c r="M78" s="84"/>
      <c r="N78" s="84"/>
      <c r="O78" s="127" t="str">
        <f>IF(OR(A78="", M78=""), "",
   IF(AND(
         M78 &lt;= 'County Names to hide (2)'!$D$2,
         OR(N78="", N78 &gt;= 'County Names to hide (2)'!$C$2)
      ),
      "Yes",
      "No"
   )
)</f>
        <v/>
      </c>
      <c r="P78" s="84"/>
      <c r="Q78" s="84"/>
      <c r="R78" s="84"/>
      <c r="S78" s="84"/>
      <c r="T78" s="95"/>
      <c r="U78" s="129" t="str">
        <f>IF(M78="","",
   ROUND(
      (MIN(IF(N78="", 'County Names to hide (2)'!$D$2, N78),
           'County Names to hide (2)'!$D$2)
       - M78) / 365 * 12,
   1)
)</f>
        <v/>
      </c>
      <c r="V78" s="129" t="str">
        <f>IF(C78="","",
   ROUND(('County Names to hide (2)'!$D$2 - C78) / 365 * 12, 1)
)</f>
        <v/>
      </c>
      <c r="W78" s="88"/>
      <c r="X78" s="100"/>
      <c r="Y78" s="102"/>
      <c r="Z78" s="104"/>
      <c r="AA78" s="102"/>
      <c r="AB78" s="102"/>
      <c r="AC78" s="102"/>
      <c r="AD78" s="102"/>
      <c r="AE78" s="102"/>
      <c r="AF7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78" s="102"/>
      <c r="AH78" s="102"/>
      <c r="AI78" s="123" t="str">
        <f t="shared" si="4"/>
        <v/>
      </c>
      <c r="AJ78" s="102"/>
      <c r="AK78" s="102"/>
      <c r="AL78" s="113"/>
    </row>
    <row r="79" spans="1:38" x14ac:dyDescent="0.35">
      <c r="A79" s="73"/>
      <c r="B79" s="81"/>
      <c r="C79" s="85"/>
      <c r="D79" s="89"/>
      <c r="E79" s="91"/>
      <c r="F79" s="91"/>
      <c r="G79" s="91"/>
      <c r="H79" s="91"/>
      <c r="I79" s="91"/>
      <c r="J79" s="91"/>
      <c r="K79" s="91"/>
      <c r="L79" s="114" t="str">
        <f t="shared" si="3"/>
        <v>Yes</v>
      </c>
      <c r="M79" s="85"/>
      <c r="N79" s="85"/>
      <c r="O79" s="127" t="str">
        <f>IF(OR(A79="", M79=""), "",
   IF(AND(
         M79 &lt;= 'County Names to hide (2)'!$D$2,
         OR(N79="", N79 &gt;= 'County Names to hide (2)'!$C$2)
      ),
      "Yes",
      "No"
   )
)</f>
        <v/>
      </c>
      <c r="P79" s="85"/>
      <c r="Q79" s="85"/>
      <c r="R79" s="85"/>
      <c r="S79" s="85"/>
      <c r="T79" s="96"/>
      <c r="U79" s="129" t="str">
        <f>IF(M79="","",
   ROUND(
      (MIN(IF(N79="", 'County Names to hide (2)'!$D$2, N79),
           'County Names to hide (2)'!$D$2)
       - M79) / 365 * 12,
   1)
)</f>
        <v/>
      </c>
      <c r="V79" s="129" t="str">
        <f>IF(C79="","",
   ROUND(('County Names to hide (2)'!$D$2 - C79) / 365 * 12, 1)
)</f>
        <v/>
      </c>
      <c r="W79" s="89"/>
      <c r="X79" s="101"/>
      <c r="Y79" s="103"/>
      <c r="Z79" s="105"/>
      <c r="AA79" s="103"/>
      <c r="AB79" s="103"/>
      <c r="AC79" s="103"/>
      <c r="AD79" s="103"/>
      <c r="AE79" s="103"/>
      <c r="AF7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79" s="103"/>
      <c r="AH79" s="103"/>
      <c r="AI79" s="123" t="str">
        <f t="shared" si="4"/>
        <v/>
      </c>
      <c r="AJ79" s="103"/>
      <c r="AK79" s="103"/>
      <c r="AL79" s="112"/>
    </row>
    <row r="80" spans="1:38" x14ac:dyDescent="0.35">
      <c r="A80" s="74"/>
      <c r="B80" s="80"/>
      <c r="C80" s="84"/>
      <c r="D80" s="88"/>
      <c r="E80" s="90"/>
      <c r="F80" s="90"/>
      <c r="G80" s="90"/>
      <c r="H80" s="90"/>
      <c r="I80" s="90"/>
      <c r="J80" s="90"/>
      <c r="K80" s="90"/>
      <c r="L80" s="114" t="str">
        <f t="shared" si="3"/>
        <v>Yes</v>
      </c>
      <c r="M80" s="84"/>
      <c r="N80" s="84"/>
      <c r="O80" s="127" t="str">
        <f>IF(OR(A80="", M80=""), "",
   IF(AND(
         M80 &lt;= 'County Names to hide (2)'!$D$2,
         OR(N80="", N80 &gt;= 'County Names to hide (2)'!$C$2)
      ),
      "Yes",
      "No"
   )
)</f>
        <v/>
      </c>
      <c r="P80" s="84"/>
      <c r="Q80" s="84"/>
      <c r="R80" s="84"/>
      <c r="S80" s="84"/>
      <c r="T80" s="95"/>
      <c r="U80" s="129" t="str">
        <f>IF(M80="","",
   ROUND(
      (MIN(IF(N80="", 'County Names to hide (2)'!$D$2, N80),
           'County Names to hide (2)'!$D$2)
       - M80) / 365 * 12,
   1)
)</f>
        <v/>
      </c>
      <c r="V80" s="129" t="str">
        <f>IF(C80="","",
   ROUND(('County Names to hide (2)'!$D$2 - C80) / 365 * 12, 1)
)</f>
        <v/>
      </c>
      <c r="W80" s="88"/>
      <c r="X80" s="100"/>
      <c r="Y80" s="102"/>
      <c r="Z80" s="104"/>
      <c r="AA80" s="102"/>
      <c r="AB80" s="102"/>
      <c r="AC80" s="102"/>
      <c r="AD80" s="102"/>
      <c r="AE80" s="102"/>
      <c r="AF8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80" s="102"/>
      <c r="AH80" s="102"/>
      <c r="AI80" s="123" t="str">
        <f t="shared" si="4"/>
        <v/>
      </c>
      <c r="AJ80" s="102"/>
      <c r="AK80" s="102"/>
      <c r="AL80" s="113"/>
    </row>
    <row r="81" spans="1:38" x14ac:dyDescent="0.35">
      <c r="A81" s="73"/>
      <c r="B81" s="81"/>
      <c r="C81" s="85"/>
      <c r="D81" s="89"/>
      <c r="E81" s="91"/>
      <c r="F81" s="91"/>
      <c r="G81" s="91"/>
      <c r="H81" s="91"/>
      <c r="I81" s="91"/>
      <c r="J81" s="91"/>
      <c r="K81" s="91"/>
      <c r="L81" s="114" t="str">
        <f t="shared" si="3"/>
        <v>Yes</v>
      </c>
      <c r="M81" s="85"/>
      <c r="N81" s="85"/>
      <c r="O81" s="127" t="str">
        <f>IF(OR(A81="", M81=""), "",
   IF(AND(
         M81 &lt;= 'County Names to hide (2)'!$D$2,
         OR(N81="", N81 &gt;= 'County Names to hide (2)'!$C$2)
      ),
      "Yes",
      "No"
   )
)</f>
        <v/>
      </c>
      <c r="P81" s="85"/>
      <c r="Q81" s="85"/>
      <c r="R81" s="85"/>
      <c r="S81" s="85"/>
      <c r="T81" s="96"/>
      <c r="U81" s="129" t="str">
        <f>IF(M81="","",
   ROUND(
      (MIN(IF(N81="", 'County Names to hide (2)'!$D$2, N81),
           'County Names to hide (2)'!$D$2)
       - M81) / 365 * 12,
   1)
)</f>
        <v/>
      </c>
      <c r="V81" s="129" t="str">
        <f>IF(C81="","",
   ROUND(('County Names to hide (2)'!$D$2 - C81) / 365 * 12, 1)
)</f>
        <v/>
      </c>
      <c r="W81" s="89"/>
      <c r="X81" s="101"/>
      <c r="Y81" s="103"/>
      <c r="Z81" s="105"/>
      <c r="AA81" s="103"/>
      <c r="AB81" s="103"/>
      <c r="AC81" s="103"/>
      <c r="AD81" s="103"/>
      <c r="AE81" s="103"/>
      <c r="AF8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81" s="103"/>
      <c r="AH81" s="103"/>
      <c r="AI81" s="123" t="str">
        <f t="shared" si="4"/>
        <v/>
      </c>
      <c r="AJ81" s="103"/>
      <c r="AK81" s="103"/>
      <c r="AL81" s="112"/>
    </row>
    <row r="82" spans="1:38" x14ac:dyDescent="0.35">
      <c r="A82" s="74"/>
      <c r="B82" s="80"/>
      <c r="C82" s="84"/>
      <c r="D82" s="88"/>
      <c r="E82" s="90"/>
      <c r="F82" s="90"/>
      <c r="G82" s="90"/>
      <c r="H82" s="90"/>
      <c r="I82" s="90"/>
      <c r="J82" s="90"/>
      <c r="K82" s="90"/>
      <c r="L82" s="114" t="str">
        <f t="shared" si="3"/>
        <v>Yes</v>
      </c>
      <c r="M82" s="84"/>
      <c r="N82" s="84"/>
      <c r="O82" s="127" t="str">
        <f>IF(OR(A82="", M82=""), "",
   IF(AND(
         M82 &lt;= 'County Names to hide (2)'!$D$2,
         OR(N82="", N82 &gt;= 'County Names to hide (2)'!$C$2)
      ),
      "Yes",
      "No"
   )
)</f>
        <v/>
      </c>
      <c r="P82" s="84"/>
      <c r="Q82" s="84"/>
      <c r="R82" s="84"/>
      <c r="S82" s="84"/>
      <c r="T82" s="95"/>
      <c r="U82" s="129" t="str">
        <f>IF(M82="","",
   ROUND(
      (MIN(IF(N82="", 'County Names to hide (2)'!$D$2, N82),
           'County Names to hide (2)'!$D$2)
       - M82) / 365 * 12,
   1)
)</f>
        <v/>
      </c>
      <c r="V82" s="129" t="str">
        <f>IF(C82="","",
   ROUND(('County Names to hide (2)'!$D$2 - C82) / 365 * 12, 1)
)</f>
        <v/>
      </c>
      <c r="W82" s="88"/>
      <c r="X82" s="100"/>
      <c r="Y82" s="102"/>
      <c r="Z82" s="104"/>
      <c r="AA82" s="102"/>
      <c r="AB82" s="102"/>
      <c r="AC82" s="102"/>
      <c r="AD82" s="102"/>
      <c r="AE82" s="102"/>
      <c r="AF8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82" s="102"/>
      <c r="AH82" s="102"/>
      <c r="AI82" s="123" t="str">
        <f t="shared" si="4"/>
        <v/>
      </c>
      <c r="AJ82" s="102"/>
      <c r="AK82" s="102"/>
      <c r="AL82" s="113"/>
    </row>
    <row r="83" spans="1:38" x14ac:dyDescent="0.35">
      <c r="A83" s="73"/>
      <c r="B83" s="81"/>
      <c r="C83" s="85"/>
      <c r="D83" s="89"/>
      <c r="E83" s="91"/>
      <c r="F83" s="91"/>
      <c r="G83" s="91"/>
      <c r="H83" s="91"/>
      <c r="I83" s="91"/>
      <c r="J83" s="91"/>
      <c r="K83" s="91"/>
      <c r="L83" s="114" t="str">
        <f t="shared" si="3"/>
        <v>Yes</v>
      </c>
      <c r="M83" s="85"/>
      <c r="N83" s="85"/>
      <c r="O83" s="127" t="str">
        <f>IF(OR(A83="", M83=""), "",
   IF(AND(
         M83 &lt;= 'County Names to hide (2)'!$D$2,
         OR(N83="", N83 &gt;= 'County Names to hide (2)'!$C$2)
      ),
      "Yes",
      "No"
   )
)</f>
        <v/>
      </c>
      <c r="P83" s="85"/>
      <c r="Q83" s="85"/>
      <c r="R83" s="85"/>
      <c r="S83" s="85"/>
      <c r="T83" s="96"/>
      <c r="U83" s="129" t="str">
        <f>IF(M83="","",
   ROUND(
      (MIN(IF(N83="", 'County Names to hide (2)'!$D$2, N83),
           'County Names to hide (2)'!$D$2)
       - M83) / 365 * 12,
   1)
)</f>
        <v/>
      </c>
      <c r="V83" s="129" t="str">
        <f>IF(C83="","",
   ROUND(('County Names to hide (2)'!$D$2 - C83) / 365 * 12, 1)
)</f>
        <v/>
      </c>
      <c r="W83" s="89"/>
      <c r="X83" s="101"/>
      <c r="Y83" s="103"/>
      <c r="Z83" s="105"/>
      <c r="AA83" s="103"/>
      <c r="AB83" s="103"/>
      <c r="AC83" s="103"/>
      <c r="AD83" s="103"/>
      <c r="AE83" s="103"/>
      <c r="AF8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83" s="103"/>
      <c r="AH83" s="103"/>
      <c r="AI83" s="123" t="str">
        <f t="shared" si="4"/>
        <v/>
      </c>
      <c r="AJ83" s="103"/>
      <c r="AK83" s="103"/>
      <c r="AL83" s="112"/>
    </row>
    <row r="84" spans="1:38" x14ac:dyDescent="0.35">
      <c r="A84" s="74"/>
      <c r="B84" s="80"/>
      <c r="C84" s="84"/>
      <c r="D84" s="88"/>
      <c r="E84" s="90"/>
      <c r="F84" s="90"/>
      <c r="G84" s="90"/>
      <c r="H84" s="90"/>
      <c r="I84" s="90"/>
      <c r="J84" s="90"/>
      <c r="K84" s="90"/>
      <c r="L84" s="114" t="str">
        <f t="shared" si="3"/>
        <v>Yes</v>
      </c>
      <c r="M84" s="84"/>
      <c r="N84" s="84"/>
      <c r="O84" s="127" t="str">
        <f>IF(OR(A84="", M84=""), "",
   IF(AND(
         M84 &lt;= 'County Names to hide (2)'!$D$2,
         OR(N84="", N84 &gt;= 'County Names to hide (2)'!$C$2)
      ),
      "Yes",
      "No"
   )
)</f>
        <v/>
      </c>
      <c r="P84" s="84"/>
      <c r="Q84" s="84"/>
      <c r="R84" s="84"/>
      <c r="S84" s="84"/>
      <c r="T84" s="95"/>
      <c r="U84" s="129" t="str">
        <f>IF(M84="","",
   ROUND(
      (MIN(IF(N84="", 'County Names to hide (2)'!$D$2, N84),
           'County Names to hide (2)'!$D$2)
       - M84) / 365 * 12,
   1)
)</f>
        <v/>
      </c>
      <c r="V84" s="129" t="str">
        <f>IF(C84="","",
   ROUND(('County Names to hide (2)'!$D$2 - C84) / 365 * 12, 1)
)</f>
        <v/>
      </c>
      <c r="W84" s="88"/>
      <c r="X84" s="100"/>
      <c r="Y84" s="102"/>
      <c r="Z84" s="104"/>
      <c r="AA84" s="102"/>
      <c r="AB84" s="102"/>
      <c r="AC84" s="102"/>
      <c r="AD84" s="102"/>
      <c r="AE84" s="102"/>
      <c r="AF8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84" s="102"/>
      <c r="AH84" s="102"/>
      <c r="AI84" s="123" t="str">
        <f t="shared" si="4"/>
        <v/>
      </c>
      <c r="AJ84" s="102"/>
      <c r="AK84" s="102"/>
      <c r="AL84" s="113"/>
    </row>
    <row r="85" spans="1:38" x14ac:dyDescent="0.35">
      <c r="A85" s="73"/>
      <c r="B85" s="81"/>
      <c r="C85" s="85"/>
      <c r="D85" s="89"/>
      <c r="E85" s="91"/>
      <c r="F85" s="91"/>
      <c r="G85" s="91"/>
      <c r="H85" s="91"/>
      <c r="I85" s="91"/>
      <c r="J85" s="91"/>
      <c r="K85" s="91"/>
      <c r="L85" s="114" t="str">
        <f t="shared" si="3"/>
        <v>Yes</v>
      </c>
      <c r="M85" s="85"/>
      <c r="N85" s="85"/>
      <c r="O85" s="127" t="str">
        <f>IF(OR(A85="", M85=""), "",
   IF(AND(
         M85 &lt;= 'County Names to hide (2)'!$D$2,
         OR(N85="", N85 &gt;= 'County Names to hide (2)'!$C$2)
      ),
      "Yes",
      "No"
   )
)</f>
        <v/>
      </c>
      <c r="P85" s="85"/>
      <c r="Q85" s="85"/>
      <c r="R85" s="85"/>
      <c r="S85" s="85"/>
      <c r="T85" s="96"/>
      <c r="U85" s="129" t="str">
        <f>IF(M85="","",
   ROUND(
      (MIN(IF(N85="", 'County Names to hide (2)'!$D$2, N85),
           'County Names to hide (2)'!$D$2)
       - M85) / 365 * 12,
   1)
)</f>
        <v/>
      </c>
      <c r="V85" s="129" t="str">
        <f>IF(C85="","",
   ROUND(('County Names to hide (2)'!$D$2 - C85) / 365 * 12, 1)
)</f>
        <v/>
      </c>
      <c r="W85" s="89"/>
      <c r="X85" s="101"/>
      <c r="Y85" s="103"/>
      <c r="Z85" s="105"/>
      <c r="AA85" s="103"/>
      <c r="AB85" s="103"/>
      <c r="AC85" s="103"/>
      <c r="AD85" s="103"/>
      <c r="AE85" s="103"/>
      <c r="AF8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85" s="103"/>
      <c r="AH85" s="103"/>
      <c r="AI85" s="123" t="str">
        <f t="shared" si="4"/>
        <v/>
      </c>
      <c r="AJ85" s="103"/>
      <c r="AK85" s="103"/>
      <c r="AL85" s="112"/>
    </row>
    <row r="86" spans="1:38" x14ac:dyDescent="0.35">
      <c r="A86" s="74"/>
      <c r="B86" s="80"/>
      <c r="C86" s="84"/>
      <c r="D86" s="88"/>
      <c r="E86" s="90"/>
      <c r="F86" s="90"/>
      <c r="G86" s="90"/>
      <c r="H86" s="90"/>
      <c r="I86" s="90"/>
      <c r="J86" s="90"/>
      <c r="K86" s="90"/>
      <c r="L86" s="114" t="str">
        <f t="shared" si="3"/>
        <v>Yes</v>
      </c>
      <c r="M86" s="84"/>
      <c r="N86" s="84"/>
      <c r="O86" s="127" t="str">
        <f>IF(OR(A86="", M86=""), "",
   IF(AND(
         M86 &lt;= 'County Names to hide (2)'!$D$2,
         OR(N86="", N86 &gt;= 'County Names to hide (2)'!$C$2)
      ),
      "Yes",
      "No"
   )
)</f>
        <v/>
      </c>
      <c r="P86" s="84"/>
      <c r="Q86" s="84"/>
      <c r="R86" s="84"/>
      <c r="S86" s="84"/>
      <c r="T86" s="95"/>
      <c r="U86" s="129" t="str">
        <f>IF(M86="","",
   ROUND(
      (MIN(IF(N86="", 'County Names to hide (2)'!$D$2, N86),
           'County Names to hide (2)'!$D$2)
       - M86) / 365 * 12,
   1)
)</f>
        <v/>
      </c>
      <c r="V86" s="129" t="str">
        <f>IF(C86="","",
   ROUND(('County Names to hide (2)'!$D$2 - C86) / 365 * 12, 1)
)</f>
        <v/>
      </c>
      <c r="W86" s="88"/>
      <c r="X86" s="100"/>
      <c r="Y86" s="102"/>
      <c r="Z86" s="104"/>
      <c r="AA86" s="102"/>
      <c r="AB86" s="102"/>
      <c r="AC86" s="102"/>
      <c r="AD86" s="102"/>
      <c r="AE86" s="102"/>
      <c r="AF8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86" s="102"/>
      <c r="AH86" s="102"/>
      <c r="AI86" s="123" t="str">
        <f t="shared" si="4"/>
        <v/>
      </c>
      <c r="AJ86" s="102"/>
      <c r="AK86" s="102"/>
      <c r="AL86" s="113"/>
    </row>
    <row r="87" spans="1:38" x14ac:dyDescent="0.35">
      <c r="A87" s="73"/>
      <c r="B87" s="81"/>
      <c r="C87" s="85"/>
      <c r="D87" s="89"/>
      <c r="E87" s="91"/>
      <c r="F87" s="91"/>
      <c r="G87" s="91"/>
      <c r="H87" s="91"/>
      <c r="I87" s="91"/>
      <c r="J87" s="91"/>
      <c r="K87" s="91"/>
      <c r="L87" s="114" t="str">
        <f t="shared" si="3"/>
        <v>Yes</v>
      </c>
      <c r="M87" s="85"/>
      <c r="N87" s="85"/>
      <c r="O87" s="127" t="str">
        <f>IF(OR(A87="", M87=""), "",
   IF(AND(
         M87 &lt;= 'County Names to hide (2)'!$D$2,
         OR(N87="", N87 &gt;= 'County Names to hide (2)'!$C$2)
      ),
      "Yes",
      "No"
   )
)</f>
        <v/>
      </c>
      <c r="P87" s="85"/>
      <c r="Q87" s="85"/>
      <c r="R87" s="85"/>
      <c r="S87" s="85"/>
      <c r="T87" s="96"/>
      <c r="U87" s="129" t="str">
        <f>IF(M87="","",
   ROUND(
      (MIN(IF(N87="", 'County Names to hide (2)'!$D$2, N87),
           'County Names to hide (2)'!$D$2)
       - M87) / 365 * 12,
   1)
)</f>
        <v/>
      </c>
      <c r="V87" s="129" t="str">
        <f>IF(C87="","",
   ROUND(('County Names to hide (2)'!$D$2 - C87) / 365 * 12, 1)
)</f>
        <v/>
      </c>
      <c r="W87" s="89"/>
      <c r="X87" s="101"/>
      <c r="Y87" s="103"/>
      <c r="Z87" s="105"/>
      <c r="AA87" s="103"/>
      <c r="AB87" s="103"/>
      <c r="AC87" s="103"/>
      <c r="AD87" s="103"/>
      <c r="AE87" s="103"/>
      <c r="AF8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87" s="103"/>
      <c r="AH87" s="103"/>
      <c r="AI87" s="123" t="str">
        <f t="shared" si="4"/>
        <v/>
      </c>
      <c r="AJ87" s="103"/>
      <c r="AK87" s="103"/>
      <c r="AL87" s="112"/>
    </row>
    <row r="88" spans="1:38" x14ac:dyDescent="0.35">
      <c r="A88" s="74"/>
      <c r="B88" s="80"/>
      <c r="C88" s="84"/>
      <c r="D88" s="88"/>
      <c r="E88" s="90"/>
      <c r="F88" s="90"/>
      <c r="G88" s="90"/>
      <c r="H88" s="90"/>
      <c r="I88" s="90"/>
      <c r="J88" s="90"/>
      <c r="K88" s="90"/>
      <c r="L88" s="114" t="str">
        <f t="shared" si="3"/>
        <v>Yes</v>
      </c>
      <c r="M88" s="84"/>
      <c r="N88" s="84"/>
      <c r="O88" s="127" t="str">
        <f>IF(OR(A88="", M88=""), "",
   IF(AND(
         M88 &lt;= 'County Names to hide (2)'!$D$2,
         OR(N88="", N88 &gt;= 'County Names to hide (2)'!$C$2)
      ),
      "Yes",
      "No"
   )
)</f>
        <v/>
      </c>
      <c r="P88" s="84"/>
      <c r="Q88" s="84"/>
      <c r="R88" s="84"/>
      <c r="S88" s="84"/>
      <c r="T88" s="95"/>
      <c r="U88" s="129" t="str">
        <f>IF(M88="","",
   ROUND(
      (MIN(IF(N88="", 'County Names to hide (2)'!$D$2, N88),
           'County Names to hide (2)'!$D$2)
       - M88) / 365 * 12,
   1)
)</f>
        <v/>
      </c>
      <c r="V88" s="129" t="str">
        <f>IF(C88="","",
   ROUND(('County Names to hide (2)'!$D$2 - C88) / 365 * 12, 1)
)</f>
        <v/>
      </c>
      <c r="W88" s="88"/>
      <c r="X88" s="100"/>
      <c r="Y88" s="102"/>
      <c r="Z88" s="104"/>
      <c r="AA88" s="102"/>
      <c r="AB88" s="102"/>
      <c r="AC88" s="102"/>
      <c r="AD88" s="102"/>
      <c r="AE88" s="102"/>
      <c r="AF8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88" s="102"/>
      <c r="AH88" s="102"/>
      <c r="AI88" s="123" t="str">
        <f t="shared" si="4"/>
        <v/>
      </c>
      <c r="AJ88" s="102"/>
      <c r="AK88" s="102"/>
      <c r="AL88" s="113"/>
    </row>
    <row r="89" spans="1:38" x14ac:dyDescent="0.35">
      <c r="A89" s="73"/>
      <c r="B89" s="81"/>
      <c r="C89" s="85"/>
      <c r="D89" s="89"/>
      <c r="E89" s="91"/>
      <c r="F89" s="91"/>
      <c r="G89" s="91"/>
      <c r="H89" s="91"/>
      <c r="I89" s="91"/>
      <c r="J89" s="91"/>
      <c r="K89" s="91"/>
      <c r="L89" s="114" t="str">
        <f t="shared" si="3"/>
        <v>Yes</v>
      </c>
      <c r="M89" s="85"/>
      <c r="N89" s="85"/>
      <c r="O89" s="127" t="str">
        <f>IF(OR(A89="", M89=""), "",
   IF(AND(
         M89 &lt;= 'County Names to hide (2)'!$D$2,
         OR(N89="", N89 &gt;= 'County Names to hide (2)'!$C$2)
      ),
      "Yes",
      "No"
   )
)</f>
        <v/>
      </c>
      <c r="P89" s="85"/>
      <c r="Q89" s="85"/>
      <c r="R89" s="85"/>
      <c r="S89" s="85"/>
      <c r="T89" s="96"/>
      <c r="U89" s="129" t="str">
        <f>IF(M89="","",
   ROUND(
      (MIN(IF(N89="", 'County Names to hide (2)'!$D$2, N89),
           'County Names to hide (2)'!$D$2)
       - M89) / 365 * 12,
   1)
)</f>
        <v/>
      </c>
      <c r="V89" s="129" t="str">
        <f>IF(C89="","",
   ROUND(('County Names to hide (2)'!$D$2 - C89) / 365 * 12, 1)
)</f>
        <v/>
      </c>
      <c r="W89" s="89"/>
      <c r="X89" s="101"/>
      <c r="Y89" s="103"/>
      <c r="Z89" s="105"/>
      <c r="AA89" s="103"/>
      <c r="AB89" s="103"/>
      <c r="AC89" s="103"/>
      <c r="AD89" s="103"/>
      <c r="AE89" s="103"/>
      <c r="AF8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89" s="103"/>
      <c r="AH89" s="103"/>
      <c r="AI89" s="123" t="str">
        <f t="shared" si="4"/>
        <v/>
      </c>
      <c r="AJ89" s="103"/>
      <c r="AK89" s="103"/>
      <c r="AL89" s="112"/>
    </row>
    <row r="90" spans="1:38" x14ac:dyDescent="0.35">
      <c r="A90" s="74"/>
      <c r="B90" s="80"/>
      <c r="C90" s="84"/>
      <c r="D90" s="88"/>
      <c r="E90" s="90"/>
      <c r="F90" s="90"/>
      <c r="G90" s="90"/>
      <c r="H90" s="90"/>
      <c r="I90" s="90"/>
      <c r="J90" s="90"/>
      <c r="K90" s="90"/>
      <c r="L90" s="114" t="str">
        <f t="shared" si="3"/>
        <v>Yes</v>
      </c>
      <c r="M90" s="84"/>
      <c r="N90" s="84"/>
      <c r="O90" s="127" t="str">
        <f>IF(OR(A90="", M90=""), "",
   IF(AND(
         M90 &lt;= 'County Names to hide (2)'!$D$2,
         OR(N90="", N90 &gt;= 'County Names to hide (2)'!$C$2)
      ),
      "Yes",
      "No"
   )
)</f>
        <v/>
      </c>
      <c r="P90" s="84"/>
      <c r="Q90" s="84"/>
      <c r="R90" s="84"/>
      <c r="S90" s="84"/>
      <c r="T90" s="95"/>
      <c r="U90" s="129" t="str">
        <f>IF(M90="","",
   ROUND(
      (MIN(IF(N90="", 'County Names to hide (2)'!$D$2, N90),
           'County Names to hide (2)'!$D$2)
       - M90) / 365 * 12,
   1)
)</f>
        <v/>
      </c>
      <c r="V90" s="129" t="str">
        <f>IF(C90="","",
   ROUND(('County Names to hide (2)'!$D$2 - C90) / 365 * 12, 1)
)</f>
        <v/>
      </c>
      <c r="W90" s="88"/>
      <c r="X90" s="100"/>
      <c r="Y90" s="102"/>
      <c r="Z90" s="104"/>
      <c r="AA90" s="102"/>
      <c r="AB90" s="102"/>
      <c r="AC90" s="102"/>
      <c r="AD90" s="102"/>
      <c r="AE90" s="102"/>
      <c r="AF9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90" s="102"/>
      <c r="AH90" s="102"/>
      <c r="AI90" s="123" t="str">
        <f t="shared" si="4"/>
        <v/>
      </c>
      <c r="AJ90" s="102"/>
      <c r="AK90" s="102"/>
      <c r="AL90" s="113"/>
    </row>
    <row r="91" spans="1:38" x14ac:dyDescent="0.35">
      <c r="A91" s="73"/>
      <c r="B91" s="81"/>
      <c r="C91" s="85"/>
      <c r="D91" s="89"/>
      <c r="E91" s="91"/>
      <c r="F91" s="91"/>
      <c r="G91" s="91"/>
      <c r="H91" s="91"/>
      <c r="I91" s="91"/>
      <c r="J91" s="91"/>
      <c r="K91" s="91"/>
      <c r="L91" s="114" t="str">
        <f t="shared" si="3"/>
        <v>Yes</v>
      </c>
      <c r="M91" s="85"/>
      <c r="N91" s="85"/>
      <c r="O91" s="127" t="str">
        <f>IF(OR(A91="", M91=""), "",
   IF(AND(
         M91 &lt;= 'County Names to hide (2)'!$D$2,
         OR(N91="", N91 &gt;= 'County Names to hide (2)'!$C$2)
      ),
      "Yes",
      "No"
   )
)</f>
        <v/>
      </c>
      <c r="P91" s="85"/>
      <c r="Q91" s="85"/>
      <c r="R91" s="85"/>
      <c r="S91" s="85"/>
      <c r="T91" s="96"/>
      <c r="U91" s="129" t="str">
        <f>IF(M91="","",
   ROUND(
      (MIN(IF(N91="", 'County Names to hide (2)'!$D$2, N91),
           'County Names to hide (2)'!$D$2)
       - M91) / 365 * 12,
   1)
)</f>
        <v/>
      </c>
      <c r="V91" s="129" t="str">
        <f>IF(C91="","",
   ROUND(('County Names to hide (2)'!$D$2 - C91) / 365 * 12, 1)
)</f>
        <v/>
      </c>
      <c r="W91" s="89"/>
      <c r="X91" s="101"/>
      <c r="Y91" s="103"/>
      <c r="Z91" s="105"/>
      <c r="AA91" s="103"/>
      <c r="AB91" s="103"/>
      <c r="AC91" s="103"/>
      <c r="AD91" s="103"/>
      <c r="AE91" s="103"/>
      <c r="AF9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91" s="103"/>
      <c r="AH91" s="103"/>
      <c r="AI91" s="123" t="str">
        <f t="shared" si="4"/>
        <v/>
      </c>
      <c r="AJ91" s="103"/>
      <c r="AK91" s="103"/>
      <c r="AL91" s="112"/>
    </row>
    <row r="92" spans="1:38" x14ac:dyDescent="0.35">
      <c r="A92" s="74"/>
      <c r="B92" s="80"/>
      <c r="C92" s="84"/>
      <c r="D92" s="88"/>
      <c r="E92" s="90"/>
      <c r="F92" s="90"/>
      <c r="G92" s="90"/>
      <c r="H92" s="90"/>
      <c r="I92" s="90"/>
      <c r="J92" s="90"/>
      <c r="K92" s="90"/>
      <c r="L92" s="114" t="str">
        <f t="shared" si="3"/>
        <v>Yes</v>
      </c>
      <c r="M92" s="84"/>
      <c r="N92" s="84"/>
      <c r="O92" s="127" t="str">
        <f>IF(OR(A92="", M92=""), "",
   IF(AND(
         M92 &lt;= 'County Names to hide (2)'!$D$2,
         OR(N92="", N92 &gt;= 'County Names to hide (2)'!$C$2)
      ),
      "Yes",
      "No"
   )
)</f>
        <v/>
      </c>
      <c r="P92" s="84"/>
      <c r="Q92" s="84"/>
      <c r="R92" s="84"/>
      <c r="S92" s="84"/>
      <c r="T92" s="95"/>
      <c r="U92" s="129" t="str">
        <f>IF(M92="","",
   ROUND(
      (MIN(IF(N92="", 'County Names to hide (2)'!$D$2, N92),
           'County Names to hide (2)'!$D$2)
       - M92) / 365 * 12,
   1)
)</f>
        <v/>
      </c>
      <c r="V92" s="129" t="str">
        <f>IF(C92="","",
   ROUND(('County Names to hide (2)'!$D$2 - C92) / 365 * 12, 1)
)</f>
        <v/>
      </c>
      <c r="W92" s="88"/>
      <c r="X92" s="100"/>
      <c r="Y92" s="102"/>
      <c r="Z92" s="104"/>
      <c r="AA92" s="102"/>
      <c r="AB92" s="102"/>
      <c r="AC92" s="102"/>
      <c r="AD92" s="102"/>
      <c r="AE92" s="102"/>
      <c r="AF9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92" s="102"/>
      <c r="AH92" s="102"/>
      <c r="AI92" s="123" t="str">
        <f t="shared" si="4"/>
        <v/>
      </c>
      <c r="AJ92" s="102"/>
      <c r="AK92" s="102"/>
      <c r="AL92" s="113"/>
    </row>
    <row r="93" spans="1:38" x14ac:dyDescent="0.35">
      <c r="A93" s="73"/>
      <c r="B93" s="81"/>
      <c r="C93" s="85"/>
      <c r="D93" s="89"/>
      <c r="E93" s="91"/>
      <c r="F93" s="91"/>
      <c r="G93" s="91"/>
      <c r="H93" s="91"/>
      <c r="I93" s="91"/>
      <c r="J93" s="91"/>
      <c r="K93" s="91"/>
      <c r="L93" s="114" t="str">
        <f t="shared" si="3"/>
        <v>Yes</v>
      </c>
      <c r="M93" s="85"/>
      <c r="N93" s="85"/>
      <c r="O93" s="127" t="str">
        <f>IF(OR(A93="", M93=""), "",
   IF(AND(
         M93 &lt;= 'County Names to hide (2)'!$D$2,
         OR(N93="", N93 &gt;= 'County Names to hide (2)'!$C$2)
      ),
      "Yes",
      "No"
   )
)</f>
        <v/>
      </c>
      <c r="P93" s="85"/>
      <c r="Q93" s="85"/>
      <c r="R93" s="85"/>
      <c r="S93" s="85"/>
      <c r="T93" s="96"/>
      <c r="U93" s="129" t="str">
        <f>IF(M93="","",
   ROUND(
      (MIN(IF(N93="", 'County Names to hide (2)'!$D$2, N93),
           'County Names to hide (2)'!$D$2)
       - M93) / 365 * 12,
   1)
)</f>
        <v/>
      </c>
      <c r="V93" s="129" t="str">
        <f>IF(C93="","",
   ROUND(('County Names to hide (2)'!$D$2 - C93) / 365 * 12, 1)
)</f>
        <v/>
      </c>
      <c r="W93" s="89"/>
      <c r="X93" s="101"/>
      <c r="Y93" s="103"/>
      <c r="Z93" s="105"/>
      <c r="AA93" s="103"/>
      <c r="AB93" s="103"/>
      <c r="AC93" s="103"/>
      <c r="AD93" s="103"/>
      <c r="AE93" s="103"/>
      <c r="AF9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93" s="103"/>
      <c r="AH93" s="103"/>
      <c r="AI93" s="123" t="str">
        <f t="shared" si="4"/>
        <v/>
      </c>
      <c r="AJ93" s="103"/>
      <c r="AK93" s="103"/>
      <c r="AL93" s="112"/>
    </row>
    <row r="94" spans="1:38" x14ac:dyDescent="0.35">
      <c r="A94" s="74"/>
      <c r="B94" s="80"/>
      <c r="C94" s="84"/>
      <c r="D94" s="88"/>
      <c r="E94" s="90"/>
      <c r="F94" s="90"/>
      <c r="G94" s="90"/>
      <c r="H94" s="90"/>
      <c r="I94" s="90"/>
      <c r="J94" s="90"/>
      <c r="K94" s="90"/>
      <c r="L94" s="114" t="str">
        <f t="shared" si="3"/>
        <v>Yes</v>
      </c>
      <c r="M94" s="84"/>
      <c r="N94" s="84"/>
      <c r="O94" s="127" t="str">
        <f>IF(OR(A94="", M94=""), "",
   IF(AND(
         M94 &lt;= 'County Names to hide (2)'!$D$2,
         OR(N94="", N94 &gt;= 'County Names to hide (2)'!$C$2)
      ),
      "Yes",
      "No"
   )
)</f>
        <v/>
      </c>
      <c r="P94" s="84"/>
      <c r="Q94" s="84"/>
      <c r="R94" s="84"/>
      <c r="S94" s="84"/>
      <c r="T94" s="95"/>
      <c r="U94" s="129" t="str">
        <f>IF(M94="","",
   ROUND(
      (MIN(IF(N94="", 'County Names to hide (2)'!$D$2, N94),
           'County Names to hide (2)'!$D$2)
       - M94) / 365 * 12,
   1)
)</f>
        <v/>
      </c>
      <c r="V94" s="129" t="str">
        <f>IF(C94="","",
   ROUND(('County Names to hide (2)'!$D$2 - C94) / 365 * 12, 1)
)</f>
        <v/>
      </c>
      <c r="W94" s="88"/>
      <c r="X94" s="100"/>
      <c r="Y94" s="102"/>
      <c r="Z94" s="104"/>
      <c r="AA94" s="102"/>
      <c r="AB94" s="102"/>
      <c r="AC94" s="102"/>
      <c r="AD94" s="102"/>
      <c r="AE94" s="102"/>
      <c r="AF9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94" s="102"/>
      <c r="AH94" s="102"/>
      <c r="AI94" s="123" t="str">
        <f t="shared" si="4"/>
        <v/>
      </c>
      <c r="AJ94" s="102"/>
      <c r="AK94" s="102"/>
      <c r="AL94" s="113"/>
    </row>
    <row r="95" spans="1:38" x14ac:dyDescent="0.35">
      <c r="A95" s="73"/>
      <c r="B95" s="81"/>
      <c r="C95" s="85"/>
      <c r="D95" s="89"/>
      <c r="E95" s="91"/>
      <c r="F95" s="91"/>
      <c r="G95" s="91"/>
      <c r="H95" s="91"/>
      <c r="I95" s="91"/>
      <c r="J95" s="91"/>
      <c r="K95" s="91"/>
      <c r="L95" s="114" t="str">
        <f t="shared" si="3"/>
        <v>Yes</v>
      </c>
      <c r="M95" s="85"/>
      <c r="N95" s="85"/>
      <c r="O95" s="127" t="str">
        <f>IF(OR(A95="", M95=""), "",
   IF(AND(
         M95 &lt;= 'County Names to hide (2)'!$D$2,
         OR(N95="", N95 &gt;= 'County Names to hide (2)'!$C$2)
      ),
      "Yes",
      "No"
   )
)</f>
        <v/>
      </c>
      <c r="P95" s="85"/>
      <c r="Q95" s="85"/>
      <c r="R95" s="85"/>
      <c r="S95" s="85"/>
      <c r="T95" s="96"/>
      <c r="U95" s="129" t="str">
        <f>IF(M95="","",
   ROUND(
      (MIN(IF(N95="", 'County Names to hide (2)'!$D$2, N95),
           'County Names to hide (2)'!$D$2)
       - M95) / 365 * 12,
   1)
)</f>
        <v/>
      </c>
      <c r="V95" s="129" t="str">
        <f>IF(C95="","",
   ROUND(('County Names to hide (2)'!$D$2 - C95) / 365 * 12, 1)
)</f>
        <v/>
      </c>
      <c r="W95" s="89"/>
      <c r="X95" s="101"/>
      <c r="Y95" s="103"/>
      <c r="Z95" s="105"/>
      <c r="AA95" s="103"/>
      <c r="AB95" s="103"/>
      <c r="AC95" s="103"/>
      <c r="AD95" s="103"/>
      <c r="AE95" s="103"/>
      <c r="AF9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95" s="103"/>
      <c r="AH95" s="103"/>
      <c r="AI95" s="123" t="str">
        <f t="shared" si="4"/>
        <v/>
      </c>
      <c r="AJ95" s="103"/>
      <c r="AK95" s="103"/>
      <c r="AL95" s="112"/>
    </row>
    <row r="96" spans="1:38" x14ac:dyDescent="0.35">
      <c r="A96" s="74"/>
      <c r="B96" s="80"/>
      <c r="C96" s="84"/>
      <c r="D96" s="88"/>
      <c r="E96" s="90"/>
      <c r="F96" s="90"/>
      <c r="G96" s="90"/>
      <c r="H96" s="90"/>
      <c r="I96" s="90"/>
      <c r="J96" s="90"/>
      <c r="K96" s="90"/>
      <c r="L96" s="114" t="str">
        <f t="shared" si="3"/>
        <v>Yes</v>
      </c>
      <c r="M96" s="84"/>
      <c r="N96" s="84"/>
      <c r="O96" s="127" t="str">
        <f>IF(OR(A96="", M96=""), "",
   IF(AND(
         M96 &lt;= 'County Names to hide (2)'!$D$2,
         OR(N96="", N96 &gt;= 'County Names to hide (2)'!$C$2)
      ),
      "Yes",
      "No"
   )
)</f>
        <v/>
      </c>
      <c r="P96" s="84"/>
      <c r="Q96" s="84"/>
      <c r="R96" s="84"/>
      <c r="S96" s="84"/>
      <c r="T96" s="95"/>
      <c r="U96" s="129" t="str">
        <f>IF(M96="","",
   ROUND(
      (MIN(IF(N96="", 'County Names to hide (2)'!$D$2, N96),
           'County Names to hide (2)'!$D$2)
       - M96) / 365 * 12,
   1)
)</f>
        <v/>
      </c>
      <c r="V96" s="129" t="str">
        <f>IF(C96="","",
   ROUND(('County Names to hide (2)'!$D$2 - C96) / 365 * 12, 1)
)</f>
        <v/>
      </c>
      <c r="W96" s="88"/>
      <c r="X96" s="100"/>
      <c r="Y96" s="102"/>
      <c r="Z96" s="104"/>
      <c r="AA96" s="102"/>
      <c r="AB96" s="102"/>
      <c r="AC96" s="102"/>
      <c r="AD96" s="102"/>
      <c r="AE96" s="102"/>
      <c r="AF9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96" s="102"/>
      <c r="AH96" s="102"/>
      <c r="AI96" s="123" t="str">
        <f t="shared" si="4"/>
        <v/>
      </c>
      <c r="AJ96" s="102"/>
      <c r="AK96" s="102"/>
      <c r="AL96" s="113"/>
    </row>
    <row r="97" spans="1:38" x14ac:dyDescent="0.35">
      <c r="A97" s="73"/>
      <c r="B97" s="81"/>
      <c r="C97" s="85"/>
      <c r="D97" s="89"/>
      <c r="E97" s="91"/>
      <c r="F97" s="91"/>
      <c r="G97" s="91"/>
      <c r="H97" s="91"/>
      <c r="I97" s="91"/>
      <c r="J97" s="91"/>
      <c r="K97" s="91"/>
      <c r="L97" s="114" t="str">
        <f t="shared" si="3"/>
        <v>Yes</v>
      </c>
      <c r="M97" s="85"/>
      <c r="N97" s="85"/>
      <c r="O97" s="127" t="str">
        <f>IF(OR(A97="", M97=""), "",
   IF(AND(
         M97 &lt;= 'County Names to hide (2)'!$D$2,
         OR(N97="", N97 &gt;= 'County Names to hide (2)'!$C$2)
      ),
      "Yes",
      "No"
   )
)</f>
        <v/>
      </c>
      <c r="P97" s="85"/>
      <c r="Q97" s="85"/>
      <c r="R97" s="85"/>
      <c r="S97" s="85"/>
      <c r="T97" s="96"/>
      <c r="U97" s="129" t="str">
        <f>IF(M97="","",
   ROUND(
      (MIN(IF(N97="", 'County Names to hide (2)'!$D$2, N97),
           'County Names to hide (2)'!$D$2)
       - M97) / 365 * 12,
   1)
)</f>
        <v/>
      </c>
      <c r="V97" s="129" t="str">
        <f>IF(C97="","",
   ROUND(('County Names to hide (2)'!$D$2 - C97) / 365 * 12, 1)
)</f>
        <v/>
      </c>
      <c r="W97" s="89"/>
      <c r="X97" s="101"/>
      <c r="Y97" s="103"/>
      <c r="Z97" s="105"/>
      <c r="AA97" s="103"/>
      <c r="AB97" s="103"/>
      <c r="AC97" s="103"/>
      <c r="AD97" s="103"/>
      <c r="AE97" s="103"/>
      <c r="AF9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97" s="103"/>
      <c r="AH97" s="103"/>
      <c r="AI97" s="123" t="str">
        <f t="shared" si="4"/>
        <v/>
      </c>
      <c r="AJ97" s="103"/>
      <c r="AK97" s="103"/>
      <c r="AL97" s="112"/>
    </row>
    <row r="98" spans="1:38" x14ac:dyDescent="0.35">
      <c r="A98" s="74"/>
      <c r="B98" s="80"/>
      <c r="C98" s="84"/>
      <c r="D98" s="88"/>
      <c r="E98" s="90"/>
      <c r="F98" s="90"/>
      <c r="G98" s="90"/>
      <c r="H98" s="90"/>
      <c r="I98" s="90"/>
      <c r="J98" s="90"/>
      <c r="K98" s="90"/>
      <c r="L98" s="114" t="str">
        <f t="shared" si="3"/>
        <v>Yes</v>
      </c>
      <c r="M98" s="84"/>
      <c r="N98" s="84"/>
      <c r="O98" s="127" t="str">
        <f>IF(OR(A98="", M98=""), "",
   IF(AND(
         M98 &lt;= 'County Names to hide (2)'!$D$2,
         OR(N98="", N98 &gt;= 'County Names to hide (2)'!$C$2)
      ),
      "Yes",
      "No"
   )
)</f>
        <v/>
      </c>
      <c r="P98" s="84"/>
      <c r="Q98" s="84"/>
      <c r="R98" s="84"/>
      <c r="S98" s="84"/>
      <c r="T98" s="95"/>
      <c r="U98" s="129" t="str">
        <f>IF(M98="","",
   ROUND(
      (MIN(IF(N98="", 'County Names to hide (2)'!$D$2, N98),
           'County Names to hide (2)'!$D$2)
       - M98) / 365 * 12,
   1)
)</f>
        <v/>
      </c>
      <c r="V98" s="129" t="str">
        <f>IF(C98="","",
   ROUND(('County Names to hide (2)'!$D$2 - C98) / 365 * 12, 1)
)</f>
        <v/>
      </c>
      <c r="W98" s="88"/>
      <c r="X98" s="100"/>
      <c r="Y98" s="102"/>
      <c r="Z98" s="104"/>
      <c r="AA98" s="102"/>
      <c r="AB98" s="102"/>
      <c r="AC98" s="102"/>
      <c r="AD98" s="102"/>
      <c r="AE98" s="102"/>
      <c r="AF9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98" s="102"/>
      <c r="AH98" s="102"/>
      <c r="AI98" s="123" t="str">
        <f t="shared" si="4"/>
        <v/>
      </c>
      <c r="AJ98" s="102"/>
      <c r="AK98" s="102"/>
      <c r="AL98" s="113"/>
    </row>
    <row r="99" spans="1:38" x14ac:dyDescent="0.35">
      <c r="A99" s="73"/>
      <c r="B99" s="81"/>
      <c r="C99" s="85"/>
      <c r="D99" s="89"/>
      <c r="E99" s="91"/>
      <c r="F99" s="91"/>
      <c r="G99" s="91"/>
      <c r="H99" s="91"/>
      <c r="I99" s="91"/>
      <c r="J99" s="91"/>
      <c r="K99" s="91"/>
      <c r="L99" s="114" t="str">
        <f t="shared" si="3"/>
        <v>Yes</v>
      </c>
      <c r="M99" s="85"/>
      <c r="N99" s="85"/>
      <c r="O99" s="127" t="str">
        <f>IF(OR(A99="", M99=""), "",
   IF(AND(
         M99 &lt;= 'County Names to hide (2)'!$D$2,
         OR(N99="", N99 &gt;= 'County Names to hide (2)'!$C$2)
      ),
      "Yes",
      "No"
   )
)</f>
        <v/>
      </c>
      <c r="P99" s="85"/>
      <c r="Q99" s="85"/>
      <c r="R99" s="85"/>
      <c r="S99" s="85"/>
      <c r="T99" s="96"/>
      <c r="U99" s="129" t="str">
        <f>IF(M99="","",
   ROUND(
      (MIN(IF(N99="", 'County Names to hide (2)'!$D$2, N99),
           'County Names to hide (2)'!$D$2)
       - M99) / 365 * 12,
   1)
)</f>
        <v/>
      </c>
      <c r="V99" s="129" t="str">
        <f>IF(C99="","",
   ROUND(('County Names to hide (2)'!$D$2 - C99) / 365 * 12, 1)
)</f>
        <v/>
      </c>
      <c r="W99" s="89"/>
      <c r="X99" s="101"/>
      <c r="Y99" s="103"/>
      <c r="Z99" s="105"/>
      <c r="AA99" s="103"/>
      <c r="AB99" s="103"/>
      <c r="AC99" s="103"/>
      <c r="AD99" s="103"/>
      <c r="AE99" s="103"/>
      <c r="AF9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99" s="103"/>
      <c r="AH99" s="103"/>
      <c r="AI99" s="123" t="str">
        <f t="shared" si="4"/>
        <v/>
      </c>
      <c r="AJ99" s="103"/>
      <c r="AK99" s="103"/>
      <c r="AL99" s="112"/>
    </row>
    <row r="100" spans="1:38" x14ac:dyDescent="0.35">
      <c r="A100" s="74"/>
      <c r="B100" s="80"/>
      <c r="C100" s="84"/>
      <c r="D100" s="88"/>
      <c r="E100" s="90"/>
      <c r="F100" s="90"/>
      <c r="G100" s="90"/>
      <c r="H100" s="90"/>
      <c r="I100" s="90"/>
      <c r="J100" s="90"/>
      <c r="K100" s="90"/>
      <c r="L100" s="114" t="str">
        <f t="shared" si="3"/>
        <v>Yes</v>
      </c>
      <c r="M100" s="84"/>
      <c r="N100" s="84"/>
      <c r="O100" s="127" t="str">
        <f>IF(OR(A100="", M100=""), "",
   IF(AND(
         M100 &lt;= 'County Names to hide (2)'!$D$2,
         OR(N100="", N100 &gt;= 'County Names to hide (2)'!$C$2)
      ),
      "Yes",
      "No"
   )
)</f>
        <v/>
      </c>
      <c r="P100" s="84"/>
      <c r="Q100" s="84"/>
      <c r="R100" s="84"/>
      <c r="S100" s="84"/>
      <c r="T100" s="95"/>
      <c r="U100" s="129" t="str">
        <f>IF(M100="","",
   ROUND(
      (MIN(IF(N100="", 'County Names to hide (2)'!$D$2, N100),
           'County Names to hide (2)'!$D$2)
       - M100) / 365 * 12,
   1)
)</f>
        <v/>
      </c>
      <c r="V100" s="129" t="str">
        <f>IF(C100="","",
   ROUND(('County Names to hide (2)'!$D$2 - C100) / 365 * 12, 1)
)</f>
        <v/>
      </c>
      <c r="W100" s="88"/>
      <c r="X100" s="100"/>
      <c r="Y100" s="102"/>
      <c r="Z100" s="104"/>
      <c r="AA100" s="102"/>
      <c r="AB100" s="102"/>
      <c r="AC100" s="102"/>
      <c r="AD100" s="102"/>
      <c r="AE100" s="102"/>
      <c r="AF10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00" s="102"/>
      <c r="AH100" s="102"/>
      <c r="AI100" s="123" t="str">
        <f t="shared" si="4"/>
        <v/>
      </c>
      <c r="AJ100" s="102"/>
      <c r="AK100" s="102"/>
      <c r="AL100" s="113"/>
    </row>
    <row r="101" spans="1:38" x14ac:dyDescent="0.35">
      <c r="A101" s="73"/>
      <c r="B101" s="81"/>
      <c r="C101" s="85"/>
      <c r="D101" s="89"/>
      <c r="E101" s="91"/>
      <c r="F101" s="91"/>
      <c r="G101" s="91"/>
      <c r="H101" s="91"/>
      <c r="I101" s="91"/>
      <c r="J101" s="91"/>
      <c r="K101" s="91"/>
      <c r="L101" s="114" t="str">
        <f t="shared" si="3"/>
        <v>Yes</v>
      </c>
      <c r="M101" s="85"/>
      <c r="N101" s="85"/>
      <c r="O101" s="127" t="str">
        <f>IF(OR(A101="", M101=""), "",
   IF(AND(
         M101 &lt;= 'County Names to hide (2)'!$D$2,
         OR(N101="", N101 &gt;= 'County Names to hide (2)'!$C$2)
      ),
      "Yes",
      "No"
   )
)</f>
        <v/>
      </c>
      <c r="P101" s="85"/>
      <c r="Q101" s="85"/>
      <c r="R101" s="85"/>
      <c r="S101" s="85"/>
      <c r="T101" s="96"/>
      <c r="U101" s="129" t="str">
        <f>IF(M101="","",
   ROUND(
      (MIN(IF(N101="", 'County Names to hide (2)'!$D$2, N101),
           'County Names to hide (2)'!$D$2)
       - M101) / 365 * 12,
   1)
)</f>
        <v/>
      </c>
      <c r="V101" s="129" t="str">
        <f>IF(C101="","",
   ROUND(('County Names to hide (2)'!$D$2 - C101) / 365 * 12, 1)
)</f>
        <v/>
      </c>
      <c r="W101" s="89"/>
      <c r="X101" s="101"/>
      <c r="Y101" s="103"/>
      <c r="Z101" s="105"/>
      <c r="AA101" s="103"/>
      <c r="AB101" s="103"/>
      <c r="AC101" s="103"/>
      <c r="AD101" s="103"/>
      <c r="AE101" s="103"/>
      <c r="AF10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01" s="103"/>
      <c r="AH101" s="103"/>
      <c r="AI101" s="123" t="str">
        <f t="shared" si="4"/>
        <v/>
      </c>
      <c r="AJ101" s="103"/>
      <c r="AK101" s="103"/>
      <c r="AL101" s="112"/>
    </row>
    <row r="102" spans="1:38" x14ac:dyDescent="0.35">
      <c r="A102" s="74"/>
      <c r="B102" s="80"/>
      <c r="C102" s="84"/>
      <c r="D102" s="88"/>
      <c r="E102" s="90"/>
      <c r="F102" s="90"/>
      <c r="G102" s="90"/>
      <c r="H102" s="90"/>
      <c r="I102" s="90"/>
      <c r="J102" s="90"/>
      <c r="K102" s="90"/>
      <c r="L102" s="114" t="str">
        <f t="shared" si="3"/>
        <v>Yes</v>
      </c>
      <c r="M102" s="84"/>
      <c r="N102" s="84"/>
      <c r="O102" s="127" t="str">
        <f>IF(OR(A102="", M102=""), "",
   IF(AND(
         M102 &lt;= 'County Names to hide (2)'!$D$2,
         OR(N102="", N102 &gt;= 'County Names to hide (2)'!$C$2)
      ),
      "Yes",
      "No"
   )
)</f>
        <v/>
      </c>
      <c r="P102" s="84"/>
      <c r="Q102" s="84"/>
      <c r="R102" s="84"/>
      <c r="S102" s="84"/>
      <c r="T102" s="95"/>
      <c r="U102" s="129" t="str">
        <f>IF(M102="","",
   ROUND(
      (MIN(IF(N102="", 'County Names to hide (2)'!$D$2, N102),
           'County Names to hide (2)'!$D$2)
       - M102) / 365 * 12,
   1)
)</f>
        <v/>
      </c>
      <c r="V102" s="129" t="str">
        <f>IF(C102="","",
   ROUND(('County Names to hide (2)'!$D$2 - C102) / 365 * 12, 1)
)</f>
        <v/>
      </c>
      <c r="W102" s="88"/>
      <c r="X102" s="100"/>
      <c r="Y102" s="102"/>
      <c r="Z102" s="104"/>
      <c r="AA102" s="102"/>
      <c r="AB102" s="102"/>
      <c r="AC102" s="102"/>
      <c r="AD102" s="102"/>
      <c r="AE102" s="102"/>
      <c r="AF10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02" s="102"/>
      <c r="AH102" s="102"/>
      <c r="AI102" s="123" t="str">
        <f t="shared" si="4"/>
        <v/>
      </c>
      <c r="AJ102" s="102"/>
      <c r="AK102" s="102"/>
      <c r="AL102" s="113"/>
    </row>
    <row r="103" spans="1:38" x14ac:dyDescent="0.35">
      <c r="A103" s="73"/>
      <c r="B103" s="81"/>
      <c r="C103" s="85"/>
      <c r="D103" s="89"/>
      <c r="E103" s="91"/>
      <c r="F103" s="91"/>
      <c r="G103" s="91"/>
      <c r="H103" s="91"/>
      <c r="I103" s="91"/>
      <c r="J103" s="91"/>
      <c r="K103" s="91"/>
      <c r="L103" s="114" t="str">
        <f t="shared" si="3"/>
        <v>Yes</v>
      </c>
      <c r="M103" s="85"/>
      <c r="N103" s="85"/>
      <c r="O103" s="127" t="str">
        <f>IF(OR(A103="", M103=""), "",
   IF(AND(
         M103 &lt;= 'County Names to hide (2)'!$D$2,
         OR(N103="", N103 &gt;= 'County Names to hide (2)'!$C$2)
      ),
      "Yes",
      "No"
   )
)</f>
        <v/>
      </c>
      <c r="P103" s="85"/>
      <c r="Q103" s="85"/>
      <c r="R103" s="85"/>
      <c r="S103" s="85"/>
      <c r="T103" s="96"/>
      <c r="U103" s="129" t="str">
        <f>IF(M103="","",
   ROUND(
      (MIN(IF(N103="", 'County Names to hide (2)'!$D$2, N103),
           'County Names to hide (2)'!$D$2)
       - M103) / 365 * 12,
   1)
)</f>
        <v/>
      </c>
      <c r="V103" s="129" t="str">
        <f>IF(C103="","",
   ROUND(('County Names to hide (2)'!$D$2 - C103) / 365 * 12, 1)
)</f>
        <v/>
      </c>
      <c r="W103" s="89"/>
      <c r="X103" s="101"/>
      <c r="Y103" s="103"/>
      <c r="Z103" s="105"/>
      <c r="AA103" s="103"/>
      <c r="AB103" s="103"/>
      <c r="AC103" s="103"/>
      <c r="AD103" s="103"/>
      <c r="AE103" s="103"/>
      <c r="AF10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03" s="103"/>
      <c r="AH103" s="103"/>
      <c r="AI103" s="123" t="str">
        <f t="shared" si="4"/>
        <v/>
      </c>
      <c r="AJ103" s="103"/>
      <c r="AK103" s="103"/>
      <c r="AL103" s="112"/>
    </row>
    <row r="104" spans="1:38" x14ac:dyDescent="0.35">
      <c r="A104" s="74"/>
      <c r="B104" s="80"/>
      <c r="C104" s="84"/>
      <c r="D104" s="88"/>
      <c r="E104" s="90"/>
      <c r="F104" s="90"/>
      <c r="G104" s="90"/>
      <c r="H104" s="90"/>
      <c r="I104" s="90"/>
      <c r="J104" s="90"/>
      <c r="K104" s="90"/>
      <c r="L104" s="114" t="str">
        <f t="shared" si="3"/>
        <v>Yes</v>
      </c>
      <c r="M104" s="84"/>
      <c r="N104" s="84"/>
      <c r="O104" s="127" t="str">
        <f>IF(OR(A104="", M104=""), "",
   IF(AND(
         M104 &lt;= 'County Names to hide (2)'!$D$2,
         OR(N104="", N104 &gt;= 'County Names to hide (2)'!$C$2)
      ),
      "Yes",
      "No"
   )
)</f>
        <v/>
      </c>
      <c r="P104" s="84"/>
      <c r="Q104" s="84"/>
      <c r="R104" s="84"/>
      <c r="S104" s="84"/>
      <c r="T104" s="95"/>
      <c r="U104" s="129" t="str">
        <f>IF(M104="","",
   ROUND(
      (MIN(IF(N104="", 'County Names to hide (2)'!$D$2, N104),
           'County Names to hide (2)'!$D$2)
       - M104) / 365 * 12,
   1)
)</f>
        <v/>
      </c>
      <c r="V104" s="129" t="str">
        <f>IF(C104="","",
   ROUND(('County Names to hide (2)'!$D$2 - C104) / 365 * 12, 1)
)</f>
        <v/>
      </c>
      <c r="W104" s="88"/>
      <c r="X104" s="100"/>
      <c r="Y104" s="102"/>
      <c r="Z104" s="104"/>
      <c r="AA104" s="102"/>
      <c r="AB104" s="102"/>
      <c r="AC104" s="102"/>
      <c r="AD104" s="102"/>
      <c r="AE104" s="102"/>
      <c r="AF10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04" s="102"/>
      <c r="AH104" s="102"/>
      <c r="AI104" s="123" t="str">
        <f t="shared" si="4"/>
        <v/>
      </c>
      <c r="AJ104" s="102"/>
      <c r="AK104" s="102"/>
      <c r="AL104" s="113"/>
    </row>
    <row r="105" spans="1:38" x14ac:dyDescent="0.35">
      <c r="A105" s="73"/>
      <c r="B105" s="81"/>
      <c r="C105" s="85"/>
      <c r="D105" s="89"/>
      <c r="E105" s="91"/>
      <c r="F105" s="91"/>
      <c r="G105" s="91"/>
      <c r="H105" s="91"/>
      <c r="I105" s="91"/>
      <c r="J105" s="91"/>
      <c r="K105" s="91"/>
      <c r="L105" s="114" t="str">
        <f t="shared" si="3"/>
        <v>Yes</v>
      </c>
      <c r="M105" s="85"/>
      <c r="N105" s="85"/>
      <c r="O105" s="127" t="str">
        <f>IF(OR(A105="", M105=""), "",
   IF(AND(
         M105 &lt;= 'County Names to hide (2)'!$D$2,
         OR(N105="", N105 &gt;= 'County Names to hide (2)'!$C$2)
      ),
      "Yes",
      "No"
   )
)</f>
        <v/>
      </c>
      <c r="P105" s="85"/>
      <c r="Q105" s="85"/>
      <c r="R105" s="85"/>
      <c r="S105" s="85"/>
      <c r="T105" s="96"/>
      <c r="U105" s="129" t="str">
        <f>IF(M105="","",
   ROUND(
      (MIN(IF(N105="", 'County Names to hide (2)'!$D$2, N105),
           'County Names to hide (2)'!$D$2)
       - M105) / 365 * 12,
   1)
)</f>
        <v/>
      </c>
      <c r="V105" s="129" t="str">
        <f>IF(C105="","",
   ROUND(('County Names to hide (2)'!$D$2 - C105) / 365 * 12, 1)
)</f>
        <v/>
      </c>
      <c r="W105" s="89"/>
      <c r="X105" s="101"/>
      <c r="Y105" s="103"/>
      <c r="Z105" s="105"/>
      <c r="AA105" s="103"/>
      <c r="AB105" s="103"/>
      <c r="AC105" s="103"/>
      <c r="AD105" s="103"/>
      <c r="AE105" s="103"/>
      <c r="AF10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05" s="103"/>
      <c r="AH105" s="103"/>
      <c r="AI105" s="123" t="str">
        <f t="shared" si="4"/>
        <v/>
      </c>
      <c r="AJ105" s="103"/>
      <c r="AK105" s="103"/>
      <c r="AL105" s="112"/>
    </row>
    <row r="106" spans="1:38" x14ac:dyDescent="0.35">
      <c r="A106" s="74"/>
      <c r="B106" s="80"/>
      <c r="C106" s="84"/>
      <c r="D106" s="88"/>
      <c r="E106" s="90"/>
      <c r="F106" s="90"/>
      <c r="G106" s="90"/>
      <c r="H106" s="90"/>
      <c r="I106" s="90"/>
      <c r="J106" s="90"/>
      <c r="K106" s="90"/>
      <c r="L106" s="114" t="str">
        <f t="shared" si="3"/>
        <v>Yes</v>
      </c>
      <c r="M106" s="84"/>
      <c r="N106" s="84"/>
      <c r="O106" s="127" t="str">
        <f>IF(OR(A106="", M106=""), "",
   IF(AND(
         M106 &lt;= 'County Names to hide (2)'!$D$2,
         OR(N106="", N106 &gt;= 'County Names to hide (2)'!$C$2)
      ),
      "Yes",
      "No"
   )
)</f>
        <v/>
      </c>
      <c r="P106" s="84"/>
      <c r="Q106" s="84"/>
      <c r="R106" s="84"/>
      <c r="S106" s="84"/>
      <c r="T106" s="95"/>
      <c r="U106" s="129" t="str">
        <f>IF(M106="","",
   ROUND(
      (MIN(IF(N106="", 'County Names to hide (2)'!$D$2, N106),
           'County Names to hide (2)'!$D$2)
       - M106) / 365 * 12,
   1)
)</f>
        <v/>
      </c>
      <c r="V106" s="129" t="str">
        <f>IF(C106="","",
   ROUND(('County Names to hide (2)'!$D$2 - C106) / 365 * 12, 1)
)</f>
        <v/>
      </c>
      <c r="W106" s="88"/>
      <c r="X106" s="100"/>
      <c r="Y106" s="102"/>
      <c r="Z106" s="104"/>
      <c r="AA106" s="102"/>
      <c r="AB106" s="102"/>
      <c r="AC106" s="102"/>
      <c r="AD106" s="102"/>
      <c r="AE106" s="102"/>
      <c r="AF10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06" s="102"/>
      <c r="AH106" s="102"/>
      <c r="AI106" s="123" t="str">
        <f t="shared" si="4"/>
        <v/>
      </c>
      <c r="AJ106" s="102"/>
      <c r="AK106" s="102"/>
      <c r="AL106" s="113"/>
    </row>
    <row r="107" spans="1:38" x14ac:dyDescent="0.35">
      <c r="A107" s="73"/>
      <c r="B107" s="81"/>
      <c r="C107" s="85"/>
      <c r="D107" s="89"/>
      <c r="E107" s="91"/>
      <c r="F107" s="91"/>
      <c r="G107" s="91"/>
      <c r="H107" s="91"/>
      <c r="I107" s="91"/>
      <c r="J107" s="91"/>
      <c r="K107" s="91"/>
      <c r="L107" s="114" t="str">
        <f t="shared" si="3"/>
        <v>Yes</v>
      </c>
      <c r="M107" s="85"/>
      <c r="N107" s="85"/>
      <c r="O107" s="127" t="str">
        <f>IF(OR(A107="", M107=""), "",
   IF(AND(
         M107 &lt;= 'County Names to hide (2)'!$D$2,
         OR(N107="", N107 &gt;= 'County Names to hide (2)'!$C$2)
      ),
      "Yes",
      "No"
   )
)</f>
        <v/>
      </c>
      <c r="P107" s="85"/>
      <c r="Q107" s="85"/>
      <c r="R107" s="85"/>
      <c r="S107" s="85"/>
      <c r="T107" s="96"/>
      <c r="U107" s="129" t="str">
        <f>IF(M107="","",
   ROUND(
      (MIN(IF(N107="", 'County Names to hide (2)'!$D$2, N107),
           'County Names to hide (2)'!$D$2)
       - M107) / 365 * 12,
   1)
)</f>
        <v/>
      </c>
      <c r="V107" s="129" t="str">
        <f>IF(C107="","",
   ROUND(('County Names to hide (2)'!$D$2 - C107) / 365 * 12, 1)
)</f>
        <v/>
      </c>
      <c r="W107" s="89"/>
      <c r="X107" s="101"/>
      <c r="Y107" s="103"/>
      <c r="Z107" s="105"/>
      <c r="AA107" s="103"/>
      <c r="AB107" s="103"/>
      <c r="AC107" s="103"/>
      <c r="AD107" s="103"/>
      <c r="AE107" s="103"/>
      <c r="AF10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07" s="103"/>
      <c r="AH107" s="103"/>
      <c r="AI107" s="123" t="str">
        <f t="shared" si="4"/>
        <v/>
      </c>
      <c r="AJ107" s="103"/>
      <c r="AK107" s="103"/>
      <c r="AL107" s="112"/>
    </row>
    <row r="108" spans="1:38" x14ac:dyDescent="0.35">
      <c r="A108" s="74"/>
      <c r="B108" s="80"/>
      <c r="C108" s="84"/>
      <c r="D108" s="88"/>
      <c r="E108" s="90"/>
      <c r="F108" s="90"/>
      <c r="G108" s="90"/>
      <c r="H108" s="90"/>
      <c r="I108" s="90"/>
      <c r="J108" s="90"/>
      <c r="K108" s="90"/>
      <c r="L108" s="114" t="str">
        <f t="shared" si="3"/>
        <v>Yes</v>
      </c>
      <c r="M108" s="84"/>
      <c r="N108" s="84"/>
      <c r="O108" s="127" t="str">
        <f>IF(OR(A108="", M108=""), "",
   IF(AND(
         M108 &lt;= 'County Names to hide (2)'!$D$2,
         OR(N108="", N108 &gt;= 'County Names to hide (2)'!$C$2)
      ),
      "Yes",
      "No"
   )
)</f>
        <v/>
      </c>
      <c r="P108" s="84"/>
      <c r="Q108" s="84"/>
      <c r="R108" s="84"/>
      <c r="S108" s="84"/>
      <c r="T108" s="95"/>
      <c r="U108" s="129" t="str">
        <f>IF(M108="","",
   ROUND(
      (MIN(IF(N108="", 'County Names to hide (2)'!$D$2, N108),
           'County Names to hide (2)'!$D$2)
       - M108) / 365 * 12,
   1)
)</f>
        <v/>
      </c>
      <c r="V108" s="129" t="str">
        <f>IF(C108="","",
   ROUND(('County Names to hide (2)'!$D$2 - C108) / 365 * 12, 1)
)</f>
        <v/>
      </c>
      <c r="W108" s="88"/>
      <c r="X108" s="100"/>
      <c r="Y108" s="102"/>
      <c r="Z108" s="104"/>
      <c r="AA108" s="102"/>
      <c r="AB108" s="102"/>
      <c r="AC108" s="102"/>
      <c r="AD108" s="102"/>
      <c r="AE108" s="102"/>
      <c r="AF10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08" s="102"/>
      <c r="AH108" s="102"/>
      <c r="AI108" s="123" t="str">
        <f t="shared" si="4"/>
        <v/>
      </c>
      <c r="AJ108" s="102"/>
      <c r="AK108" s="102"/>
      <c r="AL108" s="113"/>
    </row>
    <row r="109" spans="1:38" x14ac:dyDescent="0.35">
      <c r="A109" s="73"/>
      <c r="B109" s="81"/>
      <c r="C109" s="85"/>
      <c r="D109" s="89"/>
      <c r="E109" s="91"/>
      <c r="F109" s="91"/>
      <c r="G109" s="91"/>
      <c r="H109" s="91"/>
      <c r="I109" s="91"/>
      <c r="J109" s="91"/>
      <c r="K109" s="91"/>
      <c r="L109" s="114" t="str">
        <f t="shared" si="3"/>
        <v>Yes</v>
      </c>
      <c r="M109" s="85"/>
      <c r="N109" s="85"/>
      <c r="O109" s="127" t="str">
        <f>IF(OR(A109="", M109=""), "",
   IF(AND(
         M109 &lt;= 'County Names to hide (2)'!$D$2,
         OR(N109="", N109 &gt;= 'County Names to hide (2)'!$C$2)
      ),
      "Yes",
      "No"
   )
)</f>
        <v/>
      </c>
      <c r="P109" s="85"/>
      <c r="Q109" s="85"/>
      <c r="R109" s="85"/>
      <c r="S109" s="85"/>
      <c r="T109" s="96"/>
      <c r="U109" s="129" t="str">
        <f>IF(M109="","",
   ROUND(
      (MIN(IF(N109="", 'County Names to hide (2)'!$D$2, N109),
           'County Names to hide (2)'!$D$2)
       - M109) / 365 * 12,
   1)
)</f>
        <v/>
      </c>
      <c r="V109" s="129" t="str">
        <f>IF(C109="","",
   ROUND(('County Names to hide (2)'!$D$2 - C109) / 365 * 12, 1)
)</f>
        <v/>
      </c>
      <c r="W109" s="89"/>
      <c r="X109" s="101"/>
      <c r="Y109" s="103"/>
      <c r="Z109" s="105"/>
      <c r="AA109" s="103"/>
      <c r="AB109" s="103"/>
      <c r="AC109" s="103"/>
      <c r="AD109" s="103"/>
      <c r="AE109" s="103"/>
      <c r="AF10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09" s="103"/>
      <c r="AH109" s="103"/>
      <c r="AI109" s="123" t="str">
        <f t="shared" si="4"/>
        <v/>
      </c>
      <c r="AJ109" s="103"/>
      <c r="AK109" s="103"/>
      <c r="AL109" s="112"/>
    </row>
    <row r="110" spans="1:38" x14ac:dyDescent="0.35">
      <c r="A110" s="74"/>
      <c r="B110" s="80"/>
      <c r="C110" s="84"/>
      <c r="D110" s="88"/>
      <c r="E110" s="90"/>
      <c r="F110" s="90"/>
      <c r="G110" s="90"/>
      <c r="H110" s="90"/>
      <c r="I110" s="90"/>
      <c r="J110" s="90"/>
      <c r="K110" s="90"/>
      <c r="L110" s="114" t="str">
        <f t="shared" si="3"/>
        <v>Yes</v>
      </c>
      <c r="M110" s="84"/>
      <c r="N110" s="84"/>
      <c r="O110" s="127" t="str">
        <f>IF(OR(A110="", M110=""), "",
   IF(AND(
         M110 &lt;= 'County Names to hide (2)'!$D$2,
         OR(N110="", N110 &gt;= 'County Names to hide (2)'!$C$2)
      ),
      "Yes",
      "No"
   )
)</f>
        <v/>
      </c>
      <c r="P110" s="84"/>
      <c r="Q110" s="84"/>
      <c r="R110" s="84"/>
      <c r="S110" s="84"/>
      <c r="T110" s="95"/>
      <c r="U110" s="129" t="str">
        <f>IF(M110="","",
   ROUND(
      (MIN(IF(N110="", 'County Names to hide (2)'!$D$2, N110),
           'County Names to hide (2)'!$D$2)
       - M110) / 365 * 12,
   1)
)</f>
        <v/>
      </c>
      <c r="V110" s="129" t="str">
        <f>IF(C110="","",
   ROUND(('County Names to hide (2)'!$D$2 - C110) / 365 * 12, 1)
)</f>
        <v/>
      </c>
      <c r="W110" s="88"/>
      <c r="X110" s="100"/>
      <c r="Y110" s="102"/>
      <c r="Z110" s="104"/>
      <c r="AA110" s="102"/>
      <c r="AB110" s="102"/>
      <c r="AC110" s="102"/>
      <c r="AD110" s="102"/>
      <c r="AE110" s="102"/>
      <c r="AF11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10" s="102"/>
      <c r="AH110" s="102"/>
      <c r="AI110" s="123" t="str">
        <f t="shared" si="4"/>
        <v/>
      </c>
      <c r="AJ110" s="102"/>
      <c r="AK110" s="102"/>
      <c r="AL110" s="113"/>
    </row>
    <row r="111" spans="1:38" x14ac:dyDescent="0.35">
      <c r="A111" s="73"/>
      <c r="B111" s="81"/>
      <c r="C111" s="85"/>
      <c r="D111" s="89"/>
      <c r="E111" s="91"/>
      <c r="F111" s="91"/>
      <c r="G111" s="91"/>
      <c r="H111" s="91"/>
      <c r="I111" s="91"/>
      <c r="J111" s="91"/>
      <c r="K111" s="91"/>
      <c r="L111" s="114" t="str">
        <f t="shared" si="3"/>
        <v>Yes</v>
      </c>
      <c r="M111" s="85"/>
      <c r="N111" s="85"/>
      <c r="O111" s="127" t="str">
        <f>IF(OR(A111="", M111=""), "",
   IF(AND(
         M111 &lt;= 'County Names to hide (2)'!$D$2,
         OR(N111="", N111 &gt;= 'County Names to hide (2)'!$C$2)
      ),
      "Yes",
      "No"
   )
)</f>
        <v/>
      </c>
      <c r="P111" s="85"/>
      <c r="Q111" s="85"/>
      <c r="R111" s="85"/>
      <c r="S111" s="85"/>
      <c r="T111" s="96"/>
      <c r="U111" s="129" t="str">
        <f>IF(M111="","",
   ROUND(
      (MIN(IF(N111="", 'County Names to hide (2)'!$D$2, N111),
           'County Names to hide (2)'!$D$2)
       - M111) / 365 * 12,
   1)
)</f>
        <v/>
      </c>
      <c r="V111" s="129" t="str">
        <f>IF(C111="","",
   ROUND(('County Names to hide (2)'!$D$2 - C111) / 365 * 12, 1)
)</f>
        <v/>
      </c>
      <c r="W111" s="89"/>
      <c r="X111" s="101"/>
      <c r="Y111" s="103"/>
      <c r="Z111" s="105"/>
      <c r="AA111" s="103"/>
      <c r="AB111" s="103"/>
      <c r="AC111" s="103"/>
      <c r="AD111" s="103"/>
      <c r="AE111" s="103"/>
      <c r="AF11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11" s="103"/>
      <c r="AH111" s="103"/>
      <c r="AI111" s="123" t="str">
        <f t="shared" si="4"/>
        <v/>
      </c>
      <c r="AJ111" s="103"/>
      <c r="AK111" s="103"/>
      <c r="AL111" s="112"/>
    </row>
    <row r="112" spans="1:38" x14ac:dyDescent="0.35">
      <c r="A112" s="74"/>
      <c r="B112" s="80"/>
      <c r="C112" s="84"/>
      <c r="D112" s="88"/>
      <c r="E112" s="90"/>
      <c r="F112" s="90"/>
      <c r="G112" s="90"/>
      <c r="H112" s="90"/>
      <c r="I112" s="90"/>
      <c r="J112" s="90"/>
      <c r="K112" s="90"/>
      <c r="L112" s="114" t="str">
        <f t="shared" si="3"/>
        <v>Yes</v>
      </c>
      <c r="M112" s="84"/>
      <c r="N112" s="84"/>
      <c r="O112" s="127" t="str">
        <f>IF(OR(A112="", M112=""), "",
   IF(AND(
         M112 &lt;= 'County Names to hide (2)'!$D$2,
         OR(N112="", N112 &gt;= 'County Names to hide (2)'!$C$2)
      ),
      "Yes",
      "No"
   )
)</f>
        <v/>
      </c>
      <c r="P112" s="84"/>
      <c r="Q112" s="84"/>
      <c r="R112" s="84"/>
      <c r="S112" s="84"/>
      <c r="T112" s="95"/>
      <c r="U112" s="129" t="str">
        <f>IF(M112="","",
   ROUND(
      (MIN(IF(N112="", 'County Names to hide (2)'!$D$2, N112),
           'County Names to hide (2)'!$D$2)
       - M112) / 365 * 12,
   1)
)</f>
        <v/>
      </c>
      <c r="V112" s="129" t="str">
        <f>IF(C112="","",
   ROUND(('County Names to hide (2)'!$D$2 - C112) / 365 * 12, 1)
)</f>
        <v/>
      </c>
      <c r="W112" s="88"/>
      <c r="X112" s="100"/>
      <c r="Y112" s="102"/>
      <c r="Z112" s="104"/>
      <c r="AA112" s="102"/>
      <c r="AB112" s="102"/>
      <c r="AC112" s="102"/>
      <c r="AD112" s="102"/>
      <c r="AE112" s="102"/>
      <c r="AF11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12" s="102"/>
      <c r="AH112" s="102"/>
      <c r="AI112" s="123" t="str">
        <f t="shared" si="4"/>
        <v/>
      </c>
      <c r="AJ112" s="102"/>
      <c r="AK112" s="102"/>
      <c r="AL112" s="113"/>
    </row>
    <row r="113" spans="1:38" x14ac:dyDescent="0.35">
      <c r="A113" s="73"/>
      <c r="B113" s="81"/>
      <c r="C113" s="85"/>
      <c r="D113" s="89"/>
      <c r="E113" s="91"/>
      <c r="F113" s="91"/>
      <c r="G113" s="91"/>
      <c r="H113" s="91"/>
      <c r="I113" s="91"/>
      <c r="J113" s="91"/>
      <c r="K113" s="91"/>
      <c r="L113" s="114" t="str">
        <f t="shared" si="3"/>
        <v>Yes</v>
      </c>
      <c r="M113" s="85"/>
      <c r="N113" s="85"/>
      <c r="O113" s="127" t="str">
        <f>IF(OR(A113="", M113=""), "",
   IF(AND(
         M113 &lt;= 'County Names to hide (2)'!$D$2,
         OR(N113="", N113 &gt;= 'County Names to hide (2)'!$C$2)
      ),
      "Yes",
      "No"
   )
)</f>
        <v/>
      </c>
      <c r="P113" s="85"/>
      <c r="Q113" s="85"/>
      <c r="R113" s="85"/>
      <c r="S113" s="85"/>
      <c r="T113" s="96"/>
      <c r="U113" s="129" t="str">
        <f>IF(M113="","",
   ROUND(
      (MIN(IF(N113="", 'County Names to hide (2)'!$D$2, N113),
           'County Names to hide (2)'!$D$2)
       - M113) / 365 * 12,
   1)
)</f>
        <v/>
      </c>
      <c r="V113" s="129" t="str">
        <f>IF(C113="","",
   ROUND(('County Names to hide (2)'!$D$2 - C113) / 365 * 12, 1)
)</f>
        <v/>
      </c>
      <c r="W113" s="89"/>
      <c r="X113" s="101"/>
      <c r="Y113" s="103"/>
      <c r="Z113" s="105"/>
      <c r="AA113" s="103"/>
      <c r="AB113" s="103"/>
      <c r="AC113" s="103"/>
      <c r="AD113" s="103"/>
      <c r="AE113" s="103"/>
      <c r="AF11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13" s="103"/>
      <c r="AH113" s="103"/>
      <c r="AI113" s="123" t="str">
        <f t="shared" si="4"/>
        <v/>
      </c>
      <c r="AJ113" s="103"/>
      <c r="AK113" s="103"/>
      <c r="AL113" s="112"/>
    </row>
    <row r="114" spans="1:38" x14ac:dyDescent="0.35">
      <c r="A114" s="74"/>
      <c r="B114" s="80"/>
      <c r="C114" s="84"/>
      <c r="D114" s="88"/>
      <c r="E114" s="90"/>
      <c r="F114" s="90"/>
      <c r="G114" s="90"/>
      <c r="H114" s="90"/>
      <c r="I114" s="90"/>
      <c r="J114" s="90"/>
      <c r="K114" s="90"/>
      <c r="L114" s="114" t="str">
        <f t="shared" si="3"/>
        <v>Yes</v>
      </c>
      <c r="M114" s="84"/>
      <c r="N114" s="84"/>
      <c r="O114" s="127" t="str">
        <f>IF(OR(A114="", M114=""), "",
   IF(AND(
         M114 &lt;= 'County Names to hide (2)'!$D$2,
         OR(N114="", N114 &gt;= 'County Names to hide (2)'!$C$2)
      ),
      "Yes",
      "No"
   )
)</f>
        <v/>
      </c>
      <c r="P114" s="84"/>
      <c r="Q114" s="84"/>
      <c r="R114" s="84"/>
      <c r="S114" s="84"/>
      <c r="T114" s="95"/>
      <c r="U114" s="129" t="str">
        <f>IF(M114="","",
   ROUND(
      (MIN(IF(N114="", 'County Names to hide (2)'!$D$2, N114),
           'County Names to hide (2)'!$D$2)
       - M114) / 365 * 12,
   1)
)</f>
        <v/>
      </c>
      <c r="V114" s="129" t="str">
        <f>IF(C114="","",
   ROUND(('County Names to hide (2)'!$D$2 - C114) / 365 * 12, 1)
)</f>
        <v/>
      </c>
      <c r="W114" s="88"/>
      <c r="X114" s="100"/>
      <c r="Y114" s="102"/>
      <c r="Z114" s="104"/>
      <c r="AA114" s="102"/>
      <c r="AB114" s="102"/>
      <c r="AC114" s="102"/>
      <c r="AD114" s="102"/>
      <c r="AE114" s="102"/>
      <c r="AF11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14" s="102"/>
      <c r="AH114" s="102"/>
      <c r="AI114" s="123" t="str">
        <f t="shared" si="4"/>
        <v/>
      </c>
      <c r="AJ114" s="102"/>
      <c r="AK114" s="102"/>
      <c r="AL114" s="113"/>
    </row>
    <row r="115" spans="1:38" x14ac:dyDescent="0.35">
      <c r="A115" s="73"/>
      <c r="B115" s="81"/>
      <c r="C115" s="85"/>
      <c r="D115" s="89"/>
      <c r="E115" s="91"/>
      <c r="F115" s="91"/>
      <c r="G115" s="91"/>
      <c r="H115" s="91"/>
      <c r="I115" s="91"/>
      <c r="J115" s="91"/>
      <c r="K115" s="91"/>
      <c r="L115" s="114" t="str">
        <f t="shared" si="3"/>
        <v>Yes</v>
      </c>
      <c r="M115" s="85"/>
      <c r="N115" s="85"/>
      <c r="O115" s="127" t="str">
        <f>IF(OR(A115="", M115=""), "",
   IF(AND(
         M115 &lt;= 'County Names to hide (2)'!$D$2,
         OR(N115="", N115 &gt;= 'County Names to hide (2)'!$C$2)
      ),
      "Yes",
      "No"
   )
)</f>
        <v/>
      </c>
      <c r="P115" s="85"/>
      <c r="Q115" s="85"/>
      <c r="R115" s="85"/>
      <c r="S115" s="85"/>
      <c r="T115" s="96"/>
      <c r="U115" s="129" t="str">
        <f>IF(M115="","",
   ROUND(
      (MIN(IF(N115="", 'County Names to hide (2)'!$D$2, N115),
           'County Names to hide (2)'!$D$2)
       - M115) / 365 * 12,
   1)
)</f>
        <v/>
      </c>
      <c r="V115" s="129" t="str">
        <f>IF(C115="","",
   ROUND(('County Names to hide (2)'!$D$2 - C115) / 365 * 12, 1)
)</f>
        <v/>
      </c>
      <c r="W115" s="89"/>
      <c r="X115" s="101"/>
      <c r="Y115" s="103"/>
      <c r="Z115" s="105"/>
      <c r="AA115" s="103"/>
      <c r="AB115" s="103"/>
      <c r="AC115" s="103"/>
      <c r="AD115" s="103"/>
      <c r="AE115" s="103"/>
      <c r="AF11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15" s="103"/>
      <c r="AH115" s="103"/>
      <c r="AI115" s="123" t="str">
        <f t="shared" si="4"/>
        <v/>
      </c>
      <c r="AJ115" s="103"/>
      <c r="AK115" s="103"/>
      <c r="AL115" s="112"/>
    </row>
    <row r="116" spans="1:38" x14ac:dyDescent="0.35">
      <c r="A116" s="74"/>
      <c r="B116" s="80"/>
      <c r="C116" s="84"/>
      <c r="D116" s="88"/>
      <c r="E116" s="90"/>
      <c r="F116" s="90"/>
      <c r="G116" s="90"/>
      <c r="H116" s="90"/>
      <c r="I116" s="90"/>
      <c r="J116" s="90"/>
      <c r="K116" s="90"/>
      <c r="L116" s="114" t="str">
        <f t="shared" si="3"/>
        <v>Yes</v>
      </c>
      <c r="M116" s="84"/>
      <c r="N116" s="84"/>
      <c r="O116" s="127" t="str">
        <f>IF(OR(A116="", M116=""), "",
   IF(AND(
         M116 &lt;= 'County Names to hide (2)'!$D$2,
         OR(N116="", N116 &gt;= 'County Names to hide (2)'!$C$2)
      ),
      "Yes",
      "No"
   )
)</f>
        <v/>
      </c>
      <c r="P116" s="84"/>
      <c r="Q116" s="84"/>
      <c r="R116" s="84"/>
      <c r="S116" s="84"/>
      <c r="T116" s="95"/>
      <c r="U116" s="129" t="str">
        <f>IF(M116="","",
   ROUND(
      (MIN(IF(N116="", 'County Names to hide (2)'!$D$2, N116),
           'County Names to hide (2)'!$D$2)
       - M116) / 365 * 12,
   1)
)</f>
        <v/>
      </c>
      <c r="V116" s="129" t="str">
        <f>IF(C116="","",
   ROUND(('County Names to hide (2)'!$D$2 - C116) / 365 * 12, 1)
)</f>
        <v/>
      </c>
      <c r="W116" s="88"/>
      <c r="X116" s="100"/>
      <c r="Y116" s="102"/>
      <c r="Z116" s="104"/>
      <c r="AA116" s="102"/>
      <c r="AB116" s="102"/>
      <c r="AC116" s="102"/>
      <c r="AD116" s="102"/>
      <c r="AE116" s="102"/>
      <c r="AF11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16" s="102"/>
      <c r="AH116" s="102"/>
      <c r="AI116" s="123" t="str">
        <f t="shared" si="4"/>
        <v/>
      </c>
      <c r="AJ116" s="102"/>
      <c r="AK116" s="102"/>
      <c r="AL116" s="113"/>
    </row>
    <row r="117" spans="1:38" x14ac:dyDescent="0.35">
      <c r="A117" s="73"/>
      <c r="B117" s="81"/>
      <c r="C117" s="85"/>
      <c r="D117" s="89"/>
      <c r="E117" s="91"/>
      <c r="F117" s="91"/>
      <c r="G117" s="91"/>
      <c r="H117" s="91"/>
      <c r="I117" s="91"/>
      <c r="J117" s="91"/>
      <c r="K117" s="91"/>
      <c r="L117" s="114" t="str">
        <f t="shared" si="3"/>
        <v>Yes</v>
      </c>
      <c r="M117" s="85"/>
      <c r="N117" s="85"/>
      <c r="O117" s="127" t="str">
        <f>IF(OR(A117="", M117=""), "",
   IF(AND(
         M117 &lt;= 'County Names to hide (2)'!$D$2,
         OR(N117="", N117 &gt;= 'County Names to hide (2)'!$C$2)
      ),
      "Yes",
      "No"
   )
)</f>
        <v/>
      </c>
      <c r="P117" s="85"/>
      <c r="Q117" s="85"/>
      <c r="R117" s="85"/>
      <c r="S117" s="85"/>
      <c r="T117" s="96"/>
      <c r="U117" s="129" t="str">
        <f>IF(M117="","",
   ROUND(
      (MIN(IF(N117="", 'County Names to hide (2)'!$D$2, N117),
           'County Names to hide (2)'!$D$2)
       - M117) / 365 * 12,
   1)
)</f>
        <v/>
      </c>
      <c r="V117" s="129" t="str">
        <f>IF(C117="","",
   ROUND(('County Names to hide (2)'!$D$2 - C117) / 365 * 12, 1)
)</f>
        <v/>
      </c>
      <c r="W117" s="89"/>
      <c r="X117" s="101"/>
      <c r="Y117" s="103"/>
      <c r="Z117" s="105"/>
      <c r="AA117" s="103"/>
      <c r="AB117" s="103"/>
      <c r="AC117" s="103"/>
      <c r="AD117" s="103"/>
      <c r="AE117" s="103"/>
      <c r="AF11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17" s="103"/>
      <c r="AH117" s="103"/>
      <c r="AI117" s="123" t="str">
        <f t="shared" si="4"/>
        <v/>
      </c>
      <c r="AJ117" s="103"/>
      <c r="AK117" s="103"/>
      <c r="AL117" s="112"/>
    </row>
    <row r="118" spans="1:38" x14ac:dyDescent="0.35">
      <c r="A118" s="74"/>
      <c r="B118" s="80"/>
      <c r="C118" s="84"/>
      <c r="D118" s="88"/>
      <c r="E118" s="90"/>
      <c r="F118" s="90"/>
      <c r="G118" s="90"/>
      <c r="H118" s="90"/>
      <c r="I118" s="90"/>
      <c r="J118" s="90"/>
      <c r="K118" s="90"/>
      <c r="L118" s="114" t="str">
        <f t="shared" si="3"/>
        <v>Yes</v>
      </c>
      <c r="M118" s="84"/>
      <c r="N118" s="84"/>
      <c r="O118" s="127" t="str">
        <f>IF(OR(A118="", M118=""), "",
   IF(AND(
         M118 &lt;= 'County Names to hide (2)'!$D$2,
         OR(N118="", N118 &gt;= 'County Names to hide (2)'!$C$2)
      ),
      "Yes",
      "No"
   )
)</f>
        <v/>
      </c>
      <c r="P118" s="84"/>
      <c r="Q118" s="84"/>
      <c r="R118" s="84"/>
      <c r="S118" s="84"/>
      <c r="T118" s="95"/>
      <c r="U118" s="129" t="str">
        <f>IF(M118="","",
   ROUND(
      (MIN(IF(N118="", 'County Names to hide (2)'!$D$2, N118),
           'County Names to hide (2)'!$D$2)
       - M118) / 365 * 12,
   1)
)</f>
        <v/>
      </c>
      <c r="V118" s="129" t="str">
        <f>IF(C118="","",
   ROUND(('County Names to hide (2)'!$D$2 - C118) / 365 * 12, 1)
)</f>
        <v/>
      </c>
      <c r="W118" s="88"/>
      <c r="X118" s="100"/>
      <c r="Y118" s="102"/>
      <c r="Z118" s="104"/>
      <c r="AA118" s="102"/>
      <c r="AB118" s="102"/>
      <c r="AC118" s="102"/>
      <c r="AD118" s="102"/>
      <c r="AE118" s="102"/>
      <c r="AF11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18" s="102"/>
      <c r="AH118" s="102"/>
      <c r="AI118" s="123" t="str">
        <f t="shared" si="4"/>
        <v/>
      </c>
      <c r="AJ118" s="102"/>
      <c r="AK118" s="102"/>
      <c r="AL118" s="113"/>
    </row>
    <row r="119" spans="1:38" x14ac:dyDescent="0.35">
      <c r="A119" s="73"/>
      <c r="B119" s="81"/>
      <c r="C119" s="85"/>
      <c r="D119" s="89"/>
      <c r="E119" s="91"/>
      <c r="F119" s="91"/>
      <c r="G119" s="91"/>
      <c r="H119" s="91"/>
      <c r="I119" s="91"/>
      <c r="J119" s="91"/>
      <c r="K119" s="91"/>
      <c r="L119" s="114" t="str">
        <f t="shared" si="3"/>
        <v>Yes</v>
      </c>
      <c r="M119" s="85"/>
      <c r="N119" s="85"/>
      <c r="O119" s="127" t="str">
        <f>IF(OR(A119="", M119=""), "",
   IF(AND(
         M119 &lt;= 'County Names to hide (2)'!$D$2,
         OR(N119="", N119 &gt;= 'County Names to hide (2)'!$C$2)
      ),
      "Yes",
      "No"
   )
)</f>
        <v/>
      </c>
      <c r="P119" s="85"/>
      <c r="Q119" s="85"/>
      <c r="R119" s="85"/>
      <c r="S119" s="85"/>
      <c r="T119" s="96"/>
      <c r="U119" s="129" t="str">
        <f>IF(M119="","",
   ROUND(
      (MIN(IF(N119="", 'County Names to hide (2)'!$D$2, N119),
           'County Names to hide (2)'!$D$2)
       - M119) / 365 * 12,
   1)
)</f>
        <v/>
      </c>
      <c r="V119" s="129" t="str">
        <f>IF(C119="","",
   ROUND(('County Names to hide (2)'!$D$2 - C119) / 365 * 12, 1)
)</f>
        <v/>
      </c>
      <c r="W119" s="89"/>
      <c r="X119" s="101"/>
      <c r="Y119" s="103"/>
      <c r="Z119" s="105"/>
      <c r="AA119" s="103"/>
      <c r="AB119" s="103"/>
      <c r="AC119" s="103"/>
      <c r="AD119" s="103"/>
      <c r="AE119" s="103"/>
      <c r="AF11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19" s="103"/>
      <c r="AH119" s="103"/>
      <c r="AI119" s="123" t="str">
        <f t="shared" si="4"/>
        <v/>
      </c>
      <c r="AJ119" s="103"/>
      <c r="AK119" s="103"/>
      <c r="AL119" s="112"/>
    </row>
    <row r="120" spans="1:38" x14ac:dyDescent="0.35">
      <c r="A120" s="74"/>
      <c r="B120" s="80"/>
      <c r="C120" s="84"/>
      <c r="D120" s="88"/>
      <c r="E120" s="90"/>
      <c r="F120" s="90"/>
      <c r="G120" s="90"/>
      <c r="H120" s="90"/>
      <c r="I120" s="90"/>
      <c r="J120" s="90"/>
      <c r="K120" s="90"/>
      <c r="L120" s="114" t="str">
        <f t="shared" si="3"/>
        <v>Yes</v>
      </c>
      <c r="M120" s="84"/>
      <c r="N120" s="84"/>
      <c r="O120" s="127" t="str">
        <f>IF(OR(A120="", M120=""), "",
   IF(AND(
         M120 &lt;= 'County Names to hide (2)'!$D$2,
         OR(N120="", N120 &gt;= 'County Names to hide (2)'!$C$2)
      ),
      "Yes",
      "No"
   )
)</f>
        <v/>
      </c>
      <c r="P120" s="84"/>
      <c r="Q120" s="84"/>
      <c r="R120" s="84"/>
      <c r="S120" s="84"/>
      <c r="T120" s="95"/>
      <c r="U120" s="129" t="str">
        <f>IF(M120="","",
   ROUND(
      (MIN(IF(N120="", 'County Names to hide (2)'!$D$2, N120),
           'County Names to hide (2)'!$D$2)
       - M120) / 365 * 12,
   1)
)</f>
        <v/>
      </c>
      <c r="V120" s="129" t="str">
        <f>IF(C120="","",
   ROUND(('County Names to hide (2)'!$D$2 - C120) / 365 * 12, 1)
)</f>
        <v/>
      </c>
      <c r="W120" s="88"/>
      <c r="X120" s="100"/>
      <c r="Y120" s="102"/>
      <c r="Z120" s="104"/>
      <c r="AA120" s="102"/>
      <c r="AB120" s="102"/>
      <c r="AC120" s="102"/>
      <c r="AD120" s="102"/>
      <c r="AE120" s="102"/>
      <c r="AF12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20" s="102"/>
      <c r="AH120" s="102"/>
      <c r="AI120" s="123" t="str">
        <f t="shared" si="4"/>
        <v/>
      </c>
      <c r="AJ120" s="102"/>
      <c r="AK120" s="102"/>
      <c r="AL120" s="113"/>
    </row>
    <row r="121" spans="1:38" x14ac:dyDescent="0.35">
      <c r="A121" s="73"/>
      <c r="B121" s="81"/>
      <c r="C121" s="85"/>
      <c r="D121" s="89"/>
      <c r="E121" s="91"/>
      <c r="F121" s="91"/>
      <c r="G121" s="91"/>
      <c r="H121" s="91"/>
      <c r="I121" s="91"/>
      <c r="J121" s="91"/>
      <c r="K121" s="91"/>
      <c r="L121" s="114" t="str">
        <f t="shared" si="3"/>
        <v>Yes</v>
      </c>
      <c r="M121" s="85"/>
      <c r="N121" s="85"/>
      <c r="O121" s="127" t="str">
        <f>IF(OR(A121="", M121=""), "",
   IF(AND(
         M121 &lt;= 'County Names to hide (2)'!$D$2,
         OR(N121="", N121 &gt;= 'County Names to hide (2)'!$C$2)
      ),
      "Yes",
      "No"
   )
)</f>
        <v/>
      </c>
      <c r="P121" s="85"/>
      <c r="Q121" s="85"/>
      <c r="R121" s="85"/>
      <c r="S121" s="85"/>
      <c r="T121" s="96"/>
      <c r="U121" s="129" t="str">
        <f>IF(M121="","",
   ROUND(
      (MIN(IF(N121="", 'County Names to hide (2)'!$D$2, N121),
           'County Names to hide (2)'!$D$2)
       - M121) / 365 * 12,
   1)
)</f>
        <v/>
      </c>
      <c r="V121" s="129" t="str">
        <f>IF(C121="","",
   ROUND(('County Names to hide (2)'!$D$2 - C121) / 365 * 12, 1)
)</f>
        <v/>
      </c>
      <c r="W121" s="89"/>
      <c r="X121" s="101"/>
      <c r="Y121" s="103"/>
      <c r="Z121" s="105"/>
      <c r="AA121" s="103"/>
      <c r="AB121" s="103"/>
      <c r="AC121" s="103"/>
      <c r="AD121" s="103"/>
      <c r="AE121" s="103"/>
      <c r="AF12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21" s="103"/>
      <c r="AH121" s="103"/>
      <c r="AI121" s="123" t="str">
        <f t="shared" si="4"/>
        <v/>
      </c>
      <c r="AJ121" s="103"/>
      <c r="AK121" s="103"/>
      <c r="AL121" s="112"/>
    </row>
    <row r="122" spans="1:38" x14ac:dyDescent="0.35">
      <c r="A122" s="74"/>
      <c r="B122" s="80"/>
      <c r="C122" s="84"/>
      <c r="D122" s="88"/>
      <c r="E122" s="90"/>
      <c r="F122" s="90"/>
      <c r="G122" s="90"/>
      <c r="H122" s="90"/>
      <c r="I122" s="90"/>
      <c r="J122" s="90"/>
      <c r="K122" s="90"/>
      <c r="L122" s="114" t="str">
        <f t="shared" si="3"/>
        <v>Yes</v>
      </c>
      <c r="M122" s="84"/>
      <c r="N122" s="84"/>
      <c r="O122" s="127" t="str">
        <f>IF(OR(A122="", M122=""), "",
   IF(AND(
         M122 &lt;= 'County Names to hide (2)'!$D$2,
         OR(N122="", N122 &gt;= 'County Names to hide (2)'!$C$2)
      ),
      "Yes",
      "No"
   )
)</f>
        <v/>
      </c>
      <c r="P122" s="84"/>
      <c r="Q122" s="84"/>
      <c r="R122" s="84"/>
      <c r="S122" s="84"/>
      <c r="T122" s="95"/>
      <c r="U122" s="129" t="str">
        <f>IF(M122="","",
   ROUND(
      (MIN(IF(N122="", 'County Names to hide (2)'!$D$2, N122),
           'County Names to hide (2)'!$D$2)
       - M122) / 365 * 12,
   1)
)</f>
        <v/>
      </c>
      <c r="V122" s="129" t="str">
        <f>IF(C122="","",
   ROUND(('County Names to hide (2)'!$D$2 - C122) / 365 * 12, 1)
)</f>
        <v/>
      </c>
      <c r="W122" s="88"/>
      <c r="X122" s="100"/>
      <c r="Y122" s="102"/>
      <c r="Z122" s="104"/>
      <c r="AA122" s="102"/>
      <c r="AB122" s="102"/>
      <c r="AC122" s="102"/>
      <c r="AD122" s="102"/>
      <c r="AE122" s="102"/>
      <c r="AF12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22" s="102"/>
      <c r="AH122" s="102"/>
      <c r="AI122" s="123" t="str">
        <f t="shared" si="4"/>
        <v/>
      </c>
      <c r="AJ122" s="102"/>
      <c r="AK122" s="102"/>
      <c r="AL122" s="113"/>
    </row>
    <row r="123" spans="1:38" x14ac:dyDescent="0.35">
      <c r="A123" s="73"/>
      <c r="B123" s="81"/>
      <c r="C123" s="85"/>
      <c r="D123" s="89"/>
      <c r="E123" s="91"/>
      <c r="F123" s="91"/>
      <c r="G123" s="91"/>
      <c r="H123" s="91"/>
      <c r="I123" s="91"/>
      <c r="J123" s="91"/>
      <c r="K123" s="91"/>
      <c r="L123" s="114" t="str">
        <f t="shared" si="3"/>
        <v>Yes</v>
      </c>
      <c r="M123" s="85"/>
      <c r="N123" s="85"/>
      <c r="O123" s="127" t="str">
        <f>IF(OR(A123="", M123=""), "",
   IF(AND(
         M123 &lt;= 'County Names to hide (2)'!$D$2,
         OR(N123="", N123 &gt;= 'County Names to hide (2)'!$C$2)
      ),
      "Yes",
      "No"
   )
)</f>
        <v/>
      </c>
      <c r="P123" s="85"/>
      <c r="Q123" s="85"/>
      <c r="R123" s="85"/>
      <c r="S123" s="85"/>
      <c r="T123" s="96"/>
      <c r="U123" s="129" t="str">
        <f>IF(M123="","",
   ROUND(
      (MIN(IF(N123="", 'County Names to hide (2)'!$D$2, N123),
           'County Names to hide (2)'!$D$2)
       - M123) / 365 * 12,
   1)
)</f>
        <v/>
      </c>
      <c r="V123" s="129" t="str">
        <f>IF(C123="","",
   ROUND(('County Names to hide (2)'!$D$2 - C123) / 365 * 12, 1)
)</f>
        <v/>
      </c>
      <c r="W123" s="89"/>
      <c r="X123" s="101"/>
      <c r="Y123" s="103"/>
      <c r="Z123" s="105"/>
      <c r="AA123" s="103"/>
      <c r="AB123" s="103"/>
      <c r="AC123" s="103"/>
      <c r="AD123" s="103"/>
      <c r="AE123" s="103"/>
      <c r="AF12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23" s="103"/>
      <c r="AH123" s="103"/>
      <c r="AI123" s="123" t="str">
        <f t="shared" si="4"/>
        <v/>
      </c>
      <c r="AJ123" s="103"/>
      <c r="AK123" s="103"/>
      <c r="AL123" s="112"/>
    </row>
    <row r="124" spans="1:38" x14ac:dyDescent="0.35">
      <c r="A124" s="74"/>
      <c r="B124" s="80"/>
      <c r="C124" s="84"/>
      <c r="D124" s="88"/>
      <c r="E124" s="90"/>
      <c r="F124" s="90"/>
      <c r="G124" s="90"/>
      <c r="H124" s="90"/>
      <c r="I124" s="90"/>
      <c r="J124" s="90"/>
      <c r="K124" s="90"/>
      <c r="L124" s="114" t="str">
        <f t="shared" si="3"/>
        <v>Yes</v>
      </c>
      <c r="M124" s="84"/>
      <c r="N124" s="84"/>
      <c r="O124" s="127" t="str">
        <f>IF(OR(A124="", M124=""), "",
   IF(AND(
         M124 &lt;= 'County Names to hide (2)'!$D$2,
         OR(N124="", N124 &gt;= 'County Names to hide (2)'!$C$2)
      ),
      "Yes",
      "No"
   )
)</f>
        <v/>
      </c>
      <c r="P124" s="84"/>
      <c r="Q124" s="84"/>
      <c r="R124" s="84"/>
      <c r="S124" s="84"/>
      <c r="T124" s="95"/>
      <c r="U124" s="129" t="str">
        <f>IF(M124="","",
   ROUND(
      (MIN(IF(N124="", 'County Names to hide (2)'!$D$2, N124),
           'County Names to hide (2)'!$D$2)
       - M124) / 365 * 12,
   1)
)</f>
        <v/>
      </c>
      <c r="V124" s="129" t="str">
        <f>IF(C124="","",
   ROUND(('County Names to hide (2)'!$D$2 - C124) / 365 * 12, 1)
)</f>
        <v/>
      </c>
      <c r="W124" s="88"/>
      <c r="X124" s="100"/>
      <c r="Y124" s="102"/>
      <c r="Z124" s="104"/>
      <c r="AA124" s="102"/>
      <c r="AB124" s="102"/>
      <c r="AC124" s="102"/>
      <c r="AD124" s="102"/>
      <c r="AE124" s="102"/>
      <c r="AF12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24" s="102"/>
      <c r="AH124" s="102"/>
      <c r="AI124" s="123" t="str">
        <f t="shared" si="4"/>
        <v/>
      </c>
      <c r="AJ124" s="102"/>
      <c r="AK124" s="102"/>
      <c r="AL124" s="113"/>
    </row>
    <row r="125" spans="1:38" x14ac:dyDescent="0.35">
      <c r="A125" s="73"/>
      <c r="B125" s="81"/>
      <c r="C125" s="85"/>
      <c r="D125" s="89"/>
      <c r="E125" s="91"/>
      <c r="F125" s="91"/>
      <c r="G125" s="91"/>
      <c r="H125" s="91"/>
      <c r="I125" s="91"/>
      <c r="J125" s="91"/>
      <c r="K125" s="91"/>
      <c r="L125" s="114" t="str">
        <f t="shared" si="3"/>
        <v>Yes</v>
      </c>
      <c r="M125" s="85"/>
      <c r="N125" s="85"/>
      <c r="O125" s="127" t="str">
        <f>IF(OR(A125="", M125=""), "",
   IF(AND(
         M125 &lt;= 'County Names to hide (2)'!$D$2,
         OR(N125="", N125 &gt;= 'County Names to hide (2)'!$C$2)
      ),
      "Yes",
      "No"
   )
)</f>
        <v/>
      </c>
      <c r="P125" s="85"/>
      <c r="Q125" s="85"/>
      <c r="R125" s="85"/>
      <c r="S125" s="85"/>
      <c r="T125" s="96"/>
      <c r="U125" s="129" t="str">
        <f>IF(M125="","",
   ROUND(
      (MIN(IF(N125="", 'County Names to hide (2)'!$D$2, N125),
           'County Names to hide (2)'!$D$2)
       - M125) / 365 * 12,
   1)
)</f>
        <v/>
      </c>
      <c r="V125" s="129" t="str">
        <f>IF(C125="","",
   ROUND(('County Names to hide (2)'!$D$2 - C125) / 365 * 12, 1)
)</f>
        <v/>
      </c>
      <c r="W125" s="89"/>
      <c r="X125" s="101"/>
      <c r="Y125" s="103"/>
      <c r="Z125" s="105"/>
      <c r="AA125" s="103"/>
      <c r="AB125" s="103"/>
      <c r="AC125" s="103"/>
      <c r="AD125" s="103"/>
      <c r="AE125" s="103"/>
      <c r="AF12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25" s="103"/>
      <c r="AH125" s="103"/>
      <c r="AI125" s="123" t="str">
        <f t="shared" si="4"/>
        <v/>
      </c>
      <c r="AJ125" s="103"/>
      <c r="AK125" s="103"/>
      <c r="AL125" s="112"/>
    </row>
    <row r="126" spans="1:38" x14ac:dyDescent="0.35">
      <c r="A126" s="74"/>
      <c r="B126" s="80"/>
      <c r="C126" s="84"/>
      <c r="D126" s="88"/>
      <c r="E126" s="90"/>
      <c r="F126" s="90"/>
      <c r="G126" s="90"/>
      <c r="H126" s="90"/>
      <c r="I126" s="90"/>
      <c r="J126" s="90"/>
      <c r="K126" s="90"/>
      <c r="L126" s="114" t="str">
        <f t="shared" si="3"/>
        <v>Yes</v>
      </c>
      <c r="M126" s="84"/>
      <c r="N126" s="84"/>
      <c r="O126" s="127" t="str">
        <f>IF(OR(A126="", M126=""), "",
   IF(AND(
         M126 &lt;= 'County Names to hide (2)'!$D$2,
         OR(N126="", N126 &gt;= 'County Names to hide (2)'!$C$2)
      ),
      "Yes",
      "No"
   )
)</f>
        <v/>
      </c>
      <c r="P126" s="84"/>
      <c r="Q126" s="84"/>
      <c r="R126" s="84"/>
      <c r="S126" s="84"/>
      <c r="T126" s="95"/>
      <c r="U126" s="129" t="str">
        <f>IF(M126="","",
   ROUND(
      (MIN(IF(N126="", 'County Names to hide (2)'!$D$2, N126),
           'County Names to hide (2)'!$D$2)
       - M126) / 365 * 12,
   1)
)</f>
        <v/>
      </c>
      <c r="V126" s="129" t="str">
        <f>IF(C126="","",
   ROUND(('County Names to hide (2)'!$D$2 - C126) / 365 * 12, 1)
)</f>
        <v/>
      </c>
      <c r="W126" s="88"/>
      <c r="X126" s="100"/>
      <c r="Y126" s="102"/>
      <c r="Z126" s="104"/>
      <c r="AA126" s="102"/>
      <c r="AB126" s="102"/>
      <c r="AC126" s="102"/>
      <c r="AD126" s="102"/>
      <c r="AE126" s="102"/>
      <c r="AF12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26" s="102"/>
      <c r="AH126" s="102"/>
      <c r="AI126" s="123" t="str">
        <f t="shared" si="4"/>
        <v/>
      </c>
      <c r="AJ126" s="102"/>
      <c r="AK126" s="102"/>
      <c r="AL126" s="113"/>
    </row>
    <row r="127" spans="1:38" x14ac:dyDescent="0.35">
      <c r="A127" s="73"/>
      <c r="B127" s="81"/>
      <c r="C127" s="85"/>
      <c r="D127" s="89"/>
      <c r="E127" s="91"/>
      <c r="F127" s="91"/>
      <c r="G127" s="91"/>
      <c r="H127" s="91"/>
      <c r="I127" s="91"/>
      <c r="J127" s="91"/>
      <c r="K127" s="91"/>
      <c r="L127" s="114" t="str">
        <f t="shared" si="3"/>
        <v>Yes</v>
      </c>
      <c r="M127" s="85"/>
      <c r="N127" s="85"/>
      <c r="O127" s="127" t="str">
        <f>IF(OR(A127="", M127=""), "",
   IF(AND(
         M127 &lt;= 'County Names to hide (2)'!$D$2,
         OR(N127="", N127 &gt;= 'County Names to hide (2)'!$C$2)
      ),
      "Yes",
      "No"
   )
)</f>
        <v/>
      </c>
      <c r="P127" s="85"/>
      <c r="Q127" s="85"/>
      <c r="R127" s="85"/>
      <c r="S127" s="85"/>
      <c r="T127" s="96"/>
      <c r="U127" s="129" t="str">
        <f>IF(M127="","",
   ROUND(
      (MIN(IF(N127="", 'County Names to hide (2)'!$D$2, N127),
           'County Names to hide (2)'!$D$2)
       - M127) / 365 * 12,
   1)
)</f>
        <v/>
      </c>
      <c r="V127" s="129" t="str">
        <f>IF(C127="","",
   ROUND(('County Names to hide (2)'!$D$2 - C127) / 365 * 12, 1)
)</f>
        <v/>
      </c>
      <c r="W127" s="89"/>
      <c r="X127" s="101"/>
      <c r="Y127" s="103"/>
      <c r="Z127" s="105"/>
      <c r="AA127" s="103"/>
      <c r="AB127" s="103"/>
      <c r="AC127" s="103"/>
      <c r="AD127" s="103"/>
      <c r="AE127" s="103"/>
      <c r="AF12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27" s="103"/>
      <c r="AH127" s="103"/>
      <c r="AI127" s="123" t="str">
        <f t="shared" si="4"/>
        <v/>
      </c>
      <c r="AJ127" s="103"/>
      <c r="AK127" s="103"/>
      <c r="AL127" s="112"/>
    </row>
    <row r="128" spans="1:38" x14ac:dyDescent="0.35">
      <c r="A128" s="74"/>
      <c r="B128" s="80"/>
      <c r="C128" s="84"/>
      <c r="D128" s="88"/>
      <c r="E128" s="90"/>
      <c r="F128" s="90"/>
      <c r="G128" s="90"/>
      <c r="H128" s="90"/>
      <c r="I128" s="90"/>
      <c r="J128" s="90"/>
      <c r="K128" s="90"/>
      <c r="L128" s="114" t="str">
        <f t="shared" si="3"/>
        <v>Yes</v>
      </c>
      <c r="M128" s="84"/>
      <c r="N128" s="84"/>
      <c r="O128" s="127" t="str">
        <f>IF(OR(A128="", M128=""), "",
   IF(AND(
         M128 &lt;= 'County Names to hide (2)'!$D$2,
         OR(N128="", N128 &gt;= 'County Names to hide (2)'!$C$2)
      ),
      "Yes",
      "No"
   )
)</f>
        <v/>
      </c>
      <c r="P128" s="84"/>
      <c r="Q128" s="84"/>
      <c r="R128" s="84"/>
      <c r="S128" s="84"/>
      <c r="T128" s="95"/>
      <c r="U128" s="129" t="str">
        <f>IF(M128="","",
   ROUND(
      (MIN(IF(N128="", 'County Names to hide (2)'!$D$2, N128),
           'County Names to hide (2)'!$D$2)
       - M128) / 365 * 12,
   1)
)</f>
        <v/>
      </c>
      <c r="V128" s="129" t="str">
        <f>IF(C128="","",
   ROUND(('County Names to hide (2)'!$D$2 - C128) / 365 * 12, 1)
)</f>
        <v/>
      </c>
      <c r="W128" s="88"/>
      <c r="X128" s="100"/>
      <c r="Y128" s="102"/>
      <c r="Z128" s="104"/>
      <c r="AA128" s="102"/>
      <c r="AB128" s="102"/>
      <c r="AC128" s="102"/>
      <c r="AD128" s="102"/>
      <c r="AE128" s="102"/>
      <c r="AF12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28" s="102"/>
      <c r="AH128" s="102"/>
      <c r="AI128" s="123" t="str">
        <f t="shared" si="4"/>
        <v/>
      </c>
      <c r="AJ128" s="102"/>
      <c r="AK128" s="102"/>
      <c r="AL128" s="113"/>
    </row>
    <row r="129" spans="1:38" x14ac:dyDescent="0.35">
      <c r="A129" s="73"/>
      <c r="B129" s="81"/>
      <c r="C129" s="85"/>
      <c r="D129" s="89"/>
      <c r="E129" s="91"/>
      <c r="F129" s="91"/>
      <c r="G129" s="91"/>
      <c r="H129" s="91"/>
      <c r="I129" s="91"/>
      <c r="J129" s="91"/>
      <c r="K129" s="91"/>
      <c r="L129" s="114" t="str">
        <f t="shared" si="3"/>
        <v>Yes</v>
      </c>
      <c r="M129" s="85"/>
      <c r="N129" s="85"/>
      <c r="O129" s="127" t="str">
        <f>IF(OR(A129="", M129=""), "",
   IF(AND(
         M129 &lt;= 'County Names to hide (2)'!$D$2,
         OR(N129="", N129 &gt;= 'County Names to hide (2)'!$C$2)
      ),
      "Yes",
      "No"
   )
)</f>
        <v/>
      </c>
      <c r="P129" s="85"/>
      <c r="Q129" s="85"/>
      <c r="R129" s="85"/>
      <c r="S129" s="85"/>
      <c r="T129" s="96"/>
      <c r="U129" s="129" t="str">
        <f>IF(M129="","",
   ROUND(
      (MIN(IF(N129="", 'County Names to hide (2)'!$D$2, N129),
           'County Names to hide (2)'!$D$2)
       - M129) / 365 * 12,
   1)
)</f>
        <v/>
      </c>
      <c r="V129" s="129" t="str">
        <f>IF(C129="","",
   ROUND(('County Names to hide (2)'!$D$2 - C129) / 365 * 12, 1)
)</f>
        <v/>
      </c>
      <c r="W129" s="89"/>
      <c r="X129" s="101"/>
      <c r="Y129" s="103"/>
      <c r="Z129" s="105"/>
      <c r="AA129" s="103"/>
      <c r="AB129" s="103"/>
      <c r="AC129" s="103"/>
      <c r="AD129" s="103"/>
      <c r="AE129" s="103"/>
      <c r="AF12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29" s="103"/>
      <c r="AH129" s="103"/>
      <c r="AI129" s="123" t="str">
        <f t="shared" si="4"/>
        <v/>
      </c>
      <c r="AJ129" s="103"/>
      <c r="AK129" s="103"/>
      <c r="AL129" s="112"/>
    </row>
    <row r="130" spans="1:38" x14ac:dyDescent="0.35">
      <c r="A130" s="74"/>
      <c r="B130" s="80"/>
      <c r="C130" s="84"/>
      <c r="D130" s="88"/>
      <c r="E130" s="90"/>
      <c r="F130" s="90"/>
      <c r="G130" s="90"/>
      <c r="H130" s="90"/>
      <c r="I130" s="90"/>
      <c r="J130" s="90"/>
      <c r="K130" s="90"/>
      <c r="L130" s="114" t="str">
        <f t="shared" si="3"/>
        <v>Yes</v>
      </c>
      <c r="M130" s="84"/>
      <c r="N130" s="84"/>
      <c r="O130" s="127" t="str">
        <f>IF(OR(A130="", M130=""), "",
   IF(AND(
         M130 &lt;= 'County Names to hide (2)'!$D$2,
         OR(N130="", N130 &gt;= 'County Names to hide (2)'!$C$2)
      ),
      "Yes",
      "No"
   )
)</f>
        <v/>
      </c>
      <c r="P130" s="84"/>
      <c r="Q130" s="84"/>
      <c r="R130" s="84"/>
      <c r="S130" s="84"/>
      <c r="T130" s="95"/>
      <c r="U130" s="129" t="str">
        <f>IF(M130="","",
   ROUND(
      (MIN(IF(N130="", 'County Names to hide (2)'!$D$2, N130),
           'County Names to hide (2)'!$D$2)
       - M130) / 365 * 12,
   1)
)</f>
        <v/>
      </c>
      <c r="V130" s="129" t="str">
        <f>IF(C130="","",
   ROUND(('County Names to hide (2)'!$D$2 - C130) / 365 * 12, 1)
)</f>
        <v/>
      </c>
      <c r="W130" s="88"/>
      <c r="X130" s="100"/>
      <c r="Y130" s="102"/>
      <c r="Z130" s="104"/>
      <c r="AA130" s="102"/>
      <c r="AB130" s="102"/>
      <c r="AC130" s="102"/>
      <c r="AD130" s="102"/>
      <c r="AE130" s="102"/>
      <c r="AF13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30" s="102"/>
      <c r="AH130" s="102"/>
      <c r="AI130" s="123" t="str">
        <f t="shared" si="4"/>
        <v/>
      </c>
      <c r="AJ130" s="102"/>
      <c r="AK130" s="102"/>
      <c r="AL130" s="113"/>
    </row>
    <row r="131" spans="1:38" x14ac:dyDescent="0.35">
      <c r="A131" s="73"/>
      <c r="B131" s="81"/>
      <c r="C131" s="85"/>
      <c r="D131" s="89"/>
      <c r="E131" s="91"/>
      <c r="F131" s="91"/>
      <c r="G131" s="91"/>
      <c r="H131" s="91"/>
      <c r="I131" s="91"/>
      <c r="J131" s="91"/>
      <c r="K131" s="91"/>
      <c r="L131" s="114" t="str">
        <f t="shared" si="3"/>
        <v>Yes</v>
      </c>
      <c r="M131" s="85"/>
      <c r="N131" s="85"/>
      <c r="O131" s="127" t="str">
        <f>IF(OR(A131="", M131=""), "",
   IF(AND(
         M131 &lt;= 'County Names to hide (2)'!$D$2,
         OR(N131="", N131 &gt;= 'County Names to hide (2)'!$C$2)
      ),
      "Yes",
      "No"
   )
)</f>
        <v/>
      </c>
      <c r="P131" s="85"/>
      <c r="Q131" s="85"/>
      <c r="R131" s="85"/>
      <c r="S131" s="85"/>
      <c r="T131" s="96"/>
      <c r="U131" s="129" t="str">
        <f>IF(M131="","",
   ROUND(
      (MIN(IF(N131="", 'County Names to hide (2)'!$D$2, N131),
           'County Names to hide (2)'!$D$2)
       - M131) / 365 * 12,
   1)
)</f>
        <v/>
      </c>
      <c r="V131" s="129" t="str">
        <f>IF(C131="","",
   ROUND(('County Names to hide (2)'!$D$2 - C131) / 365 * 12, 1)
)</f>
        <v/>
      </c>
      <c r="W131" s="89"/>
      <c r="X131" s="101"/>
      <c r="Y131" s="103"/>
      <c r="Z131" s="105"/>
      <c r="AA131" s="103"/>
      <c r="AB131" s="103"/>
      <c r="AC131" s="103"/>
      <c r="AD131" s="103"/>
      <c r="AE131" s="103"/>
      <c r="AF13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31" s="103"/>
      <c r="AH131" s="103"/>
      <c r="AI131" s="123" t="str">
        <f t="shared" si="4"/>
        <v/>
      </c>
      <c r="AJ131" s="103"/>
      <c r="AK131" s="103"/>
      <c r="AL131" s="112"/>
    </row>
    <row r="132" spans="1:38" x14ac:dyDescent="0.35">
      <c r="A132" s="74"/>
      <c r="B132" s="80"/>
      <c r="C132" s="84"/>
      <c r="D132" s="88"/>
      <c r="E132" s="90"/>
      <c r="F132" s="90"/>
      <c r="G132" s="90"/>
      <c r="H132" s="90"/>
      <c r="I132" s="90"/>
      <c r="J132" s="90"/>
      <c r="K132" s="90"/>
      <c r="L132" s="114" t="str">
        <f t="shared" si="3"/>
        <v>Yes</v>
      </c>
      <c r="M132" s="84"/>
      <c r="N132" s="84"/>
      <c r="O132" s="127" t="str">
        <f>IF(OR(A132="", M132=""), "",
   IF(AND(
         M132 &lt;= 'County Names to hide (2)'!$D$2,
         OR(N132="", N132 &gt;= 'County Names to hide (2)'!$C$2)
      ),
      "Yes",
      "No"
   )
)</f>
        <v/>
      </c>
      <c r="P132" s="84"/>
      <c r="Q132" s="84"/>
      <c r="R132" s="84"/>
      <c r="S132" s="84"/>
      <c r="T132" s="95"/>
      <c r="U132" s="129" t="str">
        <f>IF(M132="","",
   ROUND(
      (MIN(IF(N132="", 'County Names to hide (2)'!$D$2, N132),
           'County Names to hide (2)'!$D$2)
       - M132) / 365 * 12,
   1)
)</f>
        <v/>
      </c>
      <c r="V132" s="129" t="str">
        <f>IF(C132="","",
   ROUND(('County Names to hide (2)'!$D$2 - C132) / 365 * 12, 1)
)</f>
        <v/>
      </c>
      <c r="W132" s="88"/>
      <c r="X132" s="100"/>
      <c r="Y132" s="102"/>
      <c r="Z132" s="104"/>
      <c r="AA132" s="102"/>
      <c r="AB132" s="102"/>
      <c r="AC132" s="102"/>
      <c r="AD132" s="102"/>
      <c r="AE132" s="102"/>
      <c r="AF13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32" s="102"/>
      <c r="AH132" s="102"/>
      <c r="AI132" s="123" t="str">
        <f t="shared" si="4"/>
        <v/>
      </c>
      <c r="AJ132" s="102"/>
      <c r="AK132" s="102"/>
      <c r="AL132" s="113"/>
    </row>
    <row r="133" spans="1:38" x14ac:dyDescent="0.35">
      <c r="A133" s="73"/>
      <c r="B133" s="81"/>
      <c r="C133" s="85"/>
      <c r="D133" s="89"/>
      <c r="E133" s="91"/>
      <c r="F133" s="91"/>
      <c r="G133" s="91"/>
      <c r="H133" s="91"/>
      <c r="I133" s="91"/>
      <c r="J133" s="91"/>
      <c r="K133" s="91"/>
      <c r="L133" s="114" t="str">
        <f t="shared" si="3"/>
        <v>Yes</v>
      </c>
      <c r="M133" s="85"/>
      <c r="N133" s="85"/>
      <c r="O133" s="127" t="str">
        <f>IF(OR(A133="", M133=""), "",
   IF(AND(
         M133 &lt;= 'County Names to hide (2)'!$D$2,
         OR(N133="", N133 &gt;= 'County Names to hide (2)'!$C$2)
      ),
      "Yes",
      "No"
   )
)</f>
        <v/>
      </c>
      <c r="P133" s="85"/>
      <c r="Q133" s="85"/>
      <c r="R133" s="85"/>
      <c r="S133" s="85"/>
      <c r="T133" s="96"/>
      <c r="U133" s="129" t="str">
        <f>IF(M133="","",
   ROUND(
      (MIN(IF(N133="", 'County Names to hide (2)'!$D$2, N133),
           'County Names to hide (2)'!$D$2)
       - M133) / 365 * 12,
   1)
)</f>
        <v/>
      </c>
      <c r="V133" s="129" t="str">
        <f>IF(C133="","",
   ROUND(('County Names to hide (2)'!$D$2 - C133) / 365 * 12, 1)
)</f>
        <v/>
      </c>
      <c r="W133" s="89"/>
      <c r="X133" s="101"/>
      <c r="Y133" s="103"/>
      <c r="Z133" s="105"/>
      <c r="AA133" s="103"/>
      <c r="AB133" s="103"/>
      <c r="AC133" s="103"/>
      <c r="AD133" s="103"/>
      <c r="AE133" s="103"/>
      <c r="AF13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33" s="103"/>
      <c r="AH133" s="103"/>
      <c r="AI133" s="123" t="str">
        <f t="shared" si="4"/>
        <v/>
      </c>
      <c r="AJ133" s="103"/>
      <c r="AK133" s="103"/>
      <c r="AL133" s="112"/>
    </row>
    <row r="134" spans="1:38" x14ac:dyDescent="0.35">
      <c r="A134" s="74"/>
      <c r="B134" s="80"/>
      <c r="C134" s="84"/>
      <c r="D134" s="88"/>
      <c r="E134" s="90"/>
      <c r="F134" s="90"/>
      <c r="G134" s="90"/>
      <c r="H134" s="90"/>
      <c r="I134" s="90"/>
      <c r="J134" s="90"/>
      <c r="K134" s="90"/>
      <c r="L134" s="114" t="str">
        <f t="shared" ref="L134:L197" si="5">IF(COUNTIF(F134:K134, "Yes")&gt;0, "No", "Yes")</f>
        <v>Yes</v>
      </c>
      <c r="M134" s="84"/>
      <c r="N134" s="84"/>
      <c r="O134" s="127" t="str">
        <f>IF(OR(A134="", M134=""), "",
   IF(AND(
         M134 &lt;= 'County Names to hide (2)'!$D$2,
         OR(N134="", N134 &gt;= 'County Names to hide (2)'!$C$2)
      ),
      "Yes",
      "No"
   )
)</f>
        <v/>
      </c>
      <c r="P134" s="84"/>
      <c r="Q134" s="84"/>
      <c r="R134" s="84"/>
      <c r="S134" s="84"/>
      <c r="T134" s="95"/>
      <c r="U134" s="129" t="str">
        <f>IF(M134="","",
   ROUND(
      (MIN(IF(N134="", 'County Names to hide (2)'!$D$2, N134),
           'County Names to hide (2)'!$D$2)
       - M134) / 365 * 12,
   1)
)</f>
        <v/>
      </c>
      <c r="V134" s="129" t="str">
        <f>IF(C134="","",
   ROUND(('County Names to hide (2)'!$D$2 - C134) / 365 * 12, 1)
)</f>
        <v/>
      </c>
      <c r="W134" s="88"/>
      <c r="X134" s="100"/>
      <c r="Y134" s="102"/>
      <c r="Z134" s="104"/>
      <c r="AA134" s="102"/>
      <c r="AB134" s="102"/>
      <c r="AC134" s="102"/>
      <c r="AD134" s="102"/>
      <c r="AE134" s="102"/>
      <c r="AF13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34" s="102"/>
      <c r="AH134" s="102"/>
      <c r="AI134" s="123" t="str">
        <f t="shared" ref="AI134:AI197" si="6">IF(U134="", "", IF(U134&gt;=3, "yes", "no"))</f>
        <v/>
      </c>
      <c r="AJ134" s="102"/>
      <c r="AK134" s="102"/>
      <c r="AL134" s="113"/>
    </row>
    <row r="135" spans="1:38" x14ac:dyDescent="0.35">
      <c r="A135" s="73"/>
      <c r="B135" s="81"/>
      <c r="C135" s="85"/>
      <c r="D135" s="89"/>
      <c r="E135" s="91"/>
      <c r="F135" s="91"/>
      <c r="G135" s="91"/>
      <c r="H135" s="91"/>
      <c r="I135" s="91"/>
      <c r="J135" s="91"/>
      <c r="K135" s="91"/>
      <c r="L135" s="114" t="str">
        <f t="shared" si="5"/>
        <v>Yes</v>
      </c>
      <c r="M135" s="85"/>
      <c r="N135" s="85"/>
      <c r="O135" s="127" t="str">
        <f>IF(OR(A135="", M135=""), "",
   IF(AND(
         M135 &lt;= 'County Names to hide (2)'!$D$2,
         OR(N135="", N135 &gt;= 'County Names to hide (2)'!$C$2)
      ),
      "Yes",
      "No"
   )
)</f>
        <v/>
      </c>
      <c r="P135" s="85"/>
      <c r="Q135" s="85"/>
      <c r="R135" s="85"/>
      <c r="S135" s="85"/>
      <c r="T135" s="96"/>
      <c r="U135" s="129" t="str">
        <f>IF(M135="","",
   ROUND(
      (MIN(IF(N135="", 'County Names to hide (2)'!$D$2, N135),
           'County Names to hide (2)'!$D$2)
       - M135) / 365 * 12,
   1)
)</f>
        <v/>
      </c>
      <c r="V135" s="129" t="str">
        <f>IF(C135="","",
   ROUND(('County Names to hide (2)'!$D$2 - C135) / 365 * 12, 1)
)</f>
        <v/>
      </c>
      <c r="W135" s="89"/>
      <c r="X135" s="101"/>
      <c r="Y135" s="103"/>
      <c r="Z135" s="105"/>
      <c r="AA135" s="103"/>
      <c r="AB135" s="103"/>
      <c r="AC135" s="103"/>
      <c r="AD135" s="103"/>
      <c r="AE135" s="103"/>
      <c r="AF13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35" s="103"/>
      <c r="AH135" s="103"/>
      <c r="AI135" s="123" t="str">
        <f t="shared" si="6"/>
        <v/>
      </c>
      <c r="AJ135" s="103"/>
      <c r="AK135" s="103"/>
      <c r="AL135" s="112"/>
    </row>
    <row r="136" spans="1:38" x14ac:dyDescent="0.35">
      <c r="A136" s="74"/>
      <c r="B136" s="80"/>
      <c r="C136" s="84"/>
      <c r="D136" s="88"/>
      <c r="E136" s="90"/>
      <c r="F136" s="90"/>
      <c r="G136" s="90"/>
      <c r="H136" s="90"/>
      <c r="I136" s="90"/>
      <c r="J136" s="90"/>
      <c r="K136" s="90"/>
      <c r="L136" s="114" t="str">
        <f t="shared" si="5"/>
        <v>Yes</v>
      </c>
      <c r="M136" s="84"/>
      <c r="N136" s="84"/>
      <c r="O136" s="127" t="str">
        <f>IF(OR(A136="", M136=""), "",
   IF(AND(
         M136 &lt;= 'County Names to hide (2)'!$D$2,
         OR(N136="", N136 &gt;= 'County Names to hide (2)'!$C$2)
      ),
      "Yes",
      "No"
   )
)</f>
        <v/>
      </c>
      <c r="P136" s="84"/>
      <c r="Q136" s="84"/>
      <c r="R136" s="84"/>
      <c r="S136" s="84"/>
      <c r="T136" s="95"/>
      <c r="U136" s="129" t="str">
        <f>IF(M136="","",
   ROUND(
      (MIN(IF(N136="", 'County Names to hide (2)'!$D$2, N136),
           'County Names to hide (2)'!$D$2)
       - M136) / 365 * 12,
   1)
)</f>
        <v/>
      </c>
      <c r="V136" s="129" t="str">
        <f>IF(C136="","",
   ROUND(('County Names to hide (2)'!$D$2 - C136) / 365 * 12, 1)
)</f>
        <v/>
      </c>
      <c r="W136" s="88"/>
      <c r="X136" s="100"/>
      <c r="Y136" s="102"/>
      <c r="Z136" s="104"/>
      <c r="AA136" s="102"/>
      <c r="AB136" s="102"/>
      <c r="AC136" s="102"/>
      <c r="AD136" s="102"/>
      <c r="AE136" s="102"/>
      <c r="AF13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36" s="102"/>
      <c r="AH136" s="102"/>
      <c r="AI136" s="123" t="str">
        <f t="shared" si="6"/>
        <v/>
      </c>
      <c r="AJ136" s="102"/>
      <c r="AK136" s="102"/>
      <c r="AL136" s="113"/>
    </row>
    <row r="137" spans="1:38" x14ac:dyDescent="0.35">
      <c r="A137" s="73"/>
      <c r="B137" s="81"/>
      <c r="C137" s="85"/>
      <c r="D137" s="89"/>
      <c r="E137" s="91"/>
      <c r="F137" s="91"/>
      <c r="G137" s="91"/>
      <c r="H137" s="91"/>
      <c r="I137" s="91"/>
      <c r="J137" s="91"/>
      <c r="K137" s="91"/>
      <c r="L137" s="114" t="str">
        <f t="shared" si="5"/>
        <v>Yes</v>
      </c>
      <c r="M137" s="85"/>
      <c r="N137" s="85"/>
      <c r="O137" s="127" t="str">
        <f>IF(OR(A137="", M137=""), "",
   IF(AND(
         M137 &lt;= 'County Names to hide (2)'!$D$2,
         OR(N137="", N137 &gt;= 'County Names to hide (2)'!$C$2)
      ),
      "Yes",
      "No"
   )
)</f>
        <v/>
      </c>
      <c r="P137" s="85"/>
      <c r="Q137" s="85"/>
      <c r="R137" s="85"/>
      <c r="S137" s="85"/>
      <c r="T137" s="96"/>
      <c r="U137" s="129" t="str">
        <f>IF(M137="","",
   ROUND(
      (MIN(IF(N137="", 'County Names to hide (2)'!$D$2, N137),
           'County Names to hide (2)'!$D$2)
       - M137) / 365 * 12,
   1)
)</f>
        <v/>
      </c>
      <c r="V137" s="129" t="str">
        <f>IF(C137="","",
   ROUND(('County Names to hide (2)'!$D$2 - C137) / 365 * 12, 1)
)</f>
        <v/>
      </c>
      <c r="W137" s="89"/>
      <c r="X137" s="101"/>
      <c r="Y137" s="103"/>
      <c r="Z137" s="105"/>
      <c r="AA137" s="103"/>
      <c r="AB137" s="103"/>
      <c r="AC137" s="103"/>
      <c r="AD137" s="103"/>
      <c r="AE137" s="103"/>
      <c r="AF13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37" s="103"/>
      <c r="AH137" s="103"/>
      <c r="AI137" s="123" t="str">
        <f t="shared" si="6"/>
        <v/>
      </c>
      <c r="AJ137" s="103"/>
      <c r="AK137" s="103"/>
      <c r="AL137" s="112"/>
    </row>
    <row r="138" spans="1:38" x14ac:dyDescent="0.35">
      <c r="A138" s="74"/>
      <c r="B138" s="80"/>
      <c r="C138" s="84"/>
      <c r="D138" s="88"/>
      <c r="E138" s="90"/>
      <c r="F138" s="90"/>
      <c r="G138" s="90"/>
      <c r="H138" s="90"/>
      <c r="I138" s="90"/>
      <c r="J138" s="90"/>
      <c r="K138" s="90"/>
      <c r="L138" s="114" t="str">
        <f t="shared" si="5"/>
        <v>Yes</v>
      </c>
      <c r="M138" s="84"/>
      <c r="N138" s="84"/>
      <c r="O138" s="127" t="str">
        <f>IF(OR(A138="", M138=""), "",
   IF(AND(
         M138 &lt;= 'County Names to hide (2)'!$D$2,
         OR(N138="", N138 &gt;= 'County Names to hide (2)'!$C$2)
      ),
      "Yes",
      "No"
   )
)</f>
        <v/>
      </c>
      <c r="P138" s="84"/>
      <c r="Q138" s="84"/>
      <c r="R138" s="84"/>
      <c r="S138" s="84"/>
      <c r="T138" s="95"/>
      <c r="U138" s="129" t="str">
        <f>IF(M138="","",
   ROUND(
      (MIN(IF(N138="", 'County Names to hide (2)'!$D$2, N138),
           'County Names to hide (2)'!$D$2)
       - M138) / 365 * 12,
   1)
)</f>
        <v/>
      </c>
      <c r="V138" s="129" t="str">
        <f>IF(C138="","",
   ROUND(('County Names to hide (2)'!$D$2 - C138) / 365 * 12, 1)
)</f>
        <v/>
      </c>
      <c r="W138" s="88"/>
      <c r="X138" s="100"/>
      <c r="Y138" s="102"/>
      <c r="Z138" s="104"/>
      <c r="AA138" s="102"/>
      <c r="AB138" s="102"/>
      <c r="AC138" s="102"/>
      <c r="AD138" s="102"/>
      <c r="AE138" s="102"/>
      <c r="AF13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38" s="102"/>
      <c r="AH138" s="102"/>
      <c r="AI138" s="123" t="str">
        <f t="shared" si="6"/>
        <v/>
      </c>
      <c r="AJ138" s="102"/>
      <c r="AK138" s="102"/>
      <c r="AL138" s="113"/>
    </row>
    <row r="139" spans="1:38" x14ac:dyDescent="0.35">
      <c r="A139" s="73"/>
      <c r="B139" s="81"/>
      <c r="C139" s="85"/>
      <c r="D139" s="89"/>
      <c r="E139" s="91"/>
      <c r="F139" s="91"/>
      <c r="G139" s="91"/>
      <c r="H139" s="91"/>
      <c r="I139" s="91"/>
      <c r="J139" s="91"/>
      <c r="K139" s="91"/>
      <c r="L139" s="114" t="str">
        <f t="shared" si="5"/>
        <v>Yes</v>
      </c>
      <c r="M139" s="85"/>
      <c r="N139" s="85"/>
      <c r="O139" s="127" t="str">
        <f>IF(OR(A139="", M139=""), "",
   IF(AND(
         M139 &lt;= 'County Names to hide (2)'!$D$2,
         OR(N139="", N139 &gt;= 'County Names to hide (2)'!$C$2)
      ),
      "Yes",
      "No"
   )
)</f>
        <v/>
      </c>
      <c r="P139" s="85"/>
      <c r="Q139" s="85"/>
      <c r="R139" s="85"/>
      <c r="S139" s="85"/>
      <c r="T139" s="96"/>
      <c r="U139" s="129" t="str">
        <f>IF(M139="","",
   ROUND(
      (MIN(IF(N139="", 'County Names to hide (2)'!$D$2, N139),
           'County Names to hide (2)'!$D$2)
       - M139) / 365 * 12,
   1)
)</f>
        <v/>
      </c>
      <c r="V139" s="129" t="str">
        <f>IF(C139="","",
   ROUND(('County Names to hide (2)'!$D$2 - C139) / 365 * 12, 1)
)</f>
        <v/>
      </c>
      <c r="W139" s="89"/>
      <c r="X139" s="101"/>
      <c r="Y139" s="103"/>
      <c r="Z139" s="105"/>
      <c r="AA139" s="103"/>
      <c r="AB139" s="103"/>
      <c r="AC139" s="103"/>
      <c r="AD139" s="103"/>
      <c r="AE139" s="103"/>
      <c r="AF13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39" s="103"/>
      <c r="AH139" s="103"/>
      <c r="AI139" s="123" t="str">
        <f t="shared" si="6"/>
        <v/>
      </c>
      <c r="AJ139" s="103"/>
      <c r="AK139" s="103"/>
      <c r="AL139" s="112"/>
    </row>
    <row r="140" spans="1:38" x14ac:dyDescent="0.35">
      <c r="A140" s="74"/>
      <c r="B140" s="80"/>
      <c r="C140" s="84"/>
      <c r="D140" s="88"/>
      <c r="E140" s="90"/>
      <c r="F140" s="90"/>
      <c r="G140" s="90"/>
      <c r="H140" s="90"/>
      <c r="I140" s="90"/>
      <c r="J140" s="90"/>
      <c r="K140" s="90"/>
      <c r="L140" s="114" t="str">
        <f t="shared" si="5"/>
        <v>Yes</v>
      </c>
      <c r="M140" s="84"/>
      <c r="N140" s="84"/>
      <c r="O140" s="127" t="str">
        <f>IF(OR(A140="", M140=""), "",
   IF(AND(
         M140 &lt;= 'County Names to hide (2)'!$D$2,
         OR(N140="", N140 &gt;= 'County Names to hide (2)'!$C$2)
      ),
      "Yes",
      "No"
   )
)</f>
        <v/>
      </c>
      <c r="P140" s="84"/>
      <c r="Q140" s="84"/>
      <c r="R140" s="84"/>
      <c r="S140" s="84"/>
      <c r="T140" s="95"/>
      <c r="U140" s="129" t="str">
        <f>IF(M140="","",
   ROUND(
      (MIN(IF(N140="", 'County Names to hide (2)'!$D$2, N140),
           'County Names to hide (2)'!$D$2)
       - M140) / 365 * 12,
   1)
)</f>
        <v/>
      </c>
      <c r="V140" s="129" t="str">
        <f>IF(C140="","",
   ROUND(('County Names to hide (2)'!$D$2 - C140) / 365 * 12, 1)
)</f>
        <v/>
      </c>
      <c r="W140" s="88"/>
      <c r="X140" s="100"/>
      <c r="Y140" s="102"/>
      <c r="Z140" s="104"/>
      <c r="AA140" s="102"/>
      <c r="AB140" s="102"/>
      <c r="AC140" s="102"/>
      <c r="AD140" s="102"/>
      <c r="AE140" s="102"/>
      <c r="AF14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40" s="102"/>
      <c r="AH140" s="102"/>
      <c r="AI140" s="123" t="str">
        <f t="shared" si="6"/>
        <v/>
      </c>
      <c r="AJ140" s="102"/>
      <c r="AK140" s="102"/>
      <c r="AL140" s="113"/>
    </row>
    <row r="141" spans="1:38" x14ac:dyDescent="0.35">
      <c r="A141" s="73"/>
      <c r="B141" s="81"/>
      <c r="C141" s="85"/>
      <c r="D141" s="89"/>
      <c r="E141" s="91"/>
      <c r="F141" s="91"/>
      <c r="G141" s="91"/>
      <c r="H141" s="91"/>
      <c r="I141" s="91"/>
      <c r="J141" s="91"/>
      <c r="K141" s="91"/>
      <c r="L141" s="114" t="str">
        <f t="shared" si="5"/>
        <v>Yes</v>
      </c>
      <c r="M141" s="85"/>
      <c r="N141" s="85"/>
      <c r="O141" s="127" t="str">
        <f>IF(OR(A141="", M141=""), "",
   IF(AND(
         M141 &lt;= 'County Names to hide (2)'!$D$2,
         OR(N141="", N141 &gt;= 'County Names to hide (2)'!$C$2)
      ),
      "Yes",
      "No"
   )
)</f>
        <v/>
      </c>
      <c r="P141" s="85"/>
      <c r="Q141" s="85"/>
      <c r="R141" s="85"/>
      <c r="S141" s="85"/>
      <c r="T141" s="96"/>
      <c r="U141" s="129" t="str">
        <f>IF(M141="","",
   ROUND(
      (MIN(IF(N141="", 'County Names to hide (2)'!$D$2, N141),
           'County Names to hide (2)'!$D$2)
       - M141) / 365 * 12,
   1)
)</f>
        <v/>
      </c>
      <c r="V141" s="129" t="str">
        <f>IF(C141="","",
   ROUND(('County Names to hide (2)'!$D$2 - C141) / 365 * 12, 1)
)</f>
        <v/>
      </c>
      <c r="W141" s="89"/>
      <c r="X141" s="101"/>
      <c r="Y141" s="103"/>
      <c r="Z141" s="105"/>
      <c r="AA141" s="103"/>
      <c r="AB141" s="103"/>
      <c r="AC141" s="103"/>
      <c r="AD141" s="103"/>
      <c r="AE141" s="103"/>
      <c r="AF14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41" s="103"/>
      <c r="AH141" s="103"/>
      <c r="AI141" s="123" t="str">
        <f t="shared" si="6"/>
        <v/>
      </c>
      <c r="AJ141" s="103"/>
      <c r="AK141" s="103"/>
      <c r="AL141" s="112"/>
    </row>
    <row r="142" spans="1:38" x14ac:dyDescent="0.35">
      <c r="A142" s="74"/>
      <c r="B142" s="80"/>
      <c r="C142" s="84"/>
      <c r="D142" s="88"/>
      <c r="E142" s="90"/>
      <c r="F142" s="90"/>
      <c r="G142" s="90"/>
      <c r="H142" s="90"/>
      <c r="I142" s="90"/>
      <c r="J142" s="90"/>
      <c r="K142" s="90"/>
      <c r="L142" s="114" t="str">
        <f t="shared" si="5"/>
        <v>Yes</v>
      </c>
      <c r="M142" s="84"/>
      <c r="N142" s="84"/>
      <c r="O142" s="127" t="str">
        <f>IF(OR(A142="", M142=""), "",
   IF(AND(
         M142 &lt;= 'County Names to hide (2)'!$D$2,
         OR(N142="", N142 &gt;= 'County Names to hide (2)'!$C$2)
      ),
      "Yes",
      "No"
   )
)</f>
        <v/>
      </c>
      <c r="P142" s="84"/>
      <c r="Q142" s="84"/>
      <c r="R142" s="84"/>
      <c r="S142" s="84"/>
      <c r="T142" s="95"/>
      <c r="U142" s="129" t="str">
        <f>IF(M142="","",
   ROUND(
      (MIN(IF(N142="", 'County Names to hide (2)'!$D$2, N142),
           'County Names to hide (2)'!$D$2)
       - M142) / 365 * 12,
   1)
)</f>
        <v/>
      </c>
      <c r="V142" s="129" t="str">
        <f>IF(C142="","",
   ROUND(('County Names to hide (2)'!$D$2 - C142) / 365 * 12, 1)
)</f>
        <v/>
      </c>
      <c r="W142" s="88"/>
      <c r="X142" s="100"/>
      <c r="Y142" s="102"/>
      <c r="Z142" s="104"/>
      <c r="AA142" s="102"/>
      <c r="AB142" s="102"/>
      <c r="AC142" s="102"/>
      <c r="AD142" s="102"/>
      <c r="AE142" s="102"/>
      <c r="AF14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42" s="102"/>
      <c r="AH142" s="102"/>
      <c r="AI142" s="123" t="str">
        <f t="shared" si="6"/>
        <v/>
      </c>
      <c r="AJ142" s="102"/>
      <c r="AK142" s="102"/>
      <c r="AL142" s="113"/>
    </row>
    <row r="143" spans="1:38" x14ac:dyDescent="0.35">
      <c r="A143" s="73"/>
      <c r="B143" s="81"/>
      <c r="C143" s="85"/>
      <c r="D143" s="89"/>
      <c r="E143" s="91"/>
      <c r="F143" s="91"/>
      <c r="G143" s="91"/>
      <c r="H143" s="91"/>
      <c r="I143" s="91"/>
      <c r="J143" s="91"/>
      <c r="K143" s="91"/>
      <c r="L143" s="114" t="str">
        <f t="shared" si="5"/>
        <v>Yes</v>
      </c>
      <c r="M143" s="85"/>
      <c r="N143" s="85"/>
      <c r="O143" s="127" t="str">
        <f>IF(OR(A143="", M143=""), "",
   IF(AND(
         M143 &lt;= 'County Names to hide (2)'!$D$2,
         OR(N143="", N143 &gt;= 'County Names to hide (2)'!$C$2)
      ),
      "Yes",
      "No"
   )
)</f>
        <v/>
      </c>
      <c r="P143" s="85"/>
      <c r="Q143" s="85"/>
      <c r="R143" s="85"/>
      <c r="S143" s="85"/>
      <c r="T143" s="96"/>
      <c r="U143" s="129" t="str">
        <f>IF(M143="","",
   ROUND(
      (MIN(IF(N143="", 'County Names to hide (2)'!$D$2, N143),
           'County Names to hide (2)'!$D$2)
       - M143) / 365 * 12,
   1)
)</f>
        <v/>
      </c>
      <c r="V143" s="129" t="str">
        <f>IF(C143="","",
   ROUND(('County Names to hide (2)'!$D$2 - C143) / 365 * 12, 1)
)</f>
        <v/>
      </c>
      <c r="W143" s="89"/>
      <c r="X143" s="101"/>
      <c r="Y143" s="103"/>
      <c r="Z143" s="105"/>
      <c r="AA143" s="103"/>
      <c r="AB143" s="103"/>
      <c r="AC143" s="103"/>
      <c r="AD143" s="103"/>
      <c r="AE143" s="103"/>
      <c r="AF14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43" s="103"/>
      <c r="AH143" s="103"/>
      <c r="AI143" s="123" t="str">
        <f t="shared" si="6"/>
        <v/>
      </c>
      <c r="AJ143" s="103"/>
      <c r="AK143" s="103"/>
      <c r="AL143" s="112"/>
    </row>
    <row r="144" spans="1:38" x14ac:dyDescent="0.35">
      <c r="A144" s="74"/>
      <c r="B144" s="80"/>
      <c r="C144" s="84"/>
      <c r="D144" s="88"/>
      <c r="E144" s="90"/>
      <c r="F144" s="90"/>
      <c r="G144" s="90"/>
      <c r="H144" s="90"/>
      <c r="I144" s="90"/>
      <c r="J144" s="90"/>
      <c r="K144" s="90"/>
      <c r="L144" s="114" t="str">
        <f t="shared" si="5"/>
        <v>Yes</v>
      </c>
      <c r="M144" s="84"/>
      <c r="N144" s="84"/>
      <c r="O144" s="127" t="str">
        <f>IF(OR(A144="", M144=""), "",
   IF(AND(
         M144 &lt;= 'County Names to hide (2)'!$D$2,
         OR(N144="", N144 &gt;= 'County Names to hide (2)'!$C$2)
      ),
      "Yes",
      "No"
   )
)</f>
        <v/>
      </c>
      <c r="P144" s="84"/>
      <c r="Q144" s="84"/>
      <c r="R144" s="84"/>
      <c r="S144" s="84"/>
      <c r="T144" s="95"/>
      <c r="U144" s="129" t="str">
        <f>IF(M144="","",
   ROUND(
      (MIN(IF(N144="", 'County Names to hide (2)'!$D$2, N144),
           'County Names to hide (2)'!$D$2)
       - M144) / 365 * 12,
   1)
)</f>
        <v/>
      </c>
      <c r="V144" s="129" t="str">
        <f>IF(C144="","",
   ROUND(('County Names to hide (2)'!$D$2 - C144) / 365 * 12, 1)
)</f>
        <v/>
      </c>
      <c r="W144" s="88"/>
      <c r="X144" s="100"/>
      <c r="Y144" s="102"/>
      <c r="Z144" s="104"/>
      <c r="AA144" s="102"/>
      <c r="AB144" s="102"/>
      <c r="AC144" s="102"/>
      <c r="AD144" s="102"/>
      <c r="AE144" s="102"/>
      <c r="AF14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44" s="102"/>
      <c r="AH144" s="102"/>
      <c r="AI144" s="123" t="str">
        <f t="shared" si="6"/>
        <v/>
      </c>
      <c r="AJ144" s="102"/>
      <c r="AK144" s="102"/>
      <c r="AL144" s="113"/>
    </row>
    <row r="145" spans="1:38" x14ac:dyDescent="0.35">
      <c r="A145" s="73"/>
      <c r="B145" s="81"/>
      <c r="C145" s="85"/>
      <c r="D145" s="89"/>
      <c r="E145" s="91"/>
      <c r="F145" s="91"/>
      <c r="G145" s="91"/>
      <c r="H145" s="91"/>
      <c r="I145" s="91"/>
      <c r="J145" s="91"/>
      <c r="K145" s="91"/>
      <c r="L145" s="114" t="str">
        <f t="shared" si="5"/>
        <v>Yes</v>
      </c>
      <c r="M145" s="85"/>
      <c r="N145" s="85"/>
      <c r="O145" s="127" t="str">
        <f>IF(OR(A145="", M145=""), "",
   IF(AND(
         M145 &lt;= 'County Names to hide (2)'!$D$2,
         OR(N145="", N145 &gt;= 'County Names to hide (2)'!$C$2)
      ),
      "Yes",
      "No"
   )
)</f>
        <v/>
      </c>
      <c r="P145" s="85"/>
      <c r="Q145" s="85"/>
      <c r="R145" s="85"/>
      <c r="S145" s="85"/>
      <c r="T145" s="96"/>
      <c r="U145" s="129" t="str">
        <f>IF(M145="","",
   ROUND(
      (MIN(IF(N145="", 'County Names to hide (2)'!$D$2, N145),
           'County Names to hide (2)'!$D$2)
       - M145) / 365 * 12,
   1)
)</f>
        <v/>
      </c>
      <c r="V145" s="129" t="str">
        <f>IF(C145="","",
   ROUND(('County Names to hide (2)'!$D$2 - C145) / 365 * 12, 1)
)</f>
        <v/>
      </c>
      <c r="W145" s="89"/>
      <c r="X145" s="101"/>
      <c r="Y145" s="103"/>
      <c r="Z145" s="105"/>
      <c r="AA145" s="103"/>
      <c r="AB145" s="103"/>
      <c r="AC145" s="103"/>
      <c r="AD145" s="103"/>
      <c r="AE145" s="103"/>
      <c r="AF14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45" s="103"/>
      <c r="AH145" s="103"/>
      <c r="AI145" s="123" t="str">
        <f t="shared" si="6"/>
        <v/>
      </c>
      <c r="AJ145" s="103"/>
      <c r="AK145" s="103"/>
      <c r="AL145" s="112"/>
    </row>
    <row r="146" spans="1:38" x14ac:dyDescent="0.35">
      <c r="A146" s="74"/>
      <c r="B146" s="80"/>
      <c r="C146" s="84"/>
      <c r="D146" s="88"/>
      <c r="E146" s="90"/>
      <c r="F146" s="90"/>
      <c r="G146" s="90"/>
      <c r="H146" s="90"/>
      <c r="I146" s="90"/>
      <c r="J146" s="90"/>
      <c r="K146" s="90"/>
      <c r="L146" s="114" t="str">
        <f t="shared" si="5"/>
        <v>Yes</v>
      </c>
      <c r="M146" s="84"/>
      <c r="N146" s="84"/>
      <c r="O146" s="127" t="str">
        <f>IF(OR(A146="", M146=""), "",
   IF(AND(
         M146 &lt;= 'County Names to hide (2)'!$D$2,
         OR(N146="", N146 &gt;= 'County Names to hide (2)'!$C$2)
      ),
      "Yes",
      "No"
   )
)</f>
        <v/>
      </c>
      <c r="P146" s="84"/>
      <c r="Q146" s="84"/>
      <c r="R146" s="84"/>
      <c r="S146" s="84"/>
      <c r="T146" s="95"/>
      <c r="U146" s="129" t="str">
        <f>IF(M146="","",
   ROUND(
      (MIN(IF(N146="", 'County Names to hide (2)'!$D$2, N146),
           'County Names to hide (2)'!$D$2)
       - M146) / 365 * 12,
   1)
)</f>
        <v/>
      </c>
      <c r="V146" s="129" t="str">
        <f>IF(C146="","",
   ROUND(('County Names to hide (2)'!$D$2 - C146) / 365 * 12, 1)
)</f>
        <v/>
      </c>
      <c r="W146" s="88"/>
      <c r="X146" s="100"/>
      <c r="Y146" s="102"/>
      <c r="Z146" s="104"/>
      <c r="AA146" s="102"/>
      <c r="AB146" s="102"/>
      <c r="AC146" s="102"/>
      <c r="AD146" s="102"/>
      <c r="AE146" s="102"/>
      <c r="AF14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46" s="102"/>
      <c r="AH146" s="102"/>
      <c r="AI146" s="123" t="str">
        <f t="shared" si="6"/>
        <v/>
      </c>
      <c r="AJ146" s="102"/>
      <c r="AK146" s="102"/>
      <c r="AL146" s="113"/>
    </row>
    <row r="147" spans="1:38" x14ac:dyDescent="0.35">
      <c r="A147" s="73"/>
      <c r="B147" s="81"/>
      <c r="C147" s="85"/>
      <c r="D147" s="89"/>
      <c r="E147" s="91"/>
      <c r="F147" s="91"/>
      <c r="G147" s="91"/>
      <c r="H147" s="91"/>
      <c r="I147" s="91"/>
      <c r="J147" s="91"/>
      <c r="K147" s="91"/>
      <c r="L147" s="114" t="str">
        <f t="shared" si="5"/>
        <v>Yes</v>
      </c>
      <c r="M147" s="85"/>
      <c r="N147" s="85"/>
      <c r="O147" s="127" t="str">
        <f>IF(OR(A147="", M147=""), "",
   IF(AND(
         M147 &lt;= 'County Names to hide (2)'!$D$2,
         OR(N147="", N147 &gt;= 'County Names to hide (2)'!$C$2)
      ),
      "Yes",
      "No"
   )
)</f>
        <v/>
      </c>
      <c r="P147" s="85"/>
      <c r="Q147" s="85"/>
      <c r="R147" s="85"/>
      <c r="S147" s="85"/>
      <c r="T147" s="96"/>
      <c r="U147" s="129" t="str">
        <f>IF(M147="","",
   ROUND(
      (MIN(IF(N147="", 'County Names to hide (2)'!$D$2, N147),
           'County Names to hide (2)'!$D$2)
       - M147) / 365 * 12,
   1)
)</f>
        <v/>
      </c>
      <c r="V147" s="129" t="str">
        <f>IF(C147="","",
   ROUND(('County Names to hide (2)'!$D$2 - C147) / 365 * 12, 1)
)</f>
        <v/>
      </c>
      <c r="W147" s="89"/>
      <c r="X147" s="101"/>
      <c r="Y147" s="103"/>
      <c r="Z147" s="105"/>
      <c r="AA147" s="103"/>
      <c r="AB147" s="103"/>
      <c r="AC147" s="103"/>
      <c r="AD147" s="103"/>
      <c r="AE147" s="103"/>
      <c r="AF14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47" s="103"/>
      <c r="AH147" s="103"/>
      <c r="AI147" s="123" t="str">
        <f t="shared" si="6"/>
        <v/>
      </c>
      <c r="AJ147" s="103"/>
      <c r="AK147" s="103"/>
      <c r="AL147" s="112"/>
    </row>
    <row r="148" spans="1:38" x14ac:dyDescent="0.35">
      <c r="A148" s="74"/>
      <c r="B148" s="80"/>
      <c r="C148" s="84"/>
      <c r="D148" s="88"/>
      <c r="E148" s="90"/>
      <c r="F148" s="90"/>
      <c r="G148" s="90"/>
      <c r="H148" s="90"/>
      <c r="I148" s="90"/>
      <c r="J148" s="90"/>
      <c r="K148" s="90"/>
      <c r="L148" s="114" t="str">
        <f t="shared" si="5"/>
        <v>Yes</v>
      </c>
      <c r="M148" s="84"/>
      <c r="N148" s="84"/>
      <c r="O148" s="127" t="str">
        <f>IF(OR(A148="", M148=""), "",
   IF(AND(
         M148 &lt;= 'County Names to hide (2)'!$D$2,
         OR(N148="", N148 &gt;= 'County Names to hide (2)'!$C$2)
      ),
      "Yes",
      "No"
   )
)</f>
        <v/>
      </c>
      <c r="P148" s="84"/>
      <c r="Q148" s="84"/>
      <c r="R148" s="84"/>
      <c r="S148" s="84"/>
      <c r="T148" s="95"/>
      <c r="U148" s="129" t="str">
        <f>IF(M148="","",
   ROUND(
      (MIN(IF(N148="", 'County Names to hide (2)'!$D$2, N148),
           'County Names to hide (2)'!$D$2)
       - M148) / 365 * 12,
   1)
)</f>
        <v/>
      </c>
      <c r="V148" s="129" t="str">
        <f>IF(C148="","",
   ROUND(('County Names to hide (2)'!$D$2 - C148) / 365 * 12, 1)
)</f>
        <v/>
      </c>
      <c r="W148" s="88"/>
      <c r="X148" s="100"/>
      <c r="Y148" s="102"/>
      <c r="Z148" s="104"/>
      <c r="AA148" s="102"/>
      <c r="AB148" s="102"/>
      <c r="AC148" s="102"/>
      <c r="AD148" s="102"/>
      <c r="AE148" s="102"/>
      <c r="AF14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48" s="102"/>
      <c r="AH148" s="102"/>
      <c r="AI148" s="123" t="str">
        <f t="shared" si="6"/>
        <v/>
      </c>
      <c r="AJ148" s="102"/>
      <c r="AK148" s="102"/>
      <c r="AL148" s="113"/>
    </row>
    <row r="149" spans="1:38" x14ac:dyDescent="0.35">
      <c r="A149" s="73"/>
      <c r="B149" s="81"/>
      <c r="C149" s="85"/>
      <c r="D149" s="89"/>
      <c r="E149" s="91"/>
      <c r="F149" s="91"/>
      <c r="G149" s="91"/>
      <c r="H149" s="91"/>
      <c r="I149" s="91"/>
      <c r="J149" s="91"/>
      <c r="K149" s="91"/>
      <c r="L149" s="114" t="str">
        <f t="shared" si="5"/>
        <v>Yes</v>
      </c>
      <c r="M149" s="85"/>
      <c r="N149" s="85"/>
      <c r="O149" s="127" t="str">
        <f>IF(OR(A149="", M149=""), "",
   IF(AND(
         M149 &lt;= 'County Names to hide (2)'!$D$2,
         OR(N149="", N149 &gt;= 'County Names to hide (2)'!$C$2)
      ),
      "Yes",
      "No"
   )
)</f>
        <v/>
      </c>
      <c r="P149" s="85"/>
      <c r="Q149" s="85"/>
      <c r="R149" s="85"/>
      <c r="S149" s="85"/>
      <c r="T149" s="96"/>
      <c r="U149" s="129" t="str">
        <f>IF(M149="","",
   ROUND(
      (MIN(IF(N149="", 'County Names to hide (2)'!$D$2, N149),
           'County Names to hide (2)'!$D$2)
       - M149) / 365 * 12,
   1)
)</f>
        <v/>
      </c>
      <c r="V149" s="129" t="str">
        <f>IF(C149="","",
   ROUND(('County Names to hide (2)'!$D$2 - C149) / 365 * 12, 1)
)</f>
        <v/>
      </c>
      <c r="W149" s="89"/>
      <c r="X149" s="101"/>
      <c r="Y149" s="103"/>
      <c r="Z149" s="105"/>
      <c r="AA149" s="103"/>
      <c r="AB149" s="103"/>
      <c r="AC149" s="103"/>
      <c r="AD149" s="103"/>
      <c r="AE149" s="103"/>
      <c r="AF14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49" s="103"/>
      <c r="AH149" s="103"/>
      <c r="AI149" s="123" t="str">
        <f t="shared" si="6"/>
        <v/>
      </c>
      <c r="AJ149" s="103"/>
      <c r="AK149" s="103"/>
      <c r="AL149" s="112"/>
    </row>
    <row r="150" spans="1:38" x14ac:dyDescent="0.35">
      <c r="A150" s="74"/>
      <c r="B150" s="80"/>
      <c r="C150" s="84"/>
      <c r="D150" s="88"/>
      <c r="E150" s="90"/>
      <c r="F150" s="90"/>
      <c r="G150" s="90"/>
      <c r="H150" s="90"/>
      <c r="I150" s="90"/>
      <c r="J150" s="90"/>
      <c r="K150" s="90"/>
      <c r="L150" s="114" t="str">
        <f t="shared" si="5"/>
        <v>Yes</v>
      </c>
      <c r="M150" s="84"/>
      <c r="N150" s="84"/>
      <c r="O150" s="127" t="str">
        <f>IF(OR(A150="", M150=""), "",
   IF(AND(
         M150 &lt;= 'County Names to hide (2)'!$D$2,
         OR(N150="", N150 &gt;= 'County Names to hide (2)'!$C$2)
      ),
      "Yes",
      "No"
   )
)</f>
        <v/>
      </c>
      <c r="P150" s="84"/>
      <c r="Q150" s="84"/>
      <c r="R150" s="84"/>
      <c r="S150" s="84"/>
      <c r="T150" s="95"/>
      <c r="U150" s="129" t="str">
        <f>IF(M150="","",
   ROUND(
      (MIN(IF(N150="", 'County Names to hide (2)'!$D$2, N150),
           'County Names to hide (2)'!$D$2)
       - M150) / 365 * 12,
   1)
)</f>
        <v/>
      </c>
      <c r="V150" s="129" t="str">
        <f>IF(C150="","",
   ROUND(('County Names to hide (2)'!$D$2 - C150) / 365 * 12, 1)
)</f>
        <v/>
      </c>
      <c r="W150" s="88"/>
      <c r="X150" s="100"/>
      <c r="Y150" s="102"/>
      <c r="Z150" s="104"/>
      <c r="AA150" s="102"/>
      <c r="AB150" s="102"/>
      <c r="AC150" s="102"/>
      <c r="AD150" s="102"/>
      <c r="AE150" s="102"/>
      <c r="AF15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50" s="102"/>
      <c r="AH150" s="102"/>
      <c r="AI150" s="123" t="str">
        <f t="shared" si="6"/>
        <v/>
      </c>
      <c r="AJ150" s="102"/>
      <c r="AK150" s="102"/>
      <c r="AL150" s="113"/>
    </row>
    <row r="151" spans="1:38" x14ac:dyDescent="0.35">
      <c r="A151" s="73"/>
      <c r="B151" s="81"/>
      <c r="C151" s="85"/>
      <c r="D151" s="89"/>
      <c r="E151" s="91"/>
      <c r="F151" s="91"/>
      <c r="G151" s="91"/>
      <c r="H151" s="91"/>
      <c r="I151" s="91"/>
      <c r="J151" s="91"/>
      <c r="K151" s="91"/>
      <c r="L151" s="114" t="str">
        <f t="shared" si="5"/>
        <v>Yes</v>
      </c>
      <c r="M151" s="85"/>
      <c r="N151" s="85"/>
      <c r="O151" s="127" t="str">
        <f>IF(OR(A151="", M151=""), "",
   IF(AND(
         M151 &lt;= 'County Names to hide (2)'!$D$2,
         OR(N151="", N151 &gt;= 'County Names to hide (2)'!$C$2)
      ),
      "Yes",
      "No"
   )
)</f>
        <v/>
      </c>
      <c r="P151" s="85"/>
      <c r="Q151" s="85"/>
      <c r="R151" s="85"/>
      <c r="S151" s="85"/>
      <c r="T151" s="96"/>
      <c r="U151" s="129" t="str">
        <f>IF(M151="","",
   ROUND(
      (MIN(IF(N151="", 'County Names to hide (2)'!$D$2, N151),
           'County Names to hide (2)'!$D$2)
       - M151) / 365 * 12,
   1)
)</f>
        <v/>
      </c>
      <c r="V151" s="129" t="str">
        <f>IF(C151="","",
   ROUND(('County Names to hide (2)'!$D$2 - C151) / 365 * 12, 1)
)</f>
        <v/>
      </c>
      <c r="W151" s="89"/>
      <c r="X151" s="101"/>
      <c r="Y151" s="103"/>
      <c r="Z151" s="105"/>
      <c r="AA151" s="103"/>
      <c r="AB151" s="103"/>
      <c r="AC151" s="103"/>
      <c r="AD151" s="103"/>
      <c r="AE151" s="103"/>
      <c r="AF15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51" s="103"/>
      <c r="AH151" s="103"/>
      <c r="AI151" s="123" t="str">
        <f t="shared" si="6"/>
        <v/>
      </c>
      <c r="AJ151" s="103"/>
      <c r="AK151" s="103"/>
      <c r="AL151" s="112"/>
    </row>
    <row r="152" spans="1:38" x14ac:dyDescent="0.35">
      <c r="A152" s="74"/>
      <c r="B152" s="80"/>
      <c r="C152" s="84"/>
      <c r="D152" s="88"/>
      <c r="E152" s="90"/>
      <c r="F152" s="90"/>
      <c r="G152" s="90"/>
      <c r="H152" s="90"/>
      <c r="I152" s="90"/>
      <c r="J152" s="90"/>
      <c r="K152" s="90"/>
      <c r="L152" s="114" t="str">
        <f t="shared" si="5"/>
        <v>Yes</v>
      </c>
      <c r="M152" s="84"/>
      <c r="N152" s="84"/>
      <c r="O152" s="127" t="str">
        <f>IF(OR(A152="", M152=""), "",
   IF(AND(
         M152 &lt;= 'County Names to hide (2)'!$D$2,
         OR(N152="", N152 &gt;= 'County Names to hide (2)'!$C$2)
      ),
      "Yes",
      "No"
   )
)</f>
        <v/>
      </c>
      <c r="P152" s="84"/>
      <c r="Q152" s="84"/>
      <c r="R152" s="84"/>
      <c r="S152" s="84"/>
      <c r="T152" s="95"/>
      <c r="U152" s="129" t="str">
        <f>IF(M152="","",
   ROUND(
      (MIN(IF(N152="", 'County Names to hide (2)'!$D$2, N152),
           'County Names to hide (2)'!$D$2)
       - M152) / 365 * 12,
   1)
)</f>
        <v/>
      </c>
      <c r="V152" s="129" t="str">
        <f>IF(C152="","",
   ROUND(('County Names to hide (2)'!$D$2 - C152) / 365 * 12, 1)
)</f>
        <v/>
      </c>
      <c r="W152" s="88"/>
      <c r="X152" s="100"/>
      <c r="Y152" s="102"/>
      <c r="Z152" s="104"/>
      <c r="AA152" s="102"/>
      <c r="AB152" s="102"/>
      <c r="AC152" s="102"/>
      <c r="AD152" s="102"/>
      <c r="AE152" s="102"/>
      <c r="AF15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52" s="102"/>
      <c r="AH152" s="102"/>
      <c r="AI152" s="123" t="str">
        <f t="shared" si="6"/>
        <v/>
      </c>
      <c r="AJ152" s="102"/>
      <c r="AK152" s="102"/>
      <c r="AL152" s="113"/>
    </row>
    <row r="153" spans="1:38" x14ac:dyDescent="0.35">
      <c r="A153" s="73"/>
      <c r="B153" s="81"/>
      <c r="C153" s="85"/>
      <c r="D153" s="89"/>
      <c r="E153" s="91"/>
      <c r="F153" s="91"/>
      <c r="G153" s="91"/>
      <c r="H153" s="91"/>
      <c r="I153" s="91"/>
      <c r="J153" s="91"/>
      <c r="K153" s="91"/>
      <c r="L153" s="114" t="str">
        <f t="shared" si="5"/>
        <v>Yes</v>
      </c>
      <c r="M153" s="85"/>
      <c r="N153" s="85"/>
      <c r="O153" s="127" t="str">
        <f>IF(OR(A153="", M153=""), "",
   IF(AND(
         M153 &lt;= 'County Names to hide (2)'!$D$2,
         OR(N153="", N153 &gt;= 'County Names to hide (2)'!$C$2)
      ),
      "Yes",
      "No"
   )
)</f>
        <v/>
      </c>
      <c r="P153" s="85"/>
      <c r="Q153" s="85"/>
      <c r="R153" s="85"/>
      <c r="S153" s="85"/>
      <c r="T153" s="96"/>
      <c r="U153" s="129" t="str">
        <f>IF(M153="","",
   ROUND(
      (MIN(IF(N153="", 'County Names to hide (2)'!$D$2, N153),
           'County Names to hide (2)'!$D$2)
       - M153) / 365 * 12,
   1)
)</f>
        <v/>
      </c>
      <c r="V153" s="129" t="str">
        <f>IF(C153="","",
   ROUND(('County Names to hide (2)'!$D$2 - C153) / 365 * 12, 1)
)</f>
        <v/>
      </c>
      <c r="W153" s="89"/>
      <c r="X153" s="101"/>
      <c r="Y153" s="103"/>
      <c r="Z153" s="105"/>
      <c r="AA153" s="103"/>
      <c r="AB153" s="103"/>
      <c r="AC153" s="103"/>
      <c r="AD153" s="103"/>
      <c r="AE153" s="103"/>
      <c r="AF15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53" s="103"/>
      <c r="AH153" s="103"/>
      <c r="AI153" s="123" t="str">
        <f t="shared" si="6"/>
        <v/>
      </c>
      <c r="AJ153" s="103"/>
      <c r="AK153" s="103"/>
      <c r="AL153" s="112"/>
    </row>
    <row r="154" spans="1:38" x14ac:dyDescent="0.35">
      <c r="A154" s="74"/>
      <c r="B154" s="80"/>
      <c r="C154" s="84"/>
      <c r="D154" s="88"/>
      <c r="E154" s="90"/>
      <c r="F154" s="90"/>
      <c r="G154" s="90"/>
      <c r="H154" s="90"/>
      <c r="I154" s="90"/>
      <c r="J154" s="90"/>
      <c r="K154" s="90"/>
      <c r="L154" s="114" t="str">
        <f t="shared" si="5"/>
        <v>Yes</v>
      </c>
      <c r="M154" s="84"/>
      <c r="N154" s="84"/>
      <c r="O154" s="127" t="str">
        <f>IF(OR(A154="", M154=""), "",
   IF(AND(
         M154 &lt;= 'County Names to hide (2)'!$D$2,
         OR(N154="", N154 &gt;= 'County Names to hide (2)'!$C$2)
      ),
      "Yes",
      "No"
   )
)</f>
        <v/>
      </c>
      <c r="P154" s="84"/>
      <c r="Q154" s="84"/>
      <c r="R154" s="84"/>
      <c r="S154" s="84"/>
      <c r="T154" s="95"/>
      <c r="U154" s="129" t="str">
        <f>IF(M154="","",
   ROUND(
      (MIN(IF(N154="", 'County Names to hide (2)'!$D$2, N154),
           'County Names to hide (2)'!$D$2)
       - M154) / 365 * 12,
   1)
)</f>
        <v/>
      </c>
      <c r="V154" s="129" t="str">
        <f>IF(C154="","",
   ROUND(('County Names to hide (2)'!$D$2 - C154) / 365 * 12, 1)
)</f>
        <v/>
      </c>
      <c r="W154" s="88"/>
      <c r="X154" s="100"/>
      <c r="Y154" s="102"/>
      <c r="Z154" s="104"/>
      <c r="AA154" s="102"/>
      <c r="AB154" s="102"/>
      <c r="AC154" s="102"/>
      <c r="AD154" s="102"/>
      <c r="AE154" s="102"/>
      <c r="AF15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54" s="102"/>
      <c r="AH154" s="102"/>
      <c r="AI154" s="123" t="str">
        <f t="shared" si="6"/>
        <v/>
      </c>
      <c r="AJ154" s="102"/>
      <c r="AK154" s="102"/>
      <c r="AL154" s="113"/>
    </row>
    <row r="155" spans="1:38" x14ac:dyDescent="0.35">
      <c r="A155" s="73"/>
      <c r="B155" s="81"/>
      <c r="C155" s="85"/>
      <c r="D155" s="89"/>
      <c r="E155" s="91"/>
      <c r="F155" s="91"/>
      <c r="G155" s="91"/>
      <c r="H155" s="91"/>
      <c r="I155" s="91"/>
      <c r="J155" s="91"/>
      <c r="K155" s="91"/>
      <c r="L155" s="114" t="str">
        <f t="shared" si="5"/>
        <v>Yes</v>
      </c>
      <c r="M155" s="85"/>
      <c r="N155" s="85"/>
      <c r="O155" s="127" t="str">
        <f>IF(OR(A155="", M155=""), "",
   IF(AND(
         M155 &lt;= 'County Names to hide (2)'!$D$2,
         OR(N155="", N155 &gt;= 'County Names to hide (2)'!$C$2)
      ),
      "Yes",
      "No"
   )
)</f>
        <v/>
      </c>
      <c r="P155" s="85"/>
      <c r="Q155" s="85"/>
      <c r="R155" s="85"/>
      <c r="S155" s="85"/>
      <c r="T155" s="96"/>
      <c r="U155" s="129" t="str">
        <f>IF(M155="","",
   ROUND(
      (MIN(IF(N155="", 'County Names to hide (2)'!$D$2, N155),
           'County Names to hide (2)'!$D$2)
       - M155) / 365 * 12,
   1)
)</f>
        <v/>
      </c>
      <c r="V155" s="129" t="str">
        <f>IF(C155="","",
   ROUND(('County Names to hide (2)'!$D$2 - C155) / 365 * 12, 1)
)</f>
        <v/>
      </c>
      <c r="W155" s="89"/>
      <c r="X155" s="101"/>
      <c r="Y155" s="103"/>
      <c r="Z155" s="105"/>
      <c r="AA155" s="103"/>
      <c r="AB155" s="103"/>
      <c r="AC155" s="103"/>
      <c r="AD155" s="103"/>
      <c r="AE155" s="103"/>
      <c r="AF15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55" s="103"/>
      <c r="AH155" s="103"/>
      <c r="AI155" s="123" t="str">
        <f t="shared" si="6"/>
        <v/>
      </c>
      <c r="AJ155" s="103"/>
      <c r="AK155" s="103"/>
      <c r="AL155" s="112"/>
    </row>
    <row r="156" spans="1:38" x14ac:dyDescent="0.35">
      <c r="A156" s="74"/>
      <c r="B156" s="80"/>
      <c r="C156" s="84"/>
      <c r="D156" s="88"/>
      <c r="E156" s="90"/>
      <c r="F156" s="90"/>
      <c r="G156" s="90"/>
      <c r="H156" s="90"/>
      <c r="I156" s="90"/>
      <c r="J156" s="90"/>
      <c r="K156" s="90"/>
      <c r="L156" s="114" t="str">
        <f t="shared" si="5"/>
        <v>Yes</v>
      </c>
      <c r="M156" s="84"/>
      <c r="N156" s="84"/>
      <c r="O156" s="127" t="str">
        <f>IF(OR(A156="", M156=""), "",
   IF(AND(
         M156 &lt;= 'County Names to hide (2)'!$D$2,
         OR(N156="", N156 &gt;= 'County Names to hide (2)'!$C$2)
      ),
      "Yes",
      "No"
   )
)</f>
        <v/>
      </c>
      <c r="P156" s="84"/>
      <c r="Q156" s="84"/>
      <c r="R156" s="84"/>
      <c r="S156" s="84"/>
      <c r="T156" s="95"/>
      <c r="U156" s="129" t="str">
        <f>IF(M156="","",
   ROUND(
      (MIN(IF(N156="", 'County Names to hide (2)'!$D$2, N156),
           'County Names to hide (2)'!$D$2)
       - M156) / 365 * 12,
   1)
)</f>
        <v/>
      </c>
      <c r="V156" s="129" t="str">
        <f>IF(C156="","",
   ROUND(('County Names to hide (2)'!$D$2 - C156) / 365 * 12, 1)
)</f>
        <v/>
      </c>
      <c r="W156" s="88"/>
      <c r="X156" s="100"/>
      <c r="Y156" s="102"/>
      <c r="Z156" s="104"/>
      <c r="AA156" s="102"/>
      <c r="AB156" s="102"/>
      <c r="AC156" s="102"/>
      <c r="AD156" s="102"/>
      <c r="AE156" s="102"/>
      <c r="AF15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56" s="102"/>
      <c r="AH156" s="102"/>
      <c r="AI156" s="123" t="str">
        <f t="shared" si="6"/>
        <v/>
      </c>
      <c r="AJ156" s="102"/>
      <c r="AK156" s="102"/>
      <c r="AL156" s="113"/>
    </row>
    <row r="157" spans="1:38" x14ac:dyDescent="0.35">
      <c r="A157" s="73"/>
      <c r="B157" s="81"/>
      <c r="C157" s="85"/>
      <c r="D157" s="89"/>
      <c r="E157" s="91"/>
      <c r="F157" s="91"/>
      <c r="G157" s="91"/>
      <c r="H157" s="91"/>
      <c r="I157" s="91"/>
      <c r="J157" s="91"/>
      <c r="K157" s="91"/>
      <c r="L157" s="114" t="str">
        <f t="shared" si="5"/>
        <v>Yes</v>
      </c>
      <c r="M157" s="85"/>
      <c r="N157" s="85"/>
      <c r="O157" s="127" t="str">
        <f>IF(OR(A157="", M157=""), "",
   IF(AND(
         M157 &lt;= 'County Names to hide (2)'!$D$2,
         OR(N157="", N157 &gt;= 'County Names to hide (2)'!$C$2)
      ),
      "Yes",
      "No"
   )
)</f>
        <v/>
      </c>
      <c r="P157" s="85"/>
      <c r="Q157" s="85"/>
      <c r="R157" s="85"/>
      <c r="S157" s="85"/>
      <c r="T157" s="96"/>
      <c r="U157" s="129" t="str">
        <f>IF(M157="","",
   ROUND(
      (MIN(IF(N157="", 'County Names to hide (2)'!$D$2, N157),
           'County Names to hide (2)'!$D$2)
       - M157) / 365 * 12,
   1)
)</f>
        <v/>
      </c>
      <c r="V157" s="129" t="str">
        <f>IF(C157="","",
   ROUND(('County Names to hide (2)'!$D$2 - C157) / 365 * 12, 1)
)</f>
        <v/>
      </c>
      <c r="W157" s="89"/>
      <c r="X157" s="101"/>
      <c r="Y157" s="103"/>
      <c r="Z157" s="105"/>
      <c r="AA157" s="103"/>
      <c r="AB157" s="103"/>
      <c r="AC157" s="103"/>
      <c r="AD157" s="103"/>
      <c r="AE157" s="103"/>
      <c r="AF15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57" s="103"/>
      <c r="AH157" s="103"/>
      <c r="AI157" s="123" t="str">
        <f t="shared" si="6"/>
        <v/>
      </c>
      <c r="AJ157" s="103"/>
      <c r="AK157" s="103"/>
      <c r="AL157" s="112"/>
    </row>
    <row r="158" spans="1:38" x14ac:dyDescent="0.35">
      <c r="A158" s="74"/>
      <c r="B158" s="80"/>
      <c r="C158" s="84"/>
      <c r="D158" s="88"/>
      <c r="E158" s="90"/>
      <c r="F158" s="90"/>
      <c r="G158" s="90"/>
      <c r="H158" s="90"/>
      <c r="I158" s="90"/>
      <c r="J158" s="90"/>
      <c r="K158" s="90"/>
      <c r="L158" s="114" t="str">
        <f t="shared" si="5"/>
        <v>Yes</v>
      </c>
      <c r="M158" s="84"/>
      <c r="N158" s="84"/>
      <c r="O158" s="127" t="str">
        <f>IF(OR(A158="", M158=""), "",
   IF(AND(
         M158 &lt;= 'County Names to hide (2)'!$D$2,
         OR(N158="", N158 &gt;= 'County Names to hide (2)'!$C$2)
      ),
      "Yes",
      "No"
   )
)</f>
        <v/>
      </c>
      <c r="P158" s="84"/>
      <c r="Q158" s="84"/>
      <c r="R158" s="84"/>
      <c r="S158" s="84"/>
      <c r="T158" s="95"/>
      <c r="U158" s="129" t="str">
        <f>IF(M158="","",
   ROUND(
      (MIN(IF(N158="", 'County Names to hide (2)'!$D$2, N158),
           'County Names to hide (2)'!$D$2)
       - M158) / 365 * 12,
   1)
)</f>
        <v/>
      </c>
      <c r="V158" s="129" t="str">
        <f>IF(C158="","",
   ROUND(('County Names to hide (2)'!$D$2 - C158) / 365 * 12, 1)
)</f>
        <v/>
      </c>
      <c r="W158" s="88"/>
      <c r="X158" s="100"/>
      <c r="Y158" s="102"/>
      <c r="Z158" s="104"/>
      <c r="AA158" s="102"/>
      <c r="AB158" s="102"/>
      <c r="AC158" s="102"/>
      <c r="AD158" s="102"/>
      <c r="AE158" s="102"/>
      <c r="AF15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58" s="102"/>
      <c r="AH158" s="102"/>
      <c r="AI158" s="123" t="str">
        <f t="shared" si="6"/>
        <v/>
      </c>
      <c r="AJ158" s="102"/>
      <c r="AK158" s="102"/>
      <c r="AL158" s="113"/>
    </row>
    <row r="159" spans="1:38" x14ac:dyDescent="0.35">
      <c r="A159" s="73"/>
      <c r="B159" s="81"/>
      <c r="C159" s="85"/>
      <c r="D159" s="89"/>
      <c r="E159" s="91"/>
      <c r="F159" s="91"/>
      <c r="G159" s="91"/>
      <c r="H159" s="91"/>
      <c r="I159" s="91"/>
      <c r="J159" s="91"/>
      <c r="K159" s="91"/>
      <c r="L159" s="114" t="str">
        <f t="shared" si="5"/>
        <v>Yes</v>
      </c>
      <c r="M159" s="85"/>
      <c r="N159" s="85"/>
      <c r="O159" s="127" t="str">
        <f>IF(OR(A159="", M159=""), "",
   IF(AND(
         M159 &lt;= 'County Names to hide (2)'!$D$2,
         OR(N159="", N159 &gt;= 'County Names to hide (2)'!$C$2)
      ),
      "Yes",
      "No"
   )
)</f>
        <v/>
      </c>
      <c r="P159" s="85"/>
      <c r="Q159" s="85"/>
      <c r="R159" s="85"/>
      <c r="S159" s="85"/>
      <c r="T159" s="96"/>
      <c r="U159" s="129" t="str">
        <f>IF(M159="","",
   ROUND(
      (MIN(IF(N159="", 'County Names to hide (2)'!$D$2, N159),
           'County Names to hide (2)'!$D$2)
       - M159) / 365 * 12,
   1)
)</f>
        <v/>
      </c>
      <c r="V159" s="129" t="str">
        <f>IF(C159="","",
   ROUND(('County Names to hide (2)'!$D$2 - C159) / 365 * 12, 1)
)</f>
        <v/>
      </c>
      <c r="W159" s="89"/>
      <c r="X159" s="101"/>
      <c r="Y159" s="103"/>
      <c r="Z159" s="105"/>
      <c r="AA159" s="103"/>
      <c r="AB159" s="103"/>
      <c r="AC159" s="103"/>
      <c r="AD159" s="103"/>
      <c r="AE159" s="103"/>
      <c r="AF15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59" s="103"/>
      <c r="AH159" s="103"/>
      <c r="AI159" s="123" t="str">
        <f t="shared" si="6"/>
        <v/>
      </c>
      <c r="AJ159" s="103"/>
      <c r="AK159" s="103"/>
      <c r="AL159" s="112"/>
    </row>
    <row r="160" spans="1:38" x14ac:dyDescent="0.35">
      <c r="A160" s="74"/>
      <c r="B160" s="80"/>
      <c r="C160" s="84"/>
      <c r="D160" s="88"/>
      <c r="E160" s="90"/>
      <c r="F160" s="90"/>
      <c r="G160" s="90"/>
      <c r="H160" s="90"/>
      <c r="I160" s="90"/>
      <c r="J160" s="90"/>
      <c r="K160" s="90"/>
      <c r="L160" s="114" t="str">
        <f t="shared" si="5"/>
        <v>Yes</v>
      </c>
      <c r="M160" s="84"/>
      <c r="N160" s="84"/>
      <c r="O160" s="127" t="str">
        <f>IF(OR(A160="", M160=""), "",
   IF(AND(
         M160 &lt;= 'County Names to hide (2)'!$D$2,
         OR(N160="", N160 &gt;= 'County Names to hide (2)'!$C$2)
      ),
      "Yes",
      "No"
   )
)</f>
        <v/>
      </c>
      <c r="P160" s="84"/>
      <c r="Q160" s="84"/>
      <c r="R160" s="84"/>
      <c r="S160" s="84"/>
      <c r="T160" s="95"/>
      <c r="U160" s="129" t="str">
        <f>IF(M160="","",
   ROUND(
      (MIN(IF(N160="", 'County Names to hide (2)'!$D$2, N160),
           'County Names to hide (2)'!$D$2)
       - M160) / 365 * 12,
   1)
)</f>
        <v/>
      </c>
      <c r="V160" s="129" t="str">
        <f>IF(C160="","",
   ROUND(('County Names to hide (2)'!$D$2 - C160) / 365 * 12, 1)
)</f>
        <v/>
      </c>
      <c r="W160" s="88"/>
      <c r="X160" s="100"/>
      <c r="Y160" s="102"/>
      <c r="Z160" s="104"/>
      <c r="AA160" s="102"/>
      <c r="AB160" s="102"/>
      <c r="AC160" s="102"/>
      <c r="AD160" s="102"/>
      <c r="AE160" s="102"/>
      <c r="AF16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60" s="102"/>
      <c r="AH160" s="102"/>
      <c r="AI160" s="123" t="str">
        <f t="shared" si="6"/>
        <v/>
      </c>
      <c r="AJ160" s="102"/>
      <c r="AK160" s="102"/>
      <c r="AL160" s="113"/>
    </row>
    <row r="161" spans="1:38" x14ac:dyDescent="0.35">
      <c r="A161" s="73"/>
      <c r="B161" s="81"/>
      <c r="C161" s="85"/>
      <c r="D161" s="89"/>
      <c r="E161" s="91"/>
      <c r="F161" s="91"/>
      <c r="G161" s="91"/>
      <c r="H161" s="91"/>
      <c r="I161" s="91"/>
      <c r="J161" s="91"/>
      <c r="K161" s="91"/>
      <c r="L161" s="114" t="str">
        <f t="shared" si="5"/>
        <v>Yes</v>
      </c>
      <c r="M161" s="85"/>
      <c r="N161" s="85"/>
      <c r="O161" s="127" t="str">
        <f>IF(OR(A161="", M161=""), "",
   IF(AND(
         M161 &lt;= 'County Names to hide (2)'!$D$2,
         OR(N161="", N161 &gt;= 'County Names to hide (2)'!$C$2)
      ),
      "Yes",
      "No"
   )
)</f>
        <v/>
      </c>
      <c r="P161" s="85"/>
      <c r="Q161" s="85"/>
      <c r="R161" s="85"/>
      <c r="S161" s="85"/>
      <c r="T161" s="96"/>
      <c r="U161" s="129" t="str">
        <f>IF(M161="","",
   ROUND(
      (MIN(IF(N161="", 'County Names to hide (2)'!$D$2, N161),
           'County Names to hide (2)'!$D$2)
       - M161) / 365 * 12,
   1)
)</f>
        <v/>
      </c>
      <c r="V161" s="129" t="str">
        <f>IF(C161="","",
   ROUND(('County Names to hide (2)'!$D$2 - C161) / 365 * 12, 1)
)</f>
        <v/>
      </c>
      <c r="W161" s="89"/>
      <c r="X161" s="101"/>
      <c r="Y161" s="103"/>
      <c r="Z161" s="105"/>
      <c r="AA161" s="103"/>
      <c r="AB161" s="103"/>
      <c r="AC161" s="103"/>
      <c r="AD161" s="103"/>
      <c r="AE161" s="103"/>
      <c r="AF16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61" s="103"/>
      <c r="AH161" s="103"/>
      <c r="AI161" s="123" t="str">
        <f t="shared" si="6"/>
        <v/>
      </c>
      <c r="AJ161" s="103"/>
      <c r="AK161" s="103"/>
      <c r="AL161" s="112"/>
    </row>
    <row r="162" spans="1:38" x14ac:dyDescent="0.35">
      <c r="A162" s="74"/>
      <c r="B162" s="80"/>
      <c r="C162" s="84"/>
      <c r="D162" s="88"/>
      <c r="E162" s="90"/>
      <c r="F162" s="90"/>
      <c r="G162" s="90"/>
      <c r="H162" s="90"/>
      <c r="I162" s="90"/>
      <c r="J162" s="90"/>
      <c r="K162" s="90"/>
      <c r="L162" s="114" t="str">
        <f t="shared" si="5"/>
        <v>Yes</v>
      </c>
      <c r="M162" s="84"/>
      <c r="N162" s="84"/>
      <c r="O162" s="127" t="str">
        <f>IF(OR(A162="", M162=""), "",
   IF(AND(
         M162 &lt;= 'County Names to hide (2)'!$D$2,
         OR(N162="", N162 &gt;= 'County Names to hide (2)'!$C$2)
      ),
      "Yes",
      "No"
   )
)</f>
        <v/>
      </c>
      <c r="P162" s="84"/>
      <c r="Q162" s="84"/>
      <c r="R162" s="84"/>
      <c r="S162" s="84"/>
      <c r="T162" s="95"/>
      <c r="U162" s="129" t="str">
        <f>IF(M162="","",
   ROUND(
      (MIN(IF(N162="", 'County Names to hide (2)'!$D$2, N162),
           'County Names to hide (2)'!$D$2)
       - M162) / 365 * 12,
   1)
)</f>
        <v/>
      </c>
      <c r="V162" s="129" t="str">
        <f>IF(C162="","",
   ROUND(('County Names to hide (2)'!$D$2 - C162) / 365 * 12, 1)
)</f>
        <v/>
      </c>
      <c r="W162" s="88"/>
      <c r="X162" s="100"/>
      <c r="Y162" s="102"/>
      <c r="Z162" s="104"/>
      <c r="AA162" s="102"/>
      <c r="AB162" s="102"/>
      <c r="AC162" s="102"/>
      <c r="AD162" s="102"/>
      <c r="AE162" s="102"/>
      <c r="AF16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62" s="102"/>
      <c r="AH162" s="102"/>
      <c r="AI162" s="123" t="str">
        <f t="shared" si="6"/>
        <v/>
      </c>
      <c r="AJ162" s="102"/>
      <c r="AK162" s="102"/>
      <c r="AL162" s="113"/>
    </row>
    <row r="163" spans="1:38" x14ac:dyDescent="0.35">
      <c r="A163" s="73"/>
      <c r="B163" s="81"/>
      <c r="C163" s="85"/>
      <c r="D163" s="89"/>
      <c r="E163" s="91"/>
      <c r="F163" s="91"/>
      <c r="G163" s="91"/>
      <c r="H163" s="91"/>
      <c r="I163" s="91"/>
      <c r="J163" s="91"/>
      <c r="K163" s="91"/>
      <c r="L163" s="114" t="str">
        <f t="shared" si="5"/>
        <v>Yes</v>
      </c>
      <c r="M163" s="85"/>
      <c r="N163" s="85"/>
      <c r="O163" s="127" t="str">
        <f>IF(OR(A163="", M163=""), "",
   IF(AND(
         M163 &lt;= 'County Names to hide (2)'!$D$2,
         OR(N163="", N163 &gt;= 'County Names to hide (2)'!$C$2)
      ),
      "Yes",
      "No"
   )
)</f>
        <v/>
      </c>
      <c r="P163" s="85"/>
      <c r="Q163" s="85"/>
      <c r="R163" s="85"/>
      <c r="S163" s="85"/>
      <c r="T163" s="96"/>
      <c r="U163" s="129" t="str">
        <f>IF(M163="","",
   ROUND(
      (MIN(IF(N163="", 'County Names to hide (2)'!$D$2, N163),
           'County Names to hide (2)'!$D$2)
       - M163) / 365 * 12,
   1)
)</f>
        <v/>
      </c>
      <c r="V163" s="129" t="str">
        <f>IF(C163="","",
   ROUND(('County Names to hide (2)'!$D$2 - C163) / 365 * 12, 1)
)</f>
        <v/>
      </c>
      <c r="W163" s="89"/>
      <c r="X163" s="101"/>
      <c r="Y163" s="103"/>
      <c r="Z163" s="105"/>
      <c r="AA163" s="103"/>
      <c r="AB163" s="103"/>
      <c r="AC163" s="103"/>
      <c r="AD163" s="103"/>
      <c r="AE163" s="103"/>
      <c r="AF16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63" s="103"/>
      <c r="AH163" s="103"/>
      <c r="AI163" s="123" t="str">
        <f t="shared" si="6"/>
        <v/>
      </c>
      <c r="AJ163" s="103"/>
      <c r="AK163" s="103"/>
      <c r="AL163" s="112"/>
    </row>
    <row r="164" spans="1:38" x14ac:dyDescent="0.35">
      <c r="A164" s="74"/>
      <c r="B164" s="80"/>
      <c r="C164" s="84"/>
      <c r="D164" s="88"/>
      <c r="E164" s="90"/>
      <c r="F164" s="90"/>
      <c r="G164" s="90"/>
      <c r="H164" s="90"/>
      <c r="I164" s="90"/>
      <c r="J164" s="90"/>
      <c r="K164" s="90"/>
      <c r="L164" s="114" t="str">
        <f t="shared" si="5"/>
        <v>Yes</v>
      </c>
      <c r="M164" s="84"/>
      <c r="N164" s="84"/>
      <c r="O164" s="127" t="str">
        <f>IF(OR(A164="", M164=""), "",
   IF(AND(
         M164 &lt;= 'County Names to hide (2)'!$D$2,
         OR(N164="", N164 &gt;= 'County Names to hide (2)'!$C$2)
      ),
      "Yes",
      "No"
   )
)</f>
        <v/>
      </c>
      <c r="P164" s="84"/>
      <c r="Q164" s="84"/>
      <c r="R164" s="84"/>
      <c r="S164" s="84"/>
      <c r="T164" s="95"/>
      <c r="U164" s="129" t="str">
        <f>IF(M164="","",
   ROUND(
      (MIN(IF(N164="", 'County Names to hide (2)'!$D$2, N164),
           'County Names to hide (2)'!$D$2)
       - M164) / 365 * 12,
   1)
)</f>
        <v/>
      </c>
      <c r="V164" s="129" t="str">
        <f>IF(C164="","",
   ROUND(('County Names to hide (2)'!$D$2 - C164) / 365 * 12, 1)
)</f>
        <v/>
      </c>
      <c r="W164" s="88"/>
      <c r="X164" s="100"/>
      <c r="Y164" s="102"/>
      <c r="Z164" s="104"/>
      <c r="AA164" s="102"/>
      <c r="AB164" s="102"/>
      <c r="AC164" s="102"/>
      <c r="AD164" s="102"/>
      <c r="AE164" s="102"/>
      <c r="AF16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64" s="102"/>
      <c r="AH164" s="102"/>
      <c r="AI164" s="123" t="str">
        <f t="shared" si="6"/>
        <v/>
      </c>
      <c r="AJ164" s="102"/>
      <c r="AK164" s="102"/>
      <c r="AL164" s="113"/>
    </row>
    <row r="165" spans="1:38" x14ac:dyDescent="0.35">
      <c r="A165" s="73"/>
      <c r="B165" s="81"/>
      <c r="C165" s="85"/>
      <c r="D165" s="89"/>
      <c r="E165" s="91"/>
      <c r="F165" s="91"/>
      <c r="G165" s="91"/>
      <c r="H165" s="91"/>
      <c r="I165" s="91"/>
      <c r="J165" s="91"/>
      <c r="K165" s="91"/>
      <c r="L165" s="114" t="str">
        <f t="shared" si="5"/>
        <v>Yes</v>
      </c>
      <c r="M165" s="85"/>
      <c r="N165" s="85"/>
      <c r="O165" s="127" t="str">
        <f>IF(OR(A165="", M165=""), "",
   IF(AND(
         M165 &lt;= 'County Names to hide (2)'!$D$2,
         OR(N165="", N165 &gt;= 'County Names to hide (2)'!$C$2)
      ),
      "Yes",
      "No"
   )
)</f>
        <v/>
      </c>
      <c r="P165" s="85"/>
      <c r="Q165" s="85"/>
      <c r="R165" s="85"/>
      <c r="S165" s="85"/>
      <c r="T165" s="96"/>
      <c r="U165" s="129" t="str">
        <f>IF(M165="","",
   ROUND(
      (MIN(IF(N165="", 'County Names to hide (2)'!$D$2, N165),
           'County Names to hide (2)'!$D$2)
       - M165) / 365 * 12,
   1)
)</f>
        <v/>
      </c>
      <c r="V165" s="129" t="str">
        <f>IF(C165="","",
   ROUND(('County Names to hide (2)'!$D$2 - C165) / 365 * 12, 1)
)</f>
        <v/>
      </c>
      <c r="W165" s="89"/>
      <c r="X165" s="101"/>
      <c r="Y165" s="103"/>
      <c r="Z165" s="105"/>
      <c r="AA165" s="103"/>
      <c r="AB165" s="103"/>
      <c r="AC165" s="103"/>
      <c r="AD165" s="103"/>
      <c r="AE165" s="103"/>
      <c r="AF16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65" s="103"/>
      <c r="AH165" s="103"/>
      <c r="AI165" s="123" t="str">
        <f t="shared" si="6"/>
        <v/>
      </c>
      <c r="AJ165" s="103"/>
      <c r="AK165" s="103"/>
      <c r="AL165" s="112"/>
    </row>
    <row r="166" spans="1:38" x14ac:dyDescent="0.35">
      <c r="A166" s="74"/>
      <c r="B166" s="80"/>
      <c r="C166" s="84"/>
      <c r="D166" s="88"/>
      <c r="E166" s="90"/>
      <c r="F166" s="90"/>
      <c r="G166" s="90"/>
      <c r="H166" s="90"/>
      <c r="I166" s="90"/>
      <c r="J166" s="90"/>
      <c r="K166" s="90"/>
      <c r="L166" s="114" t="str">
        <f t="shared" si="5"/>
        <v>Yes</v>
      </c>
      <c r="M166" s="84"/>
      <c r="N166" s="84"/>
      <c r="O166" s="127" t="str">
        <f>IF(OR(A166="", M166=""), "",
   IF(AND(
         M166 &lt;= 'County Names to hide (2)'!$D$2,
         OR(N166="", N166 &gt;= 'County Names to hide (2)'!$C$2)
      ),
      "Yes",
      "No"
   )
)</f>
        <v/>
      </c>
      <c r="P166" s="84"/>
      <c r="Q166" s="84"/>
      <c r="R166" s="84"/>
      <c r="S166" s="84"/>
      <c r="T166" s="95"/>
      <c r="U166" s="129" t="str">
        <f>IF(M166="","",
   ROUND(
      (MIN(IF(N166="", 'County Names to hide (2)'!$D$2, N166),
           'County Names to hide (2)'!$D$2)
       - M166) / 365 * 12,
   1)
)</f>
        <v/>
      </c>
      <c r="V166" s="129" t="str">
        <f>IF(C166="","",
   ROUND(('County Names to hide (2)'!$D$2 - C166) / 365 * 12, 1)
)</f>
        <v/>
      </c>
      <c r="W166" s="88"/>
      <c r="X166" s="100"/>
      <c r="Y166" s="102"/>
      <c r="Z166" s="104"/>
      <c r="AA166" s="102"/>
      <c r="AB166" s="102"/>
      <c r="AC166" s="102"/>
      <c r="AD166" s="102"/>
      <c r="AE166" s="102"/>
      <c r="AF16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66" s="102"/>
      <c r="AH166" s="102"/>
      <c r="AI166" s="123" t="str">
        <f t="shared" si="6"/>
        <v/>
      </c>
      <c r="AJ166" s="102"/>
      <c r="AK166" s="102"/>
      <c r="AL166" s="113"/>
    </row>
    <row r="167" spans="1:38" x14ac:dyDescent="0.35">
      <c r="A167" s="73"/>
      <c r="B167" s="81"/>
      <c r="C167" s="85"/>
      <c r="D167" s="89"/>
      <c r="E167" s="91"/>
      <c r="F167" s="91"/>
      <c r="G167" s="91"/>
      <c r="H167" s="91"/>
      <c r="I167" s="91"/>
      <c r="J167" s="91"/>
      <c r="K167" s="91"/>
      <c r="L167" s="114" t="str">
        <f t="shared" si="5"/>
        <v>Yes</v>
      </c>
      <c r="M167" s="85"/>
      <c r="N167" s="85"/>
      <c r="O167" s="127" t="str">
        <f>IF(OR(A167="", M167=""), "",
   IF(AND(
         M167 &lt;= 'County Names to hide (2)'!$D$2,
         OR(N167="", N167 &gt;= 'County Names to hide (2)'!$C$2)
      ),
      "Yes",
      "No"
   )
)</f>
        <v/>
      </c>
      <c r="P167" s="85"/>
      <c r="Q167" s="85"/>
      <c r="R167" s="85"/>
      <c r="S167" s="85"/>
      <c r="T167" s="96"/>
      <c r="U167" s="129" t="str">
        <f>IF(M167="","",
   ROUND(
      (MIN(IF(N167="", 'County Names to hide (2)'!$D$2, N167),
           'County Names to hide (2)'!$D$2)
       - M167) / 365 * 12,
   1)
)</f>
        <v/>
      </c>
      <c r="V167" s="129" t="str">
        <f>IF(C167="","",
   ROUND(('County Names to hide (2)'!$D$2 - C167) / 365 * 12, 1)
)</f>
        <v/>
      </c>
      <c r="W167" s="89"/>
      <c r="X167" s="101"/>
      <c r="Y167" s="103"/>
      <c r="Z167" s="105"/>
      <c r="AA167" s="103"/>
      <c r="AB167" s="103"/>
      <c r="AC167" s="103"/>
      <c r="AD167" s="103"/>
      <c r="AE167" s="103"/>
      <c r="AF16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67" s="103"/>
      <c r="AH167" s="103"/>
      <c r="AI167" s="123" t="str">
        <f t="shared" si="6"/>
        <v/>
      </c>
      <c r="AJ167" s="103"/>
      <c r="AK167" s="103"/>
      <c r="AL167" s="112"/>
    </row>
    <row r="168" spans="1:38" x14ac:dyDescent="0.35">
      <c r="A168" s="74"/>
      <c r="B168" s="80"/>
      <c r="C168" s="84"/>
      <c r="D168" s="88"/>
      <c r="E168" s="90"/>
      <c r="F168" s="90"/>
      <c r="G168" s="90"/>
      <c r="H168" s="90"/>
      <c r="I168" s="90"/>
      <c r="J168" s="90"/>
      <c r="K168" s="90"/>
      <c r="L168" s="114" t="str">
        <f t="shared" si="5"/>
        <v>Yes</v>
      </c>
      <c r="M168" s="84"/>
      <c r="N168" s="84"/>
      <c r="O168" s="127" t="str">
        <f>IF(OR(A168="", M168=""), "",
   IF(AND(
         M168 &lt;= 'County Names to hide (2)'!$D$2,
         OR(N168="", N168 &gt;= 'County Names to hide (2)'!$C$2)
      ),
      "Yes",
      "No"
   )
)</f>
        <v/>
      </c>
      <c r="P168" s="84"/>
      <c r="Q168" s="84"/>
      <c r="R168" s="84"/>
      <c r="S168" s="84"/>
      <c r="T168" s="95"/>
      <c r="U168" s="129" t="str">
        <f>IF(M168="","",
   ROUND(
      (MIN(IF(N168="", 'County Names to hide (2)'!$D$2, N168),
           'County Names to hide (2)'!$D$2)
       - M168) / 365 * 12,
   1)
)</f>
        <v/>
      </c>
      <c r="V168" s="129" t="str">
        <f>IF(C168="","",
   ROUND(('County Names to hide (2)'!$D$2 - C168) / 365 * 12, 1)
)</f>
        <v/>
      </c>
      <c r="W168" s="88"/>
      <c r="X168" s="100"/>
      <c r="Y168" s="102"/>
      <c r="Z168" s="104"/>
      <c r="AA168" s="102"/>
      <c r="AB168" s="102"/>
      <c r="AC168" s="102"/>
      <c r="AD168" s="102"/>
      <c r="AE168" s="102"/>
      <c r="AF16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68" s="102"/>
      <c r="AH168" s="102"/>
      <c r="AI168" s="123" t="str">
        <f t="shared" si="6"/>
        <v/>
      </c>
      <c r="AJ168" s="102"/>
      <c r="AK168" s="102"/>
      <c r="AL168" s="113"/>
    </row>
    <row r="169" spans="1:38" x14ac:dyDescent="0.35">
      <c r="A169" s="73"/>
      <c r="B169" s="81"/>
      <c r="C169" s="85"/>
      <c r="D169" s="89"/>
      <c r="E169" s="91"/>
      <c r="F169" s="91"/>
      <c r="G169" s="91"/>
      <c r="H169" s="91"/>
      <c r="I169" s="91"/>
      <c r="J169" s="91"/>
      <c r="K169" s="91"/>
      <c r="L169" s="114" t="str">
        <f t="shared" si="5"/>
        <v>Yes</v>
      </c>
      <c r="M169" s="85"/>
      <c r="N169" s="85"/>
      <c r="O169" s="127" t="str">
        <f>IF(OR(A169="", M169=""), "",
   IF(AND(
         M169 &lt;= 'County Names to hide (2)'!$D$2,
         OR(N169="", N169 &gt;= 'County Names to hide (2)'!$C$2)
      ),
      "Yes",
      "No"
   )
)</f>
        <v/>
      </c>
      <c r="P169" s="85"/>
      <c r="Q169" s="85"/>
      <c r="R169" s="85"/>
      <c r="S169" s="85"/>
      <c r="T169" s="96"/>
      <c r="U169" s="129" t="str">
        <f>IF(M169="","",
   ROUND(
      (MIN(IF(N169="", 'County Names to hide (2)'!$D$2, N169),
           'County Names to hide (2)'!$D$2)
       - M169) / 365 * 12,
   1)
)</f>
        <v/>
      </c>
      <c r="V169" s="129" t="str">
        <f>IF(C169="","",
   ROUND(('County Names to hide (2)'!$D$2 - C169) / 365 * 12, 1)
)</f>
        <v/>
      </c>
      <c r="W169" s="89"/>
      <c r="X169" s="101"/>
      <c r="Y169" s="103"/>
      <c r="Z169" s="105"/>
      <c r="AA169" s="103"/>
      <c r="AB169" s="103"/>
      <c r="AC169" s="103"/>
      <c r="AD169" s="103"/>
      <c r="AE169" s="103"/>
      <c r="AF16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69" s="103"/>
      <c r="AH169" s="103"/>
      <c r="AI169" s="123" t="str">
        <f t="shared" si="6"/>
        <v/>
      </c>
      <c r="AJ169" s="103"/>
      <c r="AK169" s="103"/>
      <c r="AL169" s="112"/>
    </row>
    <row r="170" spans="1:38" x14ac:dyDescent="0.35">
      <c r="A170" s="74"/>
      <c r="B170" s="80"/>
      <c r="C170" s="84"/>
      <c r="D170" s="88"/>
      <c r="E170" s="90"/>
      <c r="F170" s="90"/>
      <c r="G170" s="90"/>
      <c r="H170" s="90"/>
      <c r="I170" s="90"/>
      <c r="J170" s="90"/>
      <c r="K170" s="90"/>
      <c r="L170" s="114" t="str">
        <f t="shared" si="5"/>
        <v>Yes</v>
      </c>
      <c r="M170" s="84"/>
      <c r="N170" s="84"/>
      <c r="O170" s="127" t="str">
        <f>IF(OR(A170="", M170=""), "",
   IF(AND(
         M170 &lt;= 'County Names to hide (2)'!$D$2,
         OR(N170="", N170 &gt;= 'County Names to hide (2)'!$C$2)
      ),
      "Yes",
      "No"
   )
)</f>
        <v/>
      </c>
      <c r="P170" s="84"/>
      <c r="Q170" s="84"/>
      <c r="R170" s="84"/>
      <c r="S170" s="84"/>
      <c r="T170" s="95"/>
      <c r="U170" s="129" t="str">
        <f>IF(M170="","",
   ROUND(
      (MIN(IF(N170="", 'County Names to hide (2)'!$D$2, N170),
           'County Names to hide (2)'!$D$2)
       - M170) / 365 * 12,
   1)
)</f>
        <v/>
      </c>
      <c r="V170" s="129" t="str">
        <f>IF(C170="","",
   ROUND(('County Names to hide (2)'!$D$2 - C170) / 365 * 12, 1)
)</f>
        <v/>
      </c>
      <c r="W170" s="88"/>
      <c r="X170" s="100"/>
      <c r="Y170" s="102"/>
      <c r="Z170" s="104"/>
      <c r="AA170" s="102"/>
      <c r="AB170" s="102"/>
      <c r="AC170" s="102"/>
      <c r="AD170" s="102"/>
      <c r="AE170" s="102"/>
      <c r="AF17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70" s="102"/>
      <c r="AH170" s="102"/>
      <c r="AI170" s="123" t="str">
        <f t="shared" si="6"/>
        <v/>
      </c>
      <c r="AJ170" s="102"/>
      <c r="AK170" s="102"/>
      <c r="AL170" s="113"/>
    </row>
    <row r="171" spans="1:38" x14ac:dyDescent="0.35">
      <c r="A171" s="73"/>
      <c r="B171" s="81"/>
      <c r="C171" s="85"/>
      <c r="D171" s="89"/>
      <c r="E171" s="91"/>
      <c r="F171" s="91"/>
      <c r="G171" s="91"/>
      <c r="H171" s="91"/>
      <c r="I171" s="91"/>
      <c r="J171" s="91"/>
      <c r="K171" s="91"/>
      <c r="L171" s="114" t="str">
        <f t="shared" si="5"/>
        <v>Yes</v>
      </c>
      <c r="M171" s="85"/>
      <c r="N171" s="85"/>
      <c r="O171" s="127" t="str">
        <f>IF(OR(A171="", M171=""), "",
   IF(AND(
         M171 &lt;= 'County Names to hide (2)'!$D$2,
         OR(N171="", N171 &gt;= 'County Names to hide (2)'!$C$2)
      ),
      "Yes",
      "No"
   )
)</f>
        <v/>
      </c>
      <c r="P171" s="85"/>
      <c r="Q171" s="85"/>
      <c r="R171" s="85"/>
      <c r="S171" s="85"/>
      <c r="T171" s="96"/>
      <c r="U171" s="129" t="str">
        <f>IF(M171="","",
   ROUND(
      (MIN(IF(N171="", 'County Names to hide (2)'!$D$2, N171),
           'County Names to hide (2)'!$D$2)
       - M171) / 365 * 12,
   1)
)</f>
        <v/>
      </c>
      <c r="V171" s="129" t="str">
        <f>IF(C171="","",
   ROUND(('County Names to hide (2)'!$D$2 - C171) / 365 * 12, 1)
)</f>
        <v/>
      </c>
      <c r="W171" s="89"/>
      <c r="X171" s="101"/>
      <c r="Y171" s="103"/>
      <c r="Z171" s="105"/>
      <c r="AA171" s="103"/>
      <c r="AB171" s="103"/>
      <c r="AC171" s="103"/>
      <c r="AD171" s="103"/>
      <c r="AE171" s="103"/>
      <c r="AF17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71" s="103"/>
      <c r="AH171" s="103"/>
      <c r="AI171" s="123" t="str">
        <f t="shared" si="6"/>
        <v/>
      </c>
      <c r="AJ171" s="103"/>
      <c r="AK171" s="103"/>
      <c r="AL171" s="112"/>
    </row>
    <row r="172" spans="1:38" x14ac:dyDescent="0.35">
      <c r="A172" s="74"/>
      <c r="B172" s="80"/>
      <c r="C172" s="84"/>
      <c r="D172" s="88"/>
      <c r="E172" s="90"/>
      <c r="F172" s="90"/>
      <c r="G172" s="90"/>
      <c r="H172" s="90"/>
      <c r="I172" s="90"/>
      <c r="J172" s="90"/>
      <c r="K172" s="90"/>
      <c r="L172" s="114" t="str">
        <f t="shared" si="5"/>
        <v>Yes</v>
      </c>
      <c r="M172" s="84"/>
      <c r="N172" s="84"/>
      <c r="O172" s="127" t="str">
        <f>IF(OR(A172="", M172=""), "",
   IF(AND(
         M172 &lt;= 'County Names to hide (2)'!$D$2,
         OR(N172="", N172 &gt;= 'County Names to hide (2)'!$C$2)
      ),
      "Yes",
      "No"
   )
)</f>
        <v/>
      </c>
      <c r="P172" s="84"/>
      <c r="Q172" s="84"/>
      <c r="R172" s="84"/>
      <c r="S172" s="84"/>
      <c r="T172" s="95"/>
      <c r="U172" s="129" t="str">
        <f>IF(M172="","",
   ROUND(
      (MIN(IF(N172="", 'County Names to hide (2)'!$D$2, N172),
           'County Names to hide (2)'!$D$2)
       - M172) / 365 * 12,
   1)
)</f>
        <v/>
      </c>
      <c r="V172" s="129" t="str">
        <f>IF(C172="","",
   ROUND(('County Names to hide (2)'!$D$2 - C172) / 365 * 12, 1)
)</f>
        <v/>
      </c>
      <c r="W172" s="88"/>
      <c r="X172" s="100"/>
      <c r="Y172" s="102"/>
      <c r="Z172" s="104"/>
      <c r="AA172" s="102"/>
      <c r="AB172" s="102"/>
      <c r="AC172" s="102"/>
      <c r="AD172" s="102"/>
      <c r="AE172" s="102"/>
      <c r="AF17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72" s="102"/>
      <c r="AH172" s="102"/>
      <c r="AI172" s="123" t="str">
        <f t="shared" si="6"/>
        <v/>
      </c>
      <c r="AJ172" s="102"/>
      <c r="AK172" s="102"/>
      <c r="AL172" s="113"/>
    </row>
    <row r="173" spans="1:38" x14ac:dyDescent="0.35">
      <c r="A173" s="73"/>
      <c r="B173" s="81"/>
      <c r="C173" s="85"/>
      <c r="D173" s="89"/>
      <c r="E173" s="91"/>
      <c r="F173" s="91"/>
      <c r="G173" s="91"/>
      <c r="H173" s="91"/>
      <c r="I173" s="91"/>
      <c r="J173" s="91"/>
      <c r="K173" s="91"/>
      <c r="L173" s="114" t="str">
        <f t="shared" si="5"/>
        <v>Yes</v>
      </c>
      <c r="M173" s="85"/>
      <c r="N173" s="85"/>
      <c r="O173" s="127" t="str">
        <f>IF(OR(A173="", M173=""), "",
   IF(AND(
         M173 &lt;= 'County Names to hide (2)'!$D$2,
         OR(N173="", N173 &gt;= 'County Names to hide (2)'!$C$2)
      ),
      "Yes",
      "No"
   )
)</f>
        <v/>
      </c>
      <c r="P173" s="85"/>
      <c r="Q173" s="85"/>
      <c r="R173" s="85"/>
      <c r="S173" s="85"/>
      <c r="T173" s="96"/>
      <c r="U173" s="129" t="str">
        <f>IF(M173="","",
   ROUND(
      (MIN(IF(N173="", 'County Names to hide (2)'!$D$2, N173),
           'County Names to hide (2)'!$D$2)
       - M173) / 365 * 12,
   1)
)</f>
        <v/>
      </c>
      <c r="V173" s="129" t="str">
        <f>IF(C173="","",
   ROUND(('County Names to hide (2)'!$D$2 - C173) / 365 * 12, 1)
)</f>
        <v/>
      </c>
      <c r="W173" s="89"/>
      <c r="X173" s="101"/>
      <c r="Y173" s="103"/>
      <c r="Z173" s="105"/>
      <c r="AA173" s="103"/>
      <c r="AB173" s="103"/>
      <c r="AC173" s="103"/>
      <c r="AD173" s="103"/>
      <c r="AE173" s="103"/>
      <c r="AF17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73" s="103"/>
      <c r="AH173" s="103"/>
      <c r="AI173" s="123" t="str">
        <f t="shared" si="6"/>
        <v/>
      </c>
      <c r="AJ173" s="103"/>
      <c r="AK173" s="103"/>
      <c r="AL173" s="112"/>
    </row>
    <row r="174" spans="1:38" x14ac:dyDescent="0.35">
      <c r="A174" s="74"/>
      <c r="B174" s="80"/>
      <c r="C174" s="84"/>
      <c r="D174" s="88"/>
      <c r="E174" s="90"/>
      <c r="F174" s="90"/>
      <c r="G174" s="90"/>
      <c r="H174" s="90"/>
      <c r="I174" s="90"/>
      <c r="J174" s="90"/>
      <c r="K174" s="90"/>
      <c r="L174" s="114" t="str">
        <f t="shared" si="5"/>
        <v>Yes</v>
      </c>
      <c r="M174" s="84"/>
      <c r="N174" s="84"/>
      <c r="O174" s="127" t="str">
        <f>IF(OR(A174="", M174=""), "",
   IF(AND(
         M174 &lt;= 'County Names to hide (2)'!$D$2,
         OR(N174="", N174 &gt;= 'County Names to hide (2)'!$C$2)
      ),
      "Yes",
      "No"
   )
)</f>
        <v/>
      </c>
      <c r="P174" s="84"/>
      <c r="Q174" s="84"/>
      <c r="R174" s="84"/>
      <c r="S174" s="84"/>
      <c r="T174" s="95"/>
      <c r="U174" s="129" t="str">
        <f>IF(M174="","",
   ROUND(
      (MIN(IF(N174="", 'County Names to hide (2)'!$D$2, N174),
           'County Names to hide (2)'!$D$2)
       - M174) / 365 * 12,
   1)
)</f>
        <v/>
      </c>
      <c r="V174" s="129" t="str">
        <f>IF(C174="","",
   ROUND(('County Names to hide (2)'!$D$2 - C174) / 365 * 12, 1)
)</f>
        <v/>
      </c>
      <c r="W174" s="88"/>
      <c r="X174" s="100"/>
      <c r="Y174" s="102"/>
      <c r="Z174" s="104"/>
      <c r="AA174" s="102"/>
      <c r="AB174" s="102"/>
      <c r="AC174" s="102"/>
      <c r="AD174" s="102"/>
      <c r="AE174" s="102"/>
      <c r="AF17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74" s="102"/>
      <c r="AH174" s="102"/>
      <c r="AI174" s="123" t="str">
        <f t="shared" si="6"/>
        <v/>
      </c>
      <c r="AJ174" s="102"/>
      <c r="AK174" s="102"/>
      <c r="AL174" s="113"/>
    </row>
    <row r="175" spans="1:38" x14ac:dyDescent="0.35">
      <c r="A175" s="73"/>
      <c r="B175" s="81"/>
      <c r="C175" s="85"/>
      <c r="D175" s="89"/>
      <c r="E175" s="91"/>
      <c r="F175" s="91"/>
      <c r="G175" s="91"/>
      <c r="H175" s="91"/>
      <c r="I175" s="91"/>
      <c r="J175" s="91"/>
      <c r="K175" s="91"/>
      <c r="L175" s="114" t="str">
        <f t="shared" si="5"/>
        <v>Yes</v>
      </c>
      <c r="M175" s="85"/>
      <c r="N175" s="85"/>
      <c r="O175" s="127" t="str">
        <f>IF(OR(A175="", M175=""), "",
   IF(AND(
         M175 &lt;= 'County Names to hide (2)'!$D$2,
         OR(N175="", N175 &gt;= 'County Names to hide (2)'!$C$2)
      ),
      "Yes",
      "No"
   )
)</f>
        <v/>
      </c>
      <c r="P175" s="85"/>
      <c r="Q175" s="85"/>
      <c r="R175" s="85"/>
      <c r="S175" s="85"/>
      <c r="T175" s="96"/>
      <c r="U175" s="129" t="str">
        <f>IF(M175="","",
   ROUND(
      (MIN(IF(N175="", 'County Names to hide (2)'!$D$2, N175),
           'County Names to hide (2)'!$D$2)
       - M175) / 365 * 12,
   1)
)</f>
        <v/>
      </c>
      <c r="V175" s="129" t="str">
        <f>IF(C175="","",
   ROUND(('County Names to hide (2)'!$D$2 - C175) / 365 * 12, 1)
)</f>
        <v/>
      </c>
      <c r="W175" s="89"/>
      <c r="X175" s="101"/>
      <c r="Y175" s="103"/>
      <c r="Z175" s="105"/>
      <c r="AA175" s="103"/>
      <c r="AB175" s="103"/>
      <c r="AC175" s="103"/>
      <c r="AD175" s="103"/>
      <c r="AE175" s="103"/>
      <c r="AF17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75" s="103"/>
      <c r="AH175" s="103"/>
      <c r="AI175" s="123" t="str">
        <f t="shared" si="6"/>
        <v/>
      </c>
      <c r="AJ175" s="103"/>
      <c r="AK175" s="103"/>
      <c r="AL175" s="112"/>
    </row>
    <row r="176" spans="1:38" x14ac:dyDescent="0.35">
      <c r="A176" s="74"/>
      <c r="B176" s="80"/>
      <c r="C176" s="84"/>
      <c r="D176" s="88"/>
      <c r="E176" s="90"/>
      <c r="F176" s="90"/>
      <c r="G176" s="90"/>
      <c r="H176" s="90"/>
      <c r="I176" s="90"/>
      <c r="J176" s="90"/>
      <c r="K176" s="90"/>
      <c r="L176" s="114" t="str">
        <f t="shared" si="5"/>
        <v>Yes</v>
      </c>
      <c r="M176" s="84"/>
      <c r="N176" s="84"/>
      <c r="O176" s="127" t="str">
        <f>IF(OR(A176="", M176=""), "",
   IF(AND(
         M176 &lt;= 'County Names to hide (2)'!$D$2,
         OR(N176="", N176 &gt;= 'County Names to hide (2)'!$C$2)
      ),
      "Yes",
      "No"
   )
)</f>
        <v/>
      </c>
      <c r="P176" s="84"/>
      <c r="Q176" s="84"/>
      <c r="R176" s="84"/>
      <c r="S176" s="84"/>
      <c r="T176" s="95"/>
      <c r="U176" s="129" t="str">
        <f>IF(M176="","",
   ROUND(
      (MIN(IF(N176="", 'County Names to hide (2)'!$D$2, N176),
           'County Names to hide (2)'!$D$2)
       - M176) / 365 * 12,
   1)
)</f>
        <v/>
      </c>
      <c r="V176" s="129" t="str">
        <f>IF(C176="","",
   ROUND(('County Names to hide (2)'!$D$2 - C176) / 365 * 12, 1)
)</f>
        <v/>
      </c>
      <c r="W176" s="88"/>
      <c r="X176" s="100"/>
      <c r="Y176" s="102"/>
      <c r="Z176" s="104"/>
      <c r="AA176" s="102"/>
      <c r="AB176" s="102"/>
      <c r="AC176" s="102"/>
      <c r="AD176" s="102"/>
      <c r="AE176" s="102"/>
      <c r="AF17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76" s="102"/>
      <c r="AH176" s="102"/>
      <c r="AI176" s="123" t="str">
        <f t="shared" si="6"/>
        <v/>
      </c>
      <c r="AJ176" s="102"/>
      <c r="AK176" s="102"/>
      <c r="AL176" s="113"/>
    </row>
    <row r="177" spans="1:38" x14ac:dyDescent="0.35">
      <c r="A177" s="73"/>
      <c r="B177" s="81"/>
      <c r="C177" s="85"/>
      <c r="D177" s="89"/>
      <c r="E177" s="91"/>
      <c r="F177" s="91"/>
      <c r="G177" s="91"/>
      <c r="H177" s="91"/>
      <c r="I177" s="91"/>
      <c r="J177" s="91"/>
      <c r="K177" s="91"/>
      <c r="L177" s="114" t="str">
        <f t="shared" si="5"/>
        <v>Yes</v>
      </c>
      <c r="M177" s="85"/>
      <c r="N177" s="85"/>
      <c r="O177" s="127" t="str">
        <f>IF(OR(A177="", M177=""), "",
   IF(AND(
         M177 &lt;= 'County Names to hide (2)'!$D$2,
         OR(N177="", N177 &gt;= 'County Names to hide (2)'!$C$2)
      ),
      "Yes",
      "No"
   )
)</f>
        <v/>
      </c>
      <c r="P177" s="85"/>
      <c r="Q177" s="85"/>
      <c r="R177" s="85"/>
      <c r="S177" s="85"/>
      <c r="T177" s="96"/>
      <c r="U177" s="129" t="str">
        <f>IF(M177="","",
   ROUND(
      (MIN(IF(N177="", 'County Names to hide (2)'!$D$2, N177),
           'County Names to hide (2)'!$D$2)
       - M177) / 365 * 12,
   1)
)</f>
        <v/>
      </c>
      <c r="V177" s="129" t="str">
        <f>IF(C177="","",
   ROUND(('County Names to hide (2)'!$D$2 - C177) / 365 * 12, 1)
)</f>
        <v/>
      </c>
      <c r="W177" s="89"/>
      <c r="X177" s="101"/>
      <c r="Y177" s="103"/>
      <c r="Z177" s="105"/>
      <c r="AA177" s="103"/>
      <c r="AB177" s="103"/>
      <c r="AC177" s="103"/>
      <c r="AD177" s="103"/>
      <c r="AE177" s="103"/>
      <c r="AF17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77" s="103"/>
      <c r="AH177" s="103"/>
      <c r="AI177" s="123" t="str">
        <f t="shared" si="6"/>
        <v/>
      </c>
      <c r="AJ177" s="103"/>
      <c r="AK177" s="103"/>
      <c r="AL177" s="112"/>
    </row>
    <row r="178" spans="1:38" x14ac:dyDescent="0.35">
      <c r="A178" s="74"/>
      <c r="B178" s="80"/>
      <c r="C178" s="84"/>
      <c r="D178" s="88"/>
      <c r="E178" s="90"/>
      <c r="F178" s="90"/>
      <c r="G178" s="90"/>
      <c r="H178" s="90"/>
      <c r="I178" s="90"/>
      <c r="J178" s="90"/>
      <c r="K178" s="90"/>
      <c r="L178" s="114" t="str">
        <f t="shared" si="5"/>
        <v>Yes</v>
      </c>
      <c r="M178" s="84"/>
      <c r="N178" s="84"/>
      <c r="O178" s="127" t="str">
        <f>IF(OR(A178="", M178=""), "",
   IF(AND(
         M178 &lt;= 'County Names to hide (2)'!$D$2,
         OR(N178="", N178 &gt;= 'County Names to hide (2)'!$C$2)
      ),
      "Yes",
      "No"
   )
)</f>
        <v/>
      </c>
      <c r="P178" s="84"/>
      <c r="Q178" s="84"/>
      <c r="R178" s="84"/>
      <c r="S178" s="84"/>
      <c r="T178" s="95"/>
      <c r="U178" s="129" t="str">
        <f>IF(M178="","",
   ROUND(
      (MIN(IF(N178="", 'County Names to hide (2)'!$D$2, N178),
           'County Names to hide (2)'!$D$2)
       - M178) / 365 * 12,
   1)
)</f>
        <v/>
      </c>
      <c r="V178" s="129" t="str">
        <f>IF(C178="","",
   ROUND(('County Names to hide (2)'!$D$2 - C178) / 365 * 12, 1)
)</f>
        <v/>
      </c>
      <c r="W178" s="88"/>
      <c r="X178" s="100"/>
      <c r="Y178" s="102"/>
      <c r="Z178" s="104"/>
      <c r="AA178" s="102"/>
      <c r="AB178" s="102"/>
      <c r="AC178" s="102"/>
      <c r="AD178" s="102"/>
      <c r="AE178" s="102"/>
      <c r="AF17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78" s="102"/>
      <c r="AH178" s="102"/>
      <c r="AI178" s="123" t="str">
        <f t="shared" si="6"/>
        <v/>
      </c>
      <c r="AJ178" s="102"/>
      <c r="AK178" s="102"/>
      <c r="AL178" s="113"/>
    </row>
    <row r="179" spans="1:38" x14ac:dyDescent="0.35">
      <c r="A179" s="73"/>
      <c r="B179" s="81"/>
      <c r="C179" s="85"/>
      <c r="D179" s="89"/>
      <c r="E179" s="91"/>
      <c r="F179" s="91"/>
      <c r="G179" s="91"/>
      <c r="H179" s="91"/>
      <c r="I179" s="91"/>
      <c r="J179" s="91"/>
      <c r="K179" s="91"/>
      <c r="L179" s="114" t="str">
        <f t="shared" si="5"/>
        <v>Yes</v>
      </c>
      <c r="M179" s="85"/>
      <c r="N179" s="85"/>
      <c r="O179" s="127" t="str">
        <f>IF(OR(A179="", M179=""), "",
   IF(AND(
         M179 &lt;= 'County Names to hide (2)'!$D$2,
         OR(N179="", N179 &gt;= 'County Names to hide (2)'!$C$2)
      ),
      "Yes",
      "No"
   )
)</f>
        <v/>
      </c>
      <c r="P179" s="85"/>
      <c r="Q179" s="85"/>
      <c r="R179" s="85"/>
      <c r="S179" s="85"/>
      <c r="T179" s="96"/>
      <c r="U179" s="129" t="str">
        <f>IF(M179="","",
   ROUND(
      (MIN(IF(N179="", 'County Names to hide (2)'!$D$2, N179),
           'County Names to hide (2)'!$D$2)
       - M179) / 365 * 12,
   1)
)</f>
        <v/>
      </c>
      <c r="V179" s="129" t="str">
        <f>IF(C179="","",
   ROUND(('County Names to hide (2)'!$D$2 - C179) / 365 * 12, 1)
)</f>
        <v/>
      </c>
      <c r="W179" s="89"/>
      <c r="X179" s="101"/>
      <c r="Y179" s="103"/>
      <c r="Z179" s="105"/>
      <c r="AA179" s="103"/>
      <c r="AB179" s="103"/>
      <c r="AC179" s="103"/>
      <c r="AD179" s="103"/>
      <c r="AE179" s="103"/>
      <c r="AF17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79" s="103"/>
      <c r="AH179" s="103"/>
      <c r="AI179" s="123" t="str">
        <f t="shared" si="6"/>
        <v/>
      </c>
      <c r="AJ179" s="103"/>
      <c r="AK179" s="103"/>
      <c r="AL179" s="112"/>
    </row>
    <row r="180" spans="1:38" x14ac:dyDescent="0.35">
      <c r="A180" s="74"/>
      <c r="B180" s="80"/>
      <c r="C180" s="84"/>
      <c r="D180" s="88"/>
      <c r="E180" s="90"/>
      <c r="F180" s="90"/>
      <c r="G180" s="90"/>
      <c r="H180" s="90"/>
      <c r="I180" s="90"/>
      <c r="J180" s="90"/>
      <c r="K180" s="90"/>
      <c r="L180" s="114" t="str">
        <f t="shared" si="5"/>
        <v>Yes</v>
      </c>
      <c r="M180" s="84"/>
      <c r="N180" s="84"/>
      <c r="O180" s="127" t="str">
        <f>IF(OR(A180="", M180=""), "",
   IF(AND(
         M180 &lt;= 'County Names to hide (2)'!$D$2,
         OR(N180="", N180 &gt;= 'County Names to hide (2)'!$C$2)
      ),
      "Yes",
      "No"
   )
)</f>
        <v/>
      </c>
      <c r="P180" s="84"/>
      <c r="Q180" s="84"/>
      <c r="R180" s="84"/>
      <c r="S180" s="84"/>
      <c r="T180" s="95"/>
      <c r="U180" s="129" t="str">
        <f>IF(M180="","",
   ROUND(
      (MIN(IF(N180="", 'County Names to hide (2)'!$D$2, N180),
           'County Names to hide (2)'!$D$2)
       - M180) / 365 * 12,
   1)
)</f>
        <v/>
      </c>
      <c r="V180" s="129" t="str">
        <f>IF(C180="","",
   ROUND(('County Names to hide (2)'!$D$2 - C180) / 365 * 12, 1)
)</f>
        <v/>
      </c>
      <c r="W180" s="88"/>
      <c r="X180" s="100"/>
      <c r="Y180" s="102"/>
      <c r="Z180" s="104"/>
      <c r="AA180" s="102"/>
      <c r="AB180" s="102"/>
      <c r="AC180" s="102"/>
      <c r="AD180" s="102"/>
      <c r="AE180" s="102"/>
      <c r="AF18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80" s="102"/>
      <c r="AH180" s="102"/>
      <c r="AI180" s="123" t="str">
        <f t="shared" si="6"/>
        <v/>
      </c>
      <c r="AJ180" s="102"/>
      <c r="AK180" s="102"/>
      <c r="AL180" s="113"/>
    </row>
    <row r="181" spans="1:38" x14ac:dyDescent="0.35">
      <c r="A181" s="73"/>
      <c r="B181" s="81"/>
      <c r="C181" s="85"/>
      <c r="D181" s="89"/>
      <c r="E181" s="91"/>
      <c r="F181" s="91"/>
      <c r="G181" s="91"/>
      <c r="H181" s="91"/>
      <c r="I181" s="91"/>
      <c r="J181" s="91"/>
      <c r="K181" s="91"/>
      <c r="L181" s="114" t="str">
        <f t="shared" si="5"/>
        <v>Yes</v>
      </c>
      <c r="M181" s="85"/>
      <c r="N181" s="85"/>
      <c r="O181" s="127" t="str">
        <f>IF(OR(A181="", M181=""), "",
   IF(AND(
         M181 &lt;= 'County Names to hide (2)'!$D$2,
         OR(N181="", N181 &gt;= 'County Names to hide (2)'!$C$2)
      ),
      "Yes",
      "No"
   )
)</f>
        <v/>
      </c>
      <c r="P181" s="85"/>
      <c r="Q181" s="85"/>
      <c r="R181" s="85"/>
      <c r="S181" s="85"/>
      <c r="T181" s="96"/>
      <c r="U181" s="129" t="str">
        <f>IF(M181="","",
   ROUND(
      (MIN(IF(N181="", 'County Names to hide (2)'!$D$2, N181),
           'County Names to hide (2)'!$D$2)
       - M181) / 365 * 12,
   1)
)</f>
        <v/>
      </c>
      <c r="V181" s="129" t="str">
        <f>IF(C181="","",
   ROUND(('County Names to hide (2)'!$D$2 - C181) / 365 * 12, 1)
)</f>
        <v/>
      </c>
      <c r="W181" s="89"/>
      <c r="X181" s="101"/>
      <c r="Y181" s="103"/>
      <c r="Z181" s="105"/>
      <c r="AA181" s="103"/>
      <c r="AB181" s="103"/>
      <c r="AC181" s="103"/>
      <c r="AD181" s="103"/>
      <c r="AE181" s="103"/>
      <c r="AF18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81" s="103"/>
      <c r="AH181" s="103"/>
      <c r="AI181" s="123" t="str">
        <f t="shared" si="6"/>
        <v/>
      </c>
      <c r="AJ181" s="103"/>
      <c r="AK181" s="103"/>
      <c r="AL181" s="112"/>
    </row>
    <row r="182" spans="1:38" x14ac:dyDescent="0.35">
      <c r="A182" s="74"/>
      <c r="B182" s="80"/>
      <c r="C182" s="84"/>
      <c r="D182" s="88"/>
      <c r="E182" s="90"/>
      <c r="F182" s="90"/>
      <c r="G182" s="90"/>
      <c r="H182" s="90"/>
      <c r="I182" s="90"/>
      <c r="J182" s="90"/>
      <c r="K182" s="90"/>
      <c r="L182" s="114" t="str">
        <f t="shared" si="5"/>
        <v>Yes</v>
      </c>
      <c r="M182" s="84"/>
      <c r="N182" s="84"/>
      <c r="O182" s="127" t="str">
        <f>IF(OR(A182="", M182=""), "",
   IF(AND(
         M182 &lt;= 'County Names to hide (2)'!$D$2,
         OR(N182="", N182 &gt;= 'County Names to hide (2)'!$C$2)
      ),
      "Yes",
      "No"
   )
)</f>
        <v/>
      </c>
      <c r="P182" s="84"/>
      <c r="Q182" s="84"/>
      <c r="R182" s="84"/>
      <c r="S182" s="84"/>
      <c r="T182" s="95"/>
      <c r="U182" s="129" t="str">
        <f>IF(M182="","",
   ROUND(
      (MIN(IF(N182="", 'County Names to hide (2)'!$D$2, N182),
           'County Names to hide (2)'!$D$2)
       - M182) / 365 * 12,
   1)
)</f>
        <v/>
      </c>
      <c r="V182" s="129" t="str">
        <f>IF(C182="","",
   ROUND(('County Names to hide (2)'!$D$2 - C182) / 365 * 12, 1)
)</f>
        <v/>
      </c>
      <c r="W182" s="88"/>
      <c r="X182" s="100"/>
      <c r="Y182" s="102"/>
      <c r="Z182" s="104"/>
      <c r="AA182" s="102"/>
      <c r="AB182" s="102"/>
      <c r="AC182" s="102"/>
      <c r="AD182" s="102"/>
      <c r="AE182" s="102"/>
      <c r="AF18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82" s="102"/>
      <c r="AH182" s="102"/>
      <c r="AI182" s="123" t="str">
        <f t="shared" si="6"/>
        <v/>
      </c>
      <c r="AJ182" s="102"/>
      <c r="AK182" s="102"/>
      <c r="AL182" s="113"/>
    </row>
    <row r="183" spans="1:38" x14ac:dyDescent="0.35">
      <c r="A183" s="73"/>
      <c r="B183" s="81"/>
      <c r="C183" s="85"/>
      <c r="D183" s="89"/>
      <c r="E183" s="91"/>
      <c r="F183" s="91"/>
      <c r="G183" s="91"/>
      <c r="H183" s="91"/>
      <c r="I183" s="91"/>
      <c r="J183" s="91"/>
      <c r="K183" s="91"/>
      <c r="L183" s="114" t="str">
        <f t="shared" si="5"/>
        <v>Yes</v>
      </c>
      <c r="M183" s="85"/>
      <c r="N183" s="85"/>
      <c r="O183" s="127" t="str">
        <f>IF(OR(A183="", M183=""), "",
   IF(AND(
         M183 &lt;= 'County Names to hide (2)'!$D$2,
         OR(N183="", N183 &gt;= 'County Names to hide (2)'!$C$2)
      ),
      "Yes",
      "No"
   )
)</f>
        <v/>
      </c>
      <c r="P183" s="85"/>
      <c r="Q183" s="85"/>
      <c r="R183" s="85"/>
      <c r="S183" s="85"/>
      <c r="T183" s="96"/>
      <c r="U183" s="129" t="str">
        <f>IF(M183="","",
   ROUND(
      (MIN(IF(N183="", 'County Names to hide (2)'!$D$2, N183),
           'County Names to hide (2)'!$D$2)
       - M183) / 365 * 12,
   1)
)</f>
        <v/>
      </c>
      <c r="V183" s="129" t="str">
        <f>IF(C183="","",
   ROUND(('County Names to hide (2)'!$D$2 - C183) / 365 * 12, 1)
)</f>
        <v/>
      </c>
      <c r="W183" s="89"/>
      <c r="X183" s="101"/>
      <c r="Y183" s="103"/>
      <c r="Z183" s="105"/>
      <c r="AA183" s="103"/>
      <c r="AB183" s="103"/>
      <c r="AC183" s="103"/>
      <c r="AD183" s="103"/>
      <c r="AE183" s="103"/>
      <c r="AF18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83" s="103"/>
      <c r="AH183" s="103"/>
      <c r="AI183" s="123" t="str">
        <f t="shared" si="6"/>
        <v/>
      </c>
      <c r="AJ183" s="103"/>
      <c r="AK183" s="103"/>
      <c r="AL183" s="112"/>
    </row>
    <row r="184" spans="1:38" x14ac:dyDescent="0.35">
      <c r="A184" s="74"/>
      <c r="B184" s="80"/>
      <c r="C184" s="84"/>
      <c r="D184" s="88"/>
      <c r="E184" s="90"/>
      <c r="F184" s="90"/>
      <c r="G184" s="90"/>
      <c r="H184" s="90"/>
      <c r="I184" s="90"/>
      <c r="J184" s="90"/>
      <c r="K184" s="90"/>
      <c r="L184" s="114" t="str">
        <f t="shared" si="5"/>
        <v>Yes</v>
      </c>
      <c r="M184" s="84"/>
      <c r="N184" s="84"/>
      <c r="O184" s="127" t="str">
        <f>IF(OR(A184="", M184=""), "",
   IF(AND(
         M184 &lt;= 'County Names to hide (2)'!$D$2,
         OR(N184="", N184 &gt;= 'County Names to hide (2)'!$C$2)
      ),
      "Yes",
      "No"
   )
)</f>
        <v/>
      </c>
      <c r="P184" s="84"/>
      <c r="Q184" s="84"/>
      <c r="R184" s="84"/>
      <c r="S184" s="84"/>
      <c r="T184" s="95"/>
      <c r="U184" s="129" t="str">
        <f>IF(M184="","",
   ROUND(
      (MIN(IF(N184="", 'County Names to hide (2)'!$D$2, N184),
           'County Names to hide (2)'!$D$2)
       - M184) / 365 * 12,
   1)
)</f>
        <v/>
      </c>
      <c r="V184" s="129" t="str">
        <f>IF(C184="","",
   ROUND(('County Names to hide (2)'!$D$2 - C184) / 365 * 12, 1)
)</f>
        <v/>
      </c>
      <c r="W184" s="88"/>
      <c r="X184" s="100"/>
      <c r="Y184" s="102"/>
      <c r="Z184" s="104"/>
      <c r="AA184" s="102"/>
      <c r="AB184" s="102"/>
      <c r="AC184" s="102"/>
      <c r="AD184" s="102"/>
      <c r="AE184" s="102"/>
      <c r="AF18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84" s="102"/>
      <c r="AH184" s="102"/>
      <c r="AI184" s="123" t="str">
        <f t="shared" si="6"/>
        <v/>
      </c>
      <c r="AJ184" s="102"/>
      <c r="AK184" s="102"/>
      <c r="AL184" s="113"/>
    </row>
    <row r="185" spans="1:38" x14ac:dyDescent="0.35">
      <c r="A185" s="73"/>
      <c r="B185" s="81"/>
      <c r="C185" s="85"/>
      <c r="D185" s="89"/>
      <c r="E185" s="91"/>
      <c r="F185" s="91"/>
      <c r="G185" s="91"/>
      <c r="H185" s="91"/>
      <c r="I185" s="91"/>
      <c r="J185" s="91"/>
      <c r="K185" s="91"/>
      <c r="L185" s="114" t="str">
        <f t="shared" si="5"/>
        <v>Yes</v>
      </c>
      <c r="M185" s="85"/>
      <c r="N185" s="85"/>
      <c r="O185" s="127" t="str">
        <f>IF(OR(A185="", M185=""), "",
   IF(AND(
         M185 &lt;= 'County Names to hide (2)'!$D$2,
         OR(N185="", N185 &gt;= 'County Names to hide (2)'!$C$2)
      ),
      "Yes",
      "No"
   )
)</f>
        <v/>
      </c>
      <c r="P185" s="85"/>
      <c r="Q185" s="85"/>
      <c r="R185" s="85"/>
      <c r="S185" s="85"/>
      <c r="T185" s="96"/>
      <c r="U185" s="129" t="str">
        <f>IF(M185="","",
   ROUND(
      (MIN(IF(N185="", 'County Names to hide (2)'!$D$2, N185),
           'County Names to hide (2)'!$D$2)
       - M185) / 365 * 12,
   1)
)</f>
        <v/>
      </c>
      <c r="V185" s="129" t="str">
        <f>IF(C185="","",
   ROUND(('County Names to hide (2)'!$D$2 - C185) / 365 * 12, 1)
)</f>
        <v/>
      </c>
      <c r="W185" s="89"/>
      <c r="X185" s="101"/>
      <c r="Y185" s="103"/>
      <c r="Z185" s="105"/>
      <c r="AA185" s="103"/>
      <c r="AB185" s="103"/>
      <c r="AC185" s="103"/>
      <c r="AD185" s="103"/>
      <c r="AE185" s="103"/>
      <c r="AF18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85" s="103"/>
      <c r="AH185" s="103"/>
      <c r="AI185" s="123" t="str">
        <f t="shared" si="6"/>
        <v/>
      </c>
      <c r="AJ185" s="103"/>
      <c r="AK185" s="103"/>
      <c r="AL185" s="112"/>
    </row>
    <row r="186" spans="1:38" x14ac:dyDescent="0.35">
      <c r="A186" s="74"/>
      <c r="B186" s="80"/>
      <c r="C186" s="84"/>
      <c r="D186" s="88"/>
      <c r="E186" s="90"/>
      <c r="F186" s="90"/>
      <c r="G186" s="90"/>
      <c r="H186" s="90"/>
      <c r="I186" s="90"/>
      <c r="J186" s="90"/>
      <c r="K186" s="90"/>
      <c r="L186" s="114" t="str">
        <f t="shared" si="5"/>
        <v>Yes</v>
      </c>
      <c r="M186" s="84"/>
      <c r="N186" s="84"/>
      <c r="O186" s="127" t="str">
        <f>IF(OR(A186="", M186=""), "",
   IF(AND(
         M186 &lt;= 'County Names to hide (2)'!$D$2,
         OR(N186="", N186 &gt;= 'County Names to hide (2)'!$C$2)
      ),
      "Yes",
      "No"
   )
)</f>
        <v/>
      </c>
      <c r="P186" s="84"/>
      <c r="Q186" s="84"/>
      <c r="R186" s="84"/>
      <c r="S186" s="84"/>
      <c r="T186" s="95"/>
      <c r="U186" s="129" t="str">
        <f>IF(M186="","",
   ROUND(
      (MIN(IF(N186="", 'County Names to hide (2)'!$D$2, N186),
           'County Names to hide (2)'!$D$2)
       - M186) / 365 * 12,
   1)
)</f>
        <v/>
      </c>
      <c r="V186" s="129" t="str">
        <f>IF(C186="","",
   ROUND(('County Names to hide (2)'!$D$2 - C186) / 365 * 12, 1)
)</f>
        <v/>
      </c>
      <c r="W186" s="88"/>
      <c r="X186" s="100"/>
      <c r="Y186" s="102"/>
      <c r="Z186" s="104"/>
      <c r="AA186" s="102"/>
      <c r="AB186" s="102"/>
      <c r="AC186" s="102"/>
      <c r="AD186" s="102"/>
      <c r="AE186" s="102"/>
      <c r="AF18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86" s="102"/>
      <c r="AH186" s="102"/>
      <c r="AI186" s="123" t="str">
        <f t="shared" si="6"/>
        <v/>
      </c>
      <c r="AJ186" s="102"/>
      <c r="AK186" s="102"/>
      <c r="AL186" s="113"/>
    </row>
    <row r="187" spans="1:38" x14ac:dyDescent="0.35">
      <c r="A187" s="73"/>
      <c r="B187" s="81"/>
      <c r="C187" s="85"/>
      <c r="D187" s="89"/>
      <c r="E187" s="91"/>
      <c r="F187" s="91"/>
      <c r="G187" s="91"/>
      <c r="H187" s="91"/>
      <c r="I187" s="91"/>
      <c r="J187" s="91"/>
      <c r="K187" s="91"/>
      <c r="L187" s="114" t="str">
        <f t="shared" si="5"/>
        <v>Yes</v>
      </c>
      <c r="M187" s="85"/>
      <c r="N187" s="85"/>
      <c r="O187" s="127" t="str">
        <f>IF(OR(A187="", M187=""), "",
   IF(AND(
         M187 &lt;= 'County Names to hide (2)'!$D$2,
         OR(N187="", N187 &gt;= 'County Names to hide (2)'!$C$2)
      ),
      "Yes",
      "No"
   )
)</f>
        <v/>
      </c>
      <c r="P187" s="85"/>
      <c r="Q187" s="85"/>
      <c r="R187" s="85"/>
      <c r="S187" s="85"/>
      <c r="T187" s="96"/>
      <c r="U187" s="129" t="str">
        <f>IF(M187="","",
   ROUND(
      (MIN(IF(N187="", 'County Names to hide (2)'!$D$2, N187),
           'County Names to hide (2)'!$D$2)
       - M187) / 365 * 12,
   1)
)</f>
        <v/>
      </c>
      <c r="V187" s="129" t="str">
        <f>IF(C187="","",
   ROUND(('County Names to hide (2)'!$D$2 - C187) / 365 * 12, 1)
)</f>
        <v/>
      </c>
      <c r="W187" s="89"/>
      <c r="X187" s="101"/>
      <c r="Y187" s="103"/>
      <c r="Z187" s="105"/>
      <c r="AA187" s="103"/>
      <c r="AB187" s="103"/>
      <c r="AC187" s="103"/>
      <c r="AD187" s="103"/>
      <c r="AE187" s="103"/>
      <c r="AF18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87" s="103"/>
      <c r="AH187" s="103"/>
      <c r="AI187" s="123" t="str">
        <f t="shared" si="6"/>
        <v/>
      </c>
      <c r="AJ187" s="103"/>
      <c r="AK187" s="103"/>
      <c r="AL187" s="112"/>
    </row>
    <row r="188" spans="1:38" x14ac:dyDescent="0.35">
      <c r="A188" s="74"/>
      <c r="B188" s="80"/>
      <c r="C188" s="84"/>
      <c r="D188" s="88"/>
      <c r="E188" s="90"/>
      <c r="F188" s="90"/>
      <c r="G188" s="90"/>
      <c r="H188" s="90"/>
      <c r="I188" s="90"/>
      <c r="J188" s="90"/>
      <c r="K188" s="90"/>
      <c r="L188" s="114" t="str">
        <f t="shared" si="5"/>
        <v>Yes</v>
      </c>
      <c r="M188" s="84"/>
      <c r="N188" s="84"/>
      <c r="O188" s="127" t="str">
        <f>IF(OR(A188="", M188=""), "",
   IF(AND(
         M188 &lt;= 'County Names to hide (2)'!$D$2,
         OR(N188="", N188 &gt;= 'County Names to hide (2)'!$C$2)
      ),
      "Yes",
      "No"
   )
)</f>
        <v/>
      </c>
      <c r="P188" s="84"/>
      <c r="Q188" s="84"/>
      <c r="R188" s="84"/>
      <c r="S188" s="84"/>
      <c r="T188" s="95"/>
      <c r="U188" s="129" t="str">
        <f>IF(M188="","",
   ROUND(
      (MIN(IF(N188="", 'County Names to hide (2)'!$D$2, N188),
           'County Names to hide (2)'!$D$2)
       - M188) / 365 * 12,
   1)
)</f>
        <v/>
      </c>
      <c r="V188" s="129" t="str">
        <f>IF(C188="","",
   ROUND(('County Names to hide (2)'!$D$2 - C188) / 365 * 12, 1)
)</f>
        <v/>
      </c>
      <c r="W188" s="88"/>
      <c r="X188" s="100"/>
      <c r="Y188" s="102"/>
      <c r="Z188" s="104"/>
      <c r="AA188" s="102"/>
      <c r="AB188" s="102"/>
      <c r="AC188" s="102"/>
      <c r="AD188" s="102"/>
      <c r="AE188" s="102"/>
      <c r="AF18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88" s="102"/>
      <c r="AH188" s="102"/>
      <c r="AI188" s="123" t="str">
        <f t="shared" si="6"/>
        <v/>
      </c>
      <c r="AJ188" s="102"/>
      <c r="AK188" s="102"/>
      <c r="AL188" s="113"/>
    </row>
    <row r="189" spans="1:38" x14ac:dyDescent="0.35">
      <c r="A189" s="73"/>
      <c r="B189" s="81"/>
      <c r="C189" s="85"/>
      <c r="D189" s="89"/>
      <c r="E189" s="91"/>
      <c r="F189" s="91"/>
      <c r="G189" s="91"/>
      <c r="H189" s="91"/>
      <c r="I189" s="91"/>
      <c r="J189" s="91"/>
      <c r="K189" s="91"/>
      <c r="L189" s="114" t="str">
        <f t="shared" si="5"/>
        <v>Yes</v>
      </c>
      <c r="M189" s="85"/>
      <c r="N189" s="85"/>
      <c r="O189" s="127" t="str">
        <f>IF(OR(A189="", M189=""), "",
   IF(AND(
         M189 &lt;= 'County Names to hide (2)'!$D$2,
         OR(N189="", N189 &gt;= 'County Names to hide (2)'!$C$2)
      ),
      "Yes",
      "No"
   )
)</f>
        <v/>
      </c>
      <c r="P189" s="85"/>
      <c r="Q189" s="85"/>
      <c r="R189" s="85"/>
      <c r="S189" s="85"/>
      <c r="T189" s="96"/>
      <c r="U189" s="129" t="str">
        <f>IF(M189="","",
   ROUND(
      (MIN(IF(N189="", 'County Names to hide (2)'!$D$2, N189),
           'County Names to hide (2)'!$D$2)
       - M189) / 365 * 12,
   1)
)</f>
        <v/>
      </c>
      <c r="V189" s="129" t="str">
        <f>IF(C189="","",
   ROUND(('County Names to hide (2)'!$D$2 - C189) / 365 * 12, 1)
)</f>
        <v/>
      </c>
      <c r="W189" s="89"/>
      <c r="X189" s="101"/>
      <c r="Y189" s="103"/>
      <c r="Z189" s="105"/>
      <c r="AA189" s="103"/>
      <c r="AB189" s="103"/>
      <c r="AC189" s="103"/>
      <c r="AD189" s="103"/>
      <c r="AE189" s="103"/>
      <c r="AF18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89" s="103"/>
      <c r="AH189" s="103"/>
      <c r="AI189" s="123" t="str">
        <f t="shared" si="6"/>
        <v/>
      </c>
      <c r="AJ189" s="103"/>
      <c r="AK189" s="103"/>
      <c r="AL189" s="112"/>
    </row>
    <row r="190" spans="1:38" x14ac:dyDescent="0.35">
      <c r="A190" s="74"/>
      <c r="B190" s="80"/>
      <c r="C190" s="84"/>
      <c r="D190" s="88"/>
      <c r="E190" s="90"/>
      <c r="F190" s="90"/>
      <c r="G190" s="90"/>
      <c r="H190" s="90"/>
      <c r="I190" s="90"/>
      <c r="J190" s="90"/>
      <c r="K190" s="90"/>
      <c r="L190" s="114" t="str">
        <f t="shared" si="5"/>
        <v>Yes</v>
      </c>
      <c r="M190" s="84"/>
      <c r="N190" s="84"/>
      <c r="O190" s="127" t="str">
        <f>IF(OR(A190="", M190=""), "",
   IF(AND(
         M190 &lt;= 'County Names to hide (2)'!$D$2,
         OR(N190="", N190 &gt;= 'County Names to hide (2)'!$C$2)
      ),
      "Yes",
      "No"
   )
)</f>
        <v/>
      </c>
      <c r="P190" s="84"/>
      <c r="Q190" s="84"/>
      <c r="R190" s="84"/>
      <c r="S190" s="84"/>
      <c r="T190" s="95"/>
      <c r="U190" s="129" t="str">
        <f>IF(M190="","",
   ROUND(
      (MIN(IF(N190="", 'County Names to hide (2)'!$D$2, N190),
           'County Names to hide (2)'!$D$2)
       - M190) / 365 * 12,
   1)
)</f>
        <v/>
      </c>
      <c r="V190" s="129" t="str">
        <f>IF(C190="","",
   ROUND(('County Names to hide (2)'!$D$2 - C190) / 365 * 12, 1)
)</f>
        <v/>
      </c>
      <c r="W190" s="88"/>
      <c r="X190" s="100"/>
      <c r="Y190" s="102"/>
      <c r="Z190" s="104"/>
      <c r="AA190" s="102"/>
      <c r="AB190" s="102"/>
      <c r="AC190" s="102"/>
      <c r="AD190" s="102"/>
      <c r="AE190" s="102"/>
      <c r="AF19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90" s="102"/>
      <c r="AH190" s="102"/>
      <c r="AI190" s="123" t="str">
        <f t="shared" si="6"/>
        <v/>
      </c>
      <c r="AJ190" s="102"/>
      <c r="AK190" s="102"/>
      <c r="AL190" s="113"/>
    </row>
    <row r="191" spans="1:38" x14ac:dyDescent="0.35">
      <c r="A191" s="73"/>
      <c r="B191" s="81"/>
      <c r="C191" s="85"/>
      <c r="D191" s="89"/>
      <c r="E191" s="91"/>
      <c r="F191" s="91"/>
      <c r="G191" s="91"/>
      <c r="H191" s="91"/>
      <c r="I191" s="91"/>
      <c r="J191" s="91"/>
      <c r="K191" s="91"/>
      <c r="L191" s="114" t="str">
        <f t="shared" si="5"/>
        <v>Yes</v>
      </c>
      <c r="M191" s="85"/>
      <c r="N191" s="85"/>
      <c r="O191" s="127" t="str">
        <f>IF(OR(A191="", M191=""), "",
   IF(AND(
         M191 &lt;= 'County Names to hide (2)'!$D$2,
         OR(N191="", N191 &gt;= 'County Names to hide (2)'!$C$2)
      ),
      "Yes",
      "No"
   )
)</f>
        <v/>
      </c>
      <c r="P191" s="85"/>
      <c r="Q191" s="85"/>
      <c r="R191" s="85"/>
      <c r="S191" s="85"/>
      <c r="T191" s="96"/>
      <c r="U191" s="129" t="str">
        <f>IF(M191="","",
   ROUND(
      (MIN(IF(N191="", 'County Names to hide (2)'!$D$2, N191),
           'County Names to hide (2)'!$D$2)
       - M191) / 365 * 12,
   1)
)</f>
        <v/>
      </c>
      <c r="V191" s="129" t="str">
        <f>IF(C191="","",
   ROUND(('County Names to hide (2)'!$D$2 - C191) / 365 * 12, 1)
)</f>
        <v/>
      </c>
      <c r="W191" s="89"/>
      <c r="X191" s="101"/>
      <c r="Y191" s="103"/>
      <c r="Z191" s="105"/>
      <c r="AA191" s="103"/>
      <c r="AB191" s="103"/>
      <c r="AC191" s="103"/>
      <c r="AD191" s="103"/>
      <c r="AE191" s="103"/>
      <c r="AF19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91" s="103"/>
      <c r="AH191" s="103"/>
      <c r="AI191" s="123" t="str">
        <f t="shared" si="6"/>
        <v/>
      </c>
      <c r="AJ191" s="103"/>
      <c r="AK191" s="103"/>
      <c r="AL191" s="112"/>
    </row>
    <row r="192" spans="1:38" x14ac:dyDescent="0.35">
      <c r="A192" s="74"/>
      <c r="B192" s="80"/>
      <c r="C192" s="84"/>
      <c r="D192" s="88"/>
      <c r="E192" s="90"/>
      <c r="F192" s="90"/>
      <c r="G192" s="90"/>
      <c r="H192" s="90"/>
      <c r="I192" s="90"/>
      <c r="J192" s="90"/>
      <c r="K192" s="90"/>
      <c r="L192" s="114" t="str">
        <f t="shared" si="5"/>
        <v>Yes</v>
      </c>
      <c r="M192" s="84"/>
      <c r="N192" s="84"/>
      <c r="O192" s="127" t="str">
        <f>IF(OR(A192="", M192=""), "",
   IF(AND(
         M192 &lt;= 'County Names to hide (2)'!$D$2,
         OR(N192="", N192 &gt;= 'County Names to hide (2)'!$C$2)
      ),
      "Yes",
      "No"
   )
)</f>
        <v/>
      </c>
      <c r="P192" s="84"/>
      <c r="Q192" s="84"/>
      <c r="R192" s="84"/>
      <c r="S192" s="84"/>
      <c r="T192" s="95"/>
      <c r="U192" s="129" t="str">
        <f>IF(M192="","",
   ROUND(
      (MIN(IF(N192="", 'County Names to hide (2)'!$D$2, N192),
           'County Names to hide (2)'!$D$2)
       - M192) / 365 * 12,
   1)
)</f>
        <v/>
      </c>
      <c r="V192" s="129" t="str">
        <f>IF(C192="","",
   ROUND(('County Names to hide (2)'!$D$2 - C192) / 365 * 12, 1)
)</f>
        <v/>
      </c>
      <c r="W192" s="88"/>
      <c r="X192" s="100"/>
      <c r="Y192" s="102"/>
      <c r="Z192" s="104"/>
      <c r="AA192" s="102"/>
      <c r="AB192" s="102"/>
      <c r="AC192" s="102"/>
      <c r="AD192" s="102"/>
      <c r="AE192" s="102"/>
      <c r="AF19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92" s="102"/>
      <c r="AH192" s="102"/>
      <c r="AI192" s="123" t="str">
        <f t="shared" si="6"/>
        <v/>
      </c>
      <c r="AJ192" s="102"/>
      <c r="AK192" s="102"/>
      <c r="AL192" s="113"/>
    </row>
    <row r="193" spans="1:38" x14ac:dyDescent="0.35">
      <c r="A193" s="73"/>
      <c r="B193" s="81"/>
      <c r="C193" s="85"/>
      <c r="D193" s="89"/>
      <c r="E193" s="91"/>
      <c r="F193" s="91"/>
      <c r="G193" s="91"/>
      <c r="H193" s="91"/>
      <c r="I193" s="91"/>
      <c r="J193" s="91"/>
      <c r="K193" s="91"/>
      <c r="L193" s="114" t="str">
        <f t="shared" si="5"/>
        <v>Yes</v>
      </c>
      <c r="M193" s="85"/>
      <c r="N193" s="85"/>
      <c r="O193" s="127" t="str">
        <f>IF(OR(A193="", M193=""), "",
   IF(AND(
         M193 &lt;= 'County Names to hide (2)'!$D$2,
         OR(N193="", N193 &gt;= 'County Names to hide (2)'!$C$2)
      ),
      "Yes",
      "No"
   )
)</f>
        <v/>
      </c>
      <c r="P193" s="85"/>
      <c r="Q193" s="85"/>
      <c r="R193" s="85"/>
      <c r="S193" s="85"/>
      <c r="T193" s="96"/>
      <c r="U193" s="129" t="str">
        <f>IF(M193="","",
   ROUND(
      (MIN(IF(N193="", 'County Names to hide (2)'!$D$2, N193),
           'County Names to hide (2)'!$D$2)
       - M193) / 365 * 12,
   1)
)</f>
        <v/>
      </c>
      <c r="V193" s="129" t="str">
        <f>IF(C193="","",
   ROUND(('County Names to hide (2)'!$D$2 - C193) / 365 * 12, 1)
)</f>
        <v/>
      </c>
      <c r="W193" s="89"/>
      <c r="X193" s="101"/>
      <c r="Y193" s="103"/>
      <c r="Z193" s="105"/>
      <c r="AA193" s="103"/>
      <c r="AB193" s="103"/>
      <c r="AC193" s="103"/>
      <c r="AD193" s="103"/>
      <c r="AE193" s="103"/>
      <c r="AF19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93" s="103"/>
      <c r="AH193" s="103"/>
      <c r="AI193" s="123" t="str">
        <f t="shared" si="6"/>
        <v/>
      </c>
      <c r="AJ193" s="103"/>
      <c r="AK193" s="103"/>
      <c r="AL193" s="112"/>
    </row>
    <row r="194" spans="1:38" x14ac:dyDescent="0.35">
      <c r="A194" s="74"/>
      <c r="B194" s="80"/>
      <c r="C194" s="84"/>
      <c r="D194" s="88"/>
      <c r="E194" s="90"/>
      <c r="F194" s="90"/>
      <c r="G194" s="90"/>
      <c r="H194" s="90"/>
      <c r="I194" s="90"/>
      <c r="J194" s="90"/>
      <c r="K194" s="90"/>
      <c r="L194" s="114" t="str">
        <f t="shared" si="5"/>
        <v>Yes</v>
      </c>
      <c r="M194" s="84"/>
      <c r="N194" s="84"/>
      <c r="O194" s="127" t="str">
        <f>IF(OR(A194="", M194=""), "",
   IF(AND(
         M194 &lt;= 'County Names to hide (2)'!$D$2,
         OR(N194="", N194 &gt;= 'County Names to hide (2)'!$C$2)
      ),
      "Yes",
      "No"
   )
)</f>
        <v/>
      </c>
      <c r="P194" s="84"/>
      <c r="Q194" s="84"/>
      <c r="R194" s="84"/>
      <c r="S194" s="84"/>
      <c r="T194" s="95"/>
      <c r="U194" s="129" t="str">
        <f>IF(M194="","",
   ROUND(
      (MIN(IF(N194="", 'County Names to hide (2)'!$D$2, N194),
           'County Names to hide (2)'!$D$2)
       - M194) / 365 * 12,
   1)
)</f>
        <v/>
      </c>
      <c r="V194" s="129" t="str">
        <f>IF(C194="","",
   ROUND(('County Names to hide (2)'!$D$2 - C194) / 365 * 12, 1)
)</f>
        <v/>
      </c>
      <c r="W194" s="88"/>
      <c r="X194" s="100"/>
      <c r="Y194" s="102"/>
      <c r="Z194" s="104"/>
      <c r="AA194" s="102"/>
      <c r="AB194" s="102"/>
      <c r="AC194" s="102"/>
      <c r="AD194" s="102"/>
      <c r="AE194" s="102"/>
      <c r="AF19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94" s="102"/>
      <c r="AH194" s="102"/>
      <c r="AI194" s="123" t="str">
        <f t="shared" si="6"/>
        <v/>
      </c>
      <c r="AJ194" s="102"/>
      <c r="AK194" s="102"/>
      <c r="AL194" s="113"/>
    </row>
    <row r="195" spans="1:38" x14ac:dyDescent="0.35">
      <c r="A195" s="73"/>
      <c r="B195" s="81"/>
      <c r="C195" s="85"/>
      <c r="D195" s="89"/>
      <c r="E195" s="91"/>
      <c r="F195" s="91"/>
      <c r="G195" s="91"/>
      <c r="H195" s="91"/>
      <c r="I195" s="91"/>
      <c r="J195" s="91"/>
      <c r="K195" s="91"/>
      <c r="L195" s="114" t="str">
        <f t="shared" si="5"/>
        <v>Yes</v>
      </c>
      <c r="M195" s="85"/>
      <c r="N195" s="85"/>
      <c r="O195" s="127" t="str">
        <f>IF(OR(A195="", M195=""), "",
   IF(AND(
         M195 &lt;= 'County Names to hide (2)'!$D$2,
         OR(N195="", N195 &gt;= 'County Names to hide (2)'!$C$2)
      ),
      "Yes",
      "No"
   )
)</f>
        <v/>
      </c>
      <c r="P195" s="85"/>
      <c r="Q195" s="85"/>
      <c r="R195" s="85"/>
      <c r="S195" s="85"/>
      <c r="T195" s="96"/>
      <c r="U195" s="129" t="str">
        <f>IF(M195="","",
   ROUND(
      (MIN(IF(N195="", 'County Names to hide (2)'!$D$2, N195),
           'County Names to hide (2)'!$D$2)
       - M195) / 365 * 12,
   1)
)</f>
        <v/>
      </c>
      <c r="V195" s="129" t="str">
        <f>IF(C195="","",
   ROUND(('County Names to hide (2)'!$D$2 - C195) / 365 * 12, 1)
)</f>
        <v/>
      </c>
      <c r="W195" s="89"/>
      <c r="X195" s="101"/>
      <c r="Y195" s="103"/>
      <c r="Z195" s="105"/>
      <c r="AA195" s="103"/>
      <c r="AB195" s="103"/>
      <c r="AC195" s="103"/>
      <c r="AD195" s="103"/>
      <c r="AE195" s="103"/>
      <c r="AF19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95" s="103"/>
      <c r="AH195" s="103"/>
      <c r="AI195" s="123" t="str">
        <f t="shared" si="6"/>
        <v/>
      </c>
      <c r="AJ195" s="103"/>
      <c r="AK195" s="103"/>
      <c r="AL195" s="112"/>
    </row>
    <row r="196" spans="1:38" x14ac:dyDescent="0.35">
      <c r="A196" s="74"/>
      <c r="B196" s="80"/>
      <c r="C196" s="84"/>
      <c r="D196" s="88"/>
      <c r="E196" s="90"/>
      <c r="F196" s="90"/>
      <c r="G196" s="90"/>
      <c r="H196" s="90"/>
      <c r="I196" s="90"/>
      <c r="J196" s="90"/>
      <c r="K196" s="90"/>
      <c r="L196" s="114" t="str">
        <f t="shared" si="5"/>
        <v>Yes</v>
      </c>
      <c r="M196" s="84"/>
      <c r="N196" s="84"/>
      <c r="O196" s="127" t="str">
        <f>IF(OR(A196="", M196=""), "",
   IF(AND(
         M196 &lt;= 'County Names to hide (2)'!$D$2,
         OR(N196="", N196 &gt;= 'County Names to hide (2)'!$C$2)
      ),
      "Yes",
      "No"
   )
)</f>
        <v/>
      </c>
      <c r="P196" s="84"/>
      <c r="Q196" s="84"/>
      <c r="R196" s="84"/>
      <c r="S196" s="84"/>
      <c r="T196" s="95"/>
      <c r="U196" s="129" t="str">
        <f>IF(M196="","",
   ROUND(
      (MIN(IF(N196="", 'County Names to hide (2)'!$D$2, N196),
           'County Names to hide (2)'!$D$2)
       - M196) / 365 * 12,
   1)
)</f>
        <v/>
      </c>
      <c r="V196" s="129" t="str">
        <f>IF(C196="","",
   ROUND(('County Names to hide (2)'!$D$2 - C196) / 365 * 12, 1)
)</f>
        <v/>
      </c>
      <c r="W196" s="88"/>
      <c r="X196" s="100"/>
      <c r="Y196" s="102"/>
      <c r="Z196" s="104"/>
      <c r="AA196" s="102"/>
      <c r="AB196" s="102"/>
      <c r="AC196" s="102"/>
      <c r="AD196" s="102"/>
      <c r="AE196" s="102"/>
      <c r="AF19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96" s="102"/>
      <c r="AH196" s="102"/>
      <c r="AI196" s="123" t="str">
        <f t="shared" si="6"/>
        <v/>
      </c>
      <c r="AJ196" s="102"/>
      <c r="AK196" s="102"/>
      <c r="AL196" s="113"/>
    </row>
    <row r="197" spans="1:38" x14ac:dyDescent="0.35">
      <c r="A197" s="73"/>
      <c r="B197" s="81"/>
      <c r="C197" s="85"/>
      <c r="D197" s="89"/>
      <c r="E197" s="91"/>
      <c r="F197" s="91"/>
      <c r="G197" s="91"/>
      <c r="H197" s="91"/>
      <c r="I197" s="91"/>
      <c r="J197" s="91"/>
      <c r="K197" s="91"/>
      <c r="L197" s="114" t="str">
        <f t="shared" si="5"/>
        <v>Yes</v>
      </c>
      <c r="M197" s="85"/>
      <c r="N197" s="85"/>
      <c r="O197" s="127" t="str">
        <f>IF(OR(A197="", M197=""), "",
   IF(AND(
         M197 &lt;= 'County Names to hide (2)'!$D$2,
         OR(N197="", N197 &gt;= 'County Names to hide (2)'!$C$2)
      ),
      "Yes",
      "No"
   )
)</f>
        <v/>
      </c>
      <c r="P197" s="85"/>
      <c r="Q197" s="85"/>
      <c r="R197" s="85"/>
      <c r="S197" s="85"/>
      <c r="T197" s="96"/>
      <c r="U197" s="129" t="str">
        <f>IF(M197="","",
   ROUND(
      (MIN(IF(N197="", 'County Names to hide (2)'!$D$2, N197),
           'County Names to hide (2)'!$D$2)
       - M197) / 365 * 12,
   1)
)</f>
        <v/>
      </c>
      <c r="V197" s="129" t="str">
        <f>IF(C197="","",
   ROUND(('County Names to hide (2)'!$D$2 - C197) / 365 * 12, 1)
)</f>
        <v/>
      </c>
      <c r="W197" s="89"/>
      <c r="X197" s="101"/>
      <c r="Y197" s="103"/>
      <c r="Z197" s="105"/>
      <c r="AA197" s="103"/>
      <c r="AB197" s="103"/>
      <c r="AC197" s="103"/>
      <c r="AD197" s="103"/>
      <c r="AE197" s="103"/>
      <c r="AF19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97" s="103"/>
      <c r="AH197" s="103"/>
      <c r="AI197" s="123" t="str">
        <f t="shared" si="6"/>
        <v/>
      </c>
      <c r="AJ197" s="103"/>
      <c r="AK197" s="103"/>
      <c r="AL197" s="112"/>
    </row>
    <row r="198" spans="1:38" x14ac:dyDescent="0.35">
      <c r="A198" s="74"/>
      <c r="B198" s="80"/>
      <c r="C198" s="84"/>
      <c r="D198" s="88"/>
      <c r="E198" s="90"/>
      <c r="F198" s="90"/>
      <c r="G198" s="90"/>
      <c r="H198" s="90"/>
      <c r="I198" s="90"/>
      <c r="J198" s="90"/>
      <c r="K198" s="90"/>
      <c r="L198" s="114" t="str">
        <f t="shared" ref="L198:L261" si="7">IF(COUNTIF(F198:K198, "Yes")&gt;0, "No", "Yes")</f>
        <v>Yes</v>
      </c>
      <c r="M198" s="84"/>
      <c r="N198" s="84"/>
      <c r="O198" s="127" t="str">
        <f>IF(OR(A198="", M198=""), "",
   IF(AND(
         M198 &lt;= 'County Names to hide (2)'!$D$2,
         OR(N198="", N198 &gt;= 'County Names to hide (2)'!$C$2)
      ),
      "Yes",
      "No"
   )
)</f>
        <v/>
      </c>
      <c r="P198" s="84"/>
      <c r="Q198" s="84"/>
      <c r="R198" s="84"/>
      <c r="S198" s="84"/>
      <c r="T198" s="95"/>
      <c r="U198" s="129" t="str">
        <f>IF(M198="","",
   ROUND(
      (MIN(IF(N198="", 'County Names to hide (2)'!$D$2, N198),
           'County Names to hide (2)'!$D$2)
       - M198) / 365 * 12,
   1)
)</f>
        <v/>
      </c>
      <c r="V198" s="129" t="str">
        <f>IF(C198="","",
   ROUND(('County Names to hide (2)'!$D$2 - C198) / 365 * 12, 1)
)</f>
        <v/>
      </c>
      <c r="W198" s="88"/>
      <c r="X198" s="100"/>
      <c r="Y198" s="102"/>
      <c r="Z198" s="104"/>
      <c r="AA198" s="102"/>
      <c r="AB198" s="102"/>
      <c r="AC198" s="102"/>
      <c r="AD198" s="102"/>
      <c r="AE198" s="102"/>
      <c r="AF19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98" s="102"/>
      <c r="AH198" s="102"/>
      <c r="AI198" s="123" t="str">
        <f t="shared" ref="AI198:AI261" si="8">IF(U198="", "", IF(U198&gt;=3, "yes", "no"))</f>
        <v/>
      </c>
      <c r="AJ198" s="102"/>
      <c r="AK198" s="102"/>
      <c r="AL198" s="113"/>
    </row>
    <row r="199" spans="1:38" ht="15" thickBot="1" x14ac:dyDescent="0.4">
      <c r="A199" s="73"/>
      <c r="B199" s="81"/>
      <c r="C199" s="85"/>
      <c r="D199" s="89"/>
      <c r="E199" s="91"/>
      <c r="F199" s="91"/>
      <c r="G199" s="91"/>
      <c r="H199" s="91"/>
      <c r="I199" s="91"/>
      <c r="J199" s="91"/>
      <c r="K199" s="91"/>
      <c r="L199" s="114" t="str">
        <f t="shared" si="7"/>
        <v>Yes</v>
      </c>
      <c r="M199" s="85"/>
      <c r="N199" s="85"/>
      <c r="O199" s="127" t="str">
        <f>IF(OR(A199="", M199=""), "",
   IF(AND(
         M199 &lt;= 'County Names to hide (2)'!$D$2,
         OR(N199="", N199 &gt;= 'County Names to hide (2)'!$C$2)
      ),
      "Yes",
      "No"
   )
)</f>
        <v/>
      </c>
      <c r="P199" s="85"/>
      <c r="Q199" s="85"/>
      <c r="R199" s="85"/>
      <c r="S199" s="85"/>
      <c r="T199" s="96"/>
      <c r="U199" s="129" t="str">
        <f>IF(M199="","",
   ROUND(
      (MIN(IF(N199="", 'County Names to hide (2)'!$D$2, N199),
           'County Names to hide (2)'!$D$2)
       - M199) / 365 * 12,
   1)
)</f>
        <v/>
      </c>
      <c r="V199" s="129" t="str">
        <f>IF(C199="","",
   ROUND(('County Names to hide (2)'!$D$2 - C199) / 365 * 12, 1)
)</f>
        <v/>
      </c>
      <c r="W199" s="89"/>
      <c r="X199" s="101"/>
      <c r="Y199" s="103"/>
      <c r="Z199" s="105"/>
      <c r="AA199" s="103"/>
      <c r="AB199" s="103"/>
      <c r="AC199" s="103"/>
      <c r="AD199" s="103"/>
      <c r="AE199" s="103"/>
      <c r="AF19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199" s="103"/>
      <c r="AH199" s="103"/>
      <c r="AI199" s="123" t="str">
        <f t="shared" si="8"/>
        <v/>
      </c>
      <c r="AJ199" s="103"/>
      <c r="AK199" s="103"/>
      <c r="AL199" s="112"/>
    </row>
    <row r="200" spans="1:38" x14ac:dyDescent="0.35">
      <c r="A200" s="75"/>
      <c r="B200" s="82"/>
      <c r="C200" s="86"/>
      <c r="D200" s="82"/>
      <c r="E200" s="82"/>
      <c r="F200" s="82"/>
      <c r="G200" s="82"/>
      <c r="H200" s="82"/>
      <c r="I200" s="82"/>
      <c r="J200" s="82"/>
      <c r="K200" s="82"/>
      <c r="L200" s="114" t="str">
        <f t="shared" si="7"/>
        <v>Yes</v>
      </c>
      <c r="M200" s="86"/>
      <c r="N200" s="86"/>
      <c r="O200" s="127" t="str">
        <f>IF(OR(A200="", M200=""), "",
   IF(AND(
         M200 &lt;= 'County Names to hide (2)'!$D$2,
         OR(N200="", N200 &gt;= 'County Names to hide (2)'!$C$2)
      ),
      "Yes",
      "No"
   )
)</f>
        <v/>
      </c>
      <c r="P200" s="86"/>
      <c r="Q200" s="86"/>
      <c r="R200" s="86"/>
      <c r="S200" s="86"/>
      <c r="T200" s="97"/>
      <c r="U200" s="129" t="str">
        <f>IF(M200="","",
   ROUND(
      (MIN(IF(N200="", 'County Names to hide (2)'!$D$2, N200),
           'County Names to hide (2)'!$D$2)
       - M200) / 365 * 12,
   1)
)</f>
        <v/>
      </c>
      <c r="V200" s="130" t="str">
        <f>IF(C200="","",
   ROUND(('County Names to hide (2)'!$D$2 - C200) / 365 * 12, 1)
)</f>
        <v/>
      </c>
      <c r="W200" s="82"/>
      <c r="X200" s="82"/>
      <c r="Y200" s="82"/>
      <c r="Z200" s="90"/>
      <c r="AA200" s="90"/>
      <c r="AB200" s="90"/>
      <c r="AC200" s="90"/>
      <c r="AD200" s="90"/>
      <c r="AE200" s="90"/>
      <c r="AF20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00" s="90"/>
      <c r="AH200" s="90"/>
      <c r="AI200" s="114" t="str">
        <f t="shared" si="8"/>
        <v/>
      </c>
      <c r="AJ200" s="90"/>
      <c r="AK200" s="90"/>
      <c r="AL200" s="90"/>
    </row>
    <row r="201" spans="1:38" x14ac:dyDescent="0.35">
      <c r="A201" s="76"/>
      <c r="B201" s="1"/>
      <c r="D201" s="1"/>
      <c r="E201" s="1"/>
      <c r="F201" s="1"/>
      <c r="G201" s="1"/>
      <c r="H201" s="1"/>
      <c r="I201" s="1"/>
      <c r="J201" s="1"/>
      <c r="K201" s="1"/>
      <c r="L201" s="114" t="str">
        <f t="shared" si="7"/>
        <v>Yes</v>
      </c>
      <c r="M201" s="4"/>
      <c r="N201" s="4"/>
      <c r="O201" s="127" t="str">
        <f>IF(OR(A201="", M201=""), "",
   IF(AND(
         M201 &lt;= 'County Names to hide (2)'!$D$2,
         OR(N201="", N201 &gt;= 'County Names to hide (2)'!$C$2)
      ),
      "Yes",
      "No"
   )
)</f>
        <v/>
      </c>
      <c r="P201" s="4"/>
      <c r="Q201" s="4"/>
      <c r="R201" s="4"/>
      <c r="S201" s="4"/>
      <c r="U201" s="129" t="str">
        <f>IF(M201="","",
   ROUND(
      (MIN(IF(N201="", 'County Names to hide (2)'!$D$2, N201),
           'County Names to hide (2)'!$D$2)
       - M201) / 365 * 12,
   1)
)</f>
        <v/>
      </c>
      <c r="V201" s="131" t="str">
        <f>IF(C201="","",
   ROUND(('County Names to hide (2)'!$D$2 - C201) / 365 * 12, 1)
)</f>
        <v/>
      </c>
      <c r="W201" s="1"/>
      <c r="X201" s="1"/>
      <c r="Y201" s="1"/>
      <c r="Z201" s="1"/>
      <c r="AA201" s="1"/>
      <c r="AB201" s="1"/>
      <c r="AC201" s="1"/>
      <c r="AD201" s="1"/>
      <c r="AE201" s="1"/>
      <c r="AF20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01" s="1"/>
      <c r="AH201" s="1"/>
      <c r="AI201" s="124" t="str">
        <f t="shared" si="8"/>
        <v/>
      </c>
      <c r="AJ201" s="1"/>
      <c r="AK201" s="1"/>
      <c r="AL201" s="1"/>
    </row>
    <row r="202" spans="1:38" x14ac:dyDescent="0.35">
      <c r="A202" s="77"/>
      <c r="C202" s="87"/>
      <c r="L202" s="114" t="str">
        <f t="shared" si="7"/>
        <v>Yes</v>
      </c>
      <c r="M202" s="87"/>
      <c r="N202" s="87"/>
      <c r="O202" s="127" t="str">
        <f>IF(OR(A202="", M202=""), "",
   IF(AND(
         M202 &lt;= 'County Names to hide (2)'!$D$2,
         OR(N202="", N202 &gt;= 'County Names to hide (2)'!$C$2)
      ),
      "Yes",
      "No"
   )
)</f>
        <v/>
      </c>
      <c r="P202" s="87"/>
      <c r="Q202" s="87"/>
      <c r="R202" s="87"/>
      <c r="S202" s="87"/>
      <c r="T202" s="98"/>
      <c r="U202" s="129" t="str">
        <f>IF(M202="","",
   ROUND(
      (MIN(IF(N202="", 'County Names to hide (2)'!$D$2, N202),
           'County Names to hide (2)'!$D$2)
       - M202) / 365 * 12,
   1)
)</f>
        <v/>
      </c>
      <c r="V202" s="131" t="str">
        <f>IF(C202="","",
   ROUND(('County Names to hide (2)'!$D$2 - C202) / 365 * 12, 1)
)</f>
        <v/>
      </c>
      <c r="AF20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02" s="124" t="str">
        <f t="shared" si="8"/>
        <v/>
      </c>
    </row>
    <row r="203" spans="1:38" x14ac:dyDescent="0.35">
      <c r="A203" s="76"/>
      <c r="B203" s="1"/>
      <c r="D203" s="1"/>
      <c r="E203" s="1"/>
      <c r="F203" s="1"/>
      <c r="G203" s="1"/>
      <c r="H203" s="1"/>
      <c r="I203" s="1"/>
      <c r="J203" s="1"/>
      <c r="K203" s="1"/>
      <c r="L203" s="114" t="str">
        <f t="shared" si="7"/>
        <v>Yes</v>
      </c>
      <c r="M203" s="4"/>
      <c r="N203" s="4"/>
      <c r="O203" s="127" t="str">
        <f>IF(OR(A203="", M203=""), "",
   IF(AND(
         M203 &lt;= 'County Names to hide (2)'!$D$2,
         OR(N203="", N203 &gt;= 'County Names to hide (2)'!$C$2)
      ),
      "Yes",
      "No"
   )
)</f>
        <v/>
      </c>
      <c r="P203" s="4"/>
      <c r="Q203" s="4"/>
      <c r="R203" s="4"/>
      <c r="S203" s="4"/>
      <c r="U203" s="129" t="str">
        <f>IF(M203="","",
   ROUND(
      (MIN(IF(N203="", 'County Names to hide (2)'!$D$2, N203),
           'County Names to hide (2)'!$D$2)
       - M203) / 365 * 12,
   1)
)</f>
        <v/>
      </c>
      <c r="V203" s="131" t="str">
        <f>IF(C203="","",
   ROUND(('County Names to hide (2)'!$D$2 - C203) / 365 * 12, 1)
)</f>
        <v/>
      </c>
      <c r="W203" s="1"/>
      <c r="X203" s="1"/>
      <c r="Y203" s="1"/>
      <c r="Z203" s="1"/>
      <c r="AA203" s="1"/>
      <c r="AB203" s="1"/>
      <c r="AC203" s="1"/>
      <c r="AD203" s="1"/>
      <c r="AE203" s="1"/>
      <c r="AF20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03" s="1"/>
      <c r="AH203" s="1"/>
      <c r="AI203" s="124" t="str">
        <f t="shared" si="8"/>
        <v/>
      </c>
      <c r="AJ203" s="1"/>
      <c r="AK203" s="1"/>
      <c r="AL203" s="1"/>
    </row>
    <row r="204" spans="1:38" x14ac:dyDescent="0.35">
      <c r="A204" s="77"/>
      <c r="C204" s="87"/>
      <c r="L204" s="114" t="str">
        <f t="shared" si="7"/>
        <v>Yes</v>
      </c>
      <c r="M204" s="87"/>
      <c r="N204" s="87"/>
      <c r="O204" s="127" t="str">
        <f>IF(OR(A204="", M204=""), "",
   IF(AND(
         M204 &lt;= 'County Names to hide (2)'!$D$2,
         OR(N204="", N204 &gt;= 'County Names to hide (2)'!$C$2)
      ),
      "Yes",
      "No"
   )
)</f>
        <v/>
      </c>
      <c r="P204" s="87"/>
      <c r="Q204" s="87"/>
      <c r="R204" s="87"/>
      <c r="S204" s="87"/>
      <c r="T204" s="98"/>
      <c r="U204" s="129" t="str">
        <f>IF(M204="","",
   ROUND(
      (MIN(IF(N204="", 'County Names to hide (2)'!$D$2, N204),
           'County Names to hide (2)'!$D$2)
       - M204) / 365 * 12,
   1)
)</f>
        <v/>
      </c>
      <c r="V204" s="131" t="str">
        <f>IF(C204="","",
   ROUND(('County Names to hide (2)'!$D$2 - C204) / 365 * 12, 1)
)</f>
        <v/>
      </c>
      <c r="AF20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04" s="124" t="str">
        <f t="shared" si="8"/>
        <v/>
      </c>
    </row>
    <row r="205" spans="1:38" x14ac:dyDescent="0.35">
      <c r="A205" s="76"/>
      <c r="B205" s="1"/>
      <c r="D205" s="1"/>
      <c r="E205" s="1"/>
      <c r="F205" s="1"/>
      <c r="G205" s="1"/>
      <c r="H205" s="1"/>
      <c r="I205" s="1"/>
      <c r="J205" s="1"/>
      <c r="K205" s="1"/>
      <c r="L205" s="114" t="str">
        <f t="shared" si="7"/>
        <v>Yes</v>
      </c>
      <c r="M205" s="4"/>
      <c r="N205" s="4"/>
      <c r="O205" s="127" t="str">
        <f>IF(OR(A205="", M205=""), "",
   IF(AND(
         M205 &lt;= 'County Names to hide (2)'!$D$2,
         OR(N205="", N205 &gt;= 'County Names to hide (2)'!$C$2)
      ),
      "Yes",
      "No"
   )
)</f>
        <v/>
      </c>
      <c r="P205" s="4"/>
      <c r="Q205" s="4"/>
      <c r="R205" s="4"/>
      <c r="S205" s="4"/>
      <c r="U205" s="129" t="str">
        <f>IF(M205="","",
   ROUND(
      (MIN(IF(N205="", 'County Names to hide (2)'!$D$2, N205),
           'County Names to hide (2)'!$D$2)
       - M205) / 365 * 12,
   1)
)</f>
        <v/>
      </c>
      <c r="V205" s="131" t="str">
        <f>IF(C205="","",
   ROUND(('County Names to hide (2)'!$D$2 - C205) / 365 * 12, 1)
)</f>
        <v/>
      </c>
      <c r="W205" s="1"/>
      <c r="X205" s="1"/>
      <c r="Y205" s="1"/>
      <c r="Z205" s="1"/>
      <c r="AA205" s="1"/>
      <c r="AB205" s="1"/>
      <c r="AC205" s="1"/>
      <c r="AD205" s="1"/>
      <c r="AE205" s="1"/>
      <c r="AF20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05" s="1"/>
      <c r="AH205" s="1"/>
      <c r="AI205" s="124" t="str">
        <f t="shared" si="8"/>
        <v/>
      </c>
      <c r="AJ205" s="1"/>
      <c r="AK205" s="1"/>
      <c r="AL205" s="1"/>
    </row>
    <row r="206" spans="1:38" x14ac:dyDescent="0.35">
      <c r="A206" s="77"/>
      <c r="C206" s="87"/>
      <c r="L206" s="114" t="str">
        <f t="shared" si="7"/>
        <v>Yes</v>
      </c>
      <c r="M206" s="87"/>
      <c r="N206" s="87"/>
      <c r="O206" s="127" t="str">
        <f>IF(OR(A206="", M206=""), "",
   IF(AND(
         M206 &lt;= 'County Names to hide (2)'!$D$2,
         OR(N206="", N206 &gt;= 'County Names to hide (2)'!$C$2)
      ),
      "Yes",
      "No"
   )
)</f>
        <v/>
      </c>
      <c r="P206" s="87"/>
      <c r="Q206" s="87"/>
      <c r="R206" s="87"/>
      <c r="S206" s="87"/>
      <c r="T206" s="98"/>
      <c r="U206" s="129" t="str">
        <f>IF(M206="","",
   ROUND(
      (MIN(IF(N206="", 'County Names to hide (2)'!$D$2, N206),
           'County Names to hide (2)'!$D$2)
       - M206) / 365 * 12,
   1)
)</f>
        <v/>
      </c>
      <c r="V206" s="131" t="str">
        <f>IF(C206="","",
   ROUND(('County Names to hide (2)'!$D$2 - C206) / 365 * 12, 1)
)</f>
        <v/>
      </c>
      <c r="AF20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06" s="124" t="str">
        <f t="shared" si="8"/>
        <v/>
      </c>
    </row>
    <row r="207" spans="1:38" x14ac:dyDescent="0.35">
      <c r="A207" s="76"/>
      <c r="B207" s="1"/>
      <c r="D207" s="1"/>
      <c r="E207" s="1"/>
      <c r="F207" s="1"/>
      <c r="G207" s="1"/>
      <c r="H207" s="1"/>
      <c r="I207" s="1"/>
      <c r="J207" s="1"/>
      <c r="K207" s="1"/>
      <c r="L207" s="114" t="str">
        <f t="shared" si="7"/>
        <v>Yes</v>
      </c>
      <c r="M207" s="4"/>
      <c r="N207" s="4"/>
      <c r="O207" s="127" t="str">
        <f>IF(OR(A207="", M207=""), "",
   IF(AND(
         M207 &lt;= 'County Names to hide (2)'!$D$2,
         OR(N207="", N207 &gt;= 'County Names to hide (2)'!$C$2)
      ),
      "Yes",
      "No"
   )
)</f>
        <v/>
      </c>
      <c r="P207" s="4"/>
      <c r="Q207" s="4"/>
      <c r="R207" s="4"/>
      <c r="S207" s="4"/>
      <c r="U207" s="129" t="str">
        <f>IF(M207="","",
   ROUND(
      (MIN(IF(N207="", 'County Names to hide (2)'!$D$2, N207),
           'County Names to hide (2)'!$D$2)
       - M207) / 365 * 12,
   1)
)</f>
        <v/>
      </c>
      <c r="V207" s="131" t="str">
        <f>IF(C207="","",
   ROUND(('County Names to hide (2)'!$D$2 - C207) / 365 * 12, 1)
)</f>
        <v/>
      </c>
      <c r="W207" s="1"/>
      <c r="X207" s="1"/>
      <c r="Y207" s="1"/>
      <c r="Z207" s="1"/>
      <c r="AA207" s="1"/>
      <c r="AB207" s="1"/>
      <c r="AC207" s="1"/>
      <c r="AD207" s="1"/>
      <c r="AE207" s="1"/>
      <c r="AF20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07" s="1"/>
      <c r="AH207" s="1"/>
      <c r="AI207" s="124" t="str">
        <f t="shared" si="8"/>
        <v/>
      </c>
      <c r="AJ207" s="1"/>
      <c r="AK207" s="1"/>
      <c r="AL207" s="1"/>
    </row>
    <row r="208" spans="1:38" x14ac:dyDescent="0.35">
      <c r="A208" s="77"/>
      <c r="C208" s="87"/>
      <c r="L208" s="114" t="str">
        <f t="shared" si="7"/>
        <v>Yes</v>
      </c>
      <c r="M208" s="87"/>
      <c r="N208" s="87"/>
      <c r="O208" s="127" t="str">
        <f>IF(OR(A208="", M208=""), "",
   IF(AND(
         M208 &lt;= 'County Names to hide (2)'!$D$2,
         OR(N208="", N208 &gt;= 'County Names to hide (2)'!$C$2)
      ),
      "Yes",
      "No"
   )
)</f>
        <v/>
      </c>
      <c r="P208" s="87"/>
      <c r="Q208" s="87"/>
      <c r="R208" s="87"/>
      <c r="S208" s="87"/>
      <c r="T208" s="98"/>
      <c r="U208" s="129" t="str">
        <f>IF(M208="","",
   ROUND(
      (MIN(IF(N208="", 'County Names to hide (2)'!$D$2, N208),
           'County Names to hide (2)'!$D$2)
       - M208) / 365 * 12,
   1)
)</f>
        <v/>
      </c>
      <c r="V208" s="131" t="str">
        <f>IF(C208="","",
   ROUND(('County Names to hide (2)'!$D$2 - C208) / 365 * 12, 1)
)</f>
        <v/>
      </c>
      <c r="AF20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08" s="124" t="str">
        <f t="shared" si="8"/>
        <v/>
      </c>
    </row>
    <row r="209" spans="1:38" x14ac:dyDescent="0.35">
      <c r="A209" s="76"/>
      <c r="B209" s="1"/>
      <c r="D209" s="1"/>
      <c r="E209" s="1"/>
      <c r="F209" s="1"/>
      <c r="G209" s="1"/>
      <c r="H209" s="1"/>
      <c r="I209" s="1"/>
      <c r="J209" s="1"/>
      <c r="K209" s="1"/>
      <c r="L209" s="114" t="str">
        <f t="shared" si="7"/>
        <v>Yes</v>
      </c>
      <c r="M209" s="4"/>
      <c r="N209" s="4"/>
      <c r="O209" s="127" t="str">
        <f>IF(OR(A209="", M209=""), "",
   IF(AND(
         M209 &lt;= 'County Names to hide (2)'!$D$2,
         OR(N209="", N209 &gt;= 'County Names to hide (2)'!$C$2)
      ),
      "Yes",
      "No"
   )
)</f>
        <v/>
      </c>
      <c r="P209" s="4"/>
      <c r="Q209" s="4"/>
      <c r="R209" s="4"/>
      <c r="S209" s="4"/>
      <c r="U209" s="129" t="str">
        <f>IF(M209="","",
   ROUND(
      (MIN(IF(N209="", 'County Names to hide (2)'!$D$2, N209),
           'County Names to hide (2)'!$D$2)
       - M209) / 365 * 12,
   1)
)</f>
        <v/>
      </c>
      <c r="V209" s="131" t="str">
        <f>IF(C209="","",
   ROUND(('County Names to hide (2)'!$D$2 - C209) / 365 * 12, 1)
)</f>
        <v/>
      </c>
      <c r="W209" s="1"/>
      <c r="X209" s="1"/>
      <c r="Y209" s="1"/>
      <c r="Z209" s="1"/>
      <c r="AA209" s="1"/>
      <c r="AB209" s="1"/>
      <c r="AC209" s="1"/>
      <c r="AD209" s="1"/>
      <c r="AE209" s="1"/>
      <c r="AF20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09" s="1"/>
      <c r="AH209" s="1"/>
      <c r="AI209" s="124" t="str">
        <f t="shared" si="8"/>
        <v/>
      </c>
      <c r="AJ209" s="1"/>
      <c r="AK209" s="1"/>
      <c r="AL209" s="1"/>
    </row>
    <row r="210" spans="1:38" x14ac:dyDescent="0.35">
      <c r="A210" s="77"/>
      <c r="C210" s="87"/>
      <c r="L210" s="114" t="str">
        <f t="shared" si="7"/>
        <v>Yes</v>
      </c>
      <c r="M210" s="87"/>
      <c r="N210" s="87"/>
      <c r="O210" s="127" t="str">
        <f>IF(OR(A210="", M210=""), "",
   IF(AND(
         M210 &lt;= 'County Names to hide (2)'!$D$2,
         OR(N210="", N210 &gt;= 'County Names to hide (2)'!$C$2)
      ),
      "Yes",
      "No"
   )
)</f>
        <v/>
      </c>
      <c r="P210" s="87"/>
      <c r="Q210" s="87"/>
      <c r="R210" s="87"/>
      <c r="S210" s="87"/>
      <c r="T210" s="98"/>
      <c r="U210" s="129" t="str">
        <f>IF(M210="","",
   ROUND(
      (MIN(IF(N210="", 'County Names to hide (2)'!$D$2, N210),
           'County Names to hide (2)'!$D$2)
       - M210) / 365 * 12,
   1)
)</f>
        <v/>
      </c>
      <c r="V210" s="131" t="str">
        <f>IF(C210="","",
   ROUND(('County Names to hide (2)'!$D$2 - C210) / 365 * 12, 1)
)</f>
        <v/>
      </c>
      <c r="AF21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10" s="124" t="str">
        <f t="shared" si="8"/>
        <v/>
      </c>
    </row>
    <row r="211" spans="1:38" x14ac:dyDescent="0.35">
      <c r="A211" s="76"/>
      <c r="B211" s="1"/>
      <c r="D211" s="1"/>
      <c r="E211" s="1"/>
      <c r="F211" s="1"/>
      <c r="G211" s="1"/>
      <c r="H211" s="1"/>
      <c r="I211" s="1"/>
      <c r="J211" s="1"/>
      <c r="K211" s="1"/>
      <c r="L211" s="114" t="str">
        <f t="shared" si="7"/>
        <v>Yes</v>
      </c>
      <c r="M211" s="4"/>
      <c r="N211" s="4"/>
      <c r="O211" s="127" t="str">
        <f>IF(OR(A211="", M211=""), "",
   IF(AND(
         M211 &lt;= 'County Names to hide (2)'!$D$2,
         OR(N211="", N211 &gt;= 'County Names to hide (2)'!$C$2)
      ),
      "Yes",
      "No"
   )
)</f>
        <v/>
      </c>
      <c r="P211" s="4"/>
      <c r="Q211" s="4"/>
      <c r="R211" s="4"/>
      <c r="S211" s="4"/>
      <c r="U211" s="129" t="str">
        <f>IF(M211="","",
   ROUND(
      (MIN(IF(N211="", 'County Names to hide (2)'!$D$2, N211),
           'County Names to hide (2)'!$D$2)
       - M211) / 365 * 12,
   1)
)</f>
        <v/>
      </c>
      <c r="V211" s="131" t="str">
        <f>IF(C211="","",
   ROUND(('County Names to hide (2)'!$D$2 - C211) / 365 * 12, 1)
)</f>
        <v/>
      </c>
      <c r="W211" s="1"/>
      <c r="X211" s="1"/>
      <c r="Y211" s="1"/>
      <c r="Z211" s="1"/>
      <c r="AA211" s="1"/>
      <c r="AB211" s="1"/>
      <c r="AC211" s="1"/>
      <c r="AD211" s="1"/>
      <c r="AE211" s="1"/>
      <c r="AF21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11" s="1"/>
      <c r="AH211" s="1"/>
      <c r="AI211" s="124" t="str">
        <f t="shared" si="8"/>
        <v/>
      </c>
      <c r="AJ211" s="1"/>
      <c r="AK211" s="1"/>
      <c r="AL211" s="1"/>
    </row>
    <row r="212" spans="1:38" x14ac:dyDescent="0.35">
      <c r="A212" s="77"/>
      <c r="C212" s="87"/>
      <c r="L212" s="114" t="str">
        <f t="shared" si="7"/>
        <v>Yes</v>
      </c>
      <c r="M212" s="87"/>
      <c r="N212" s="87"/>
      <c r="O212" s="127" t="str">
        <f>IF(OR(A212="", M212=""), "",
   IF(AND(
         M212 &lt;= 'County Names to hide (2)'!$D$2,
         OR(N212="", N212 &gt;= 'County Names to hide (2)'!$C$2)
      ),
      "Yes",
      "No"
   )
)</f>
        <v/>
      </c>
      <c r="P212" s="87"/>
      <c r="Q212" s="87"/>
      <c r="R212" s="87"/>
      <c r="S212" s="87"/>
      <c r="T212" s="98"/>
      <c r="U212" s="129" t="str">
        <f>IF(M212="","",
   ROUND(
      (MIN(IF(N212="", 'County Names to hide (2)'!$D$2, N212),
           'County Names to hide (2)'!$D$2)
       - M212) / 365 * 12,
   1)
)</f>
        <v/>
      </c>
      <c r="V212" s="131" t="str">
        <f>IF(C212="","",
   ROUND(('County Names to hide (2)'!$D$2 - C212) / 365 * 12, 1)
)</f>
        <v/>
      </c>
      <c r="AF21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12" s="124" t="str">
        <f t="shared" si="8"/>
        <v/>
      </c>
    </row>
    <row r="213" spans="1:38" x14ac:dyDescent="0.35">
      <c r="A213" s="76"/>
      <c r="B213" s="1"/>
      <c r="D213" s="1"/>
      <c r="E213" s="1"/>
      <c r="F213" s="1"/>
      <c r="G213" s="1"/>
      <c r="H213" s="1"/>
      <c r="I213" s="1"/>
      <c r="J213" s="1"/>
      <c r="K213" s="1"/>
      <c r="L213" s="114" t="str">
        <f t="shared" si="7"/>
        <v>Yes</v>
      </c>
      <c r="M213" s="4"/>
      <c r="N213" s="4"/>
      <c r="O213" s="127" t="str">
        <f>IF(OR(A213="", M213=""), "",
   IF(AND(
         M213 &lt;= 'County Names to hide (2)'!$D$2,
         OR(N213="", N213 &gt;= 'County Names to hide (2)'!$C$2)
      ),
      "Yes",
      "No"
   )
)</f>
        <v/>
      </c>
      <c r="P213" s="4"/>
      <c r="Q213" s="4"/>
      <c r="R213" s="4"/>
      <c r="S213" s="4"/>
      <c r="U213" s="129" t="str">
        <f>IF(M213="","",
   ROUND(
      (MIN(IF(N213="", 'County Names to hide (2)'!$D$2, N213),
           'County Names to hide (2)'!$D$2)
       - M213) / 365 * 12,
   1)
)</f>
        <v/>
      </c>
      <c r="V213" s="131" t="str">
        <f>IF(C213="","",
   ROUND(('County Names to hide (2)'!$D$2 - C213) / 365 * 12, 1)
)</f>
        <v/>
      </c>
      <c r="W213" s="1"/>
      <c r="X213" s="1"/>
      <c r="Y213" s="1"/>
      <c r="Z213" s="1"/>
      <c r="AA213" s="1"/>
      <c r="AB213" s="1"/>
      <c r="AC213" s="1"/>
      <c r="AD213" s="1"/>
      <c r="AE213" s="1"/>
      <c r="AF21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13" s="1"/>
      <c r="AH213" s="1"/>
      <c r="AI213" s="124" t="str">
        <f t="shared" si="8"/>
        <v/>
      </c>
      <c r="AJ213" s="1"/>
      <c r="AK213" s="1"/>
      <c r="AL213" s="1"/>
    </row>
    <row r="214" spans="1:38" x14ac:dyDescent="0.35">
      <c r="A214" s="77"/>
      <c r="C214" s="87"/>
      <c r="L214" s="114" t="str">
        <f t="shared" si="7"/>
        <v>Yes</v>
      </c>
      <c r="M214" s="87"/>
      <c r="N214" s="87"/>
      <c r="O214" s="127" t="str">
        <f>IF(OR(A214="", M214=""), "",
   IF(AND(
         M214 &lt;= 'County Names to hide (2)'!$D$2,
         OR(N214="", N214 &gt;= 'County Names to hide (2)'!$C$2)
      ),
      "Yes",
      "No"
   )
)</f>
        <v/>
      </c>
      <c r="P214" s="87"/>
      <c r="Q214" s="87"/>
      <c r="R214" s="87"/>
      <c r="S214" s="87"/>
      <c r="T214" s="98"/>
      <c r="U214" s="129" t="str">
        <f>IF(M214="","",
   ROUND(
      (MIN(IF(N214="", 'County Names to hide (2)'!$D$2, N214),
           'County Names to hide (2)'!$D$2)
       - M214) / 365 * 12,
   1)
)</f>
        <v/>
      </c>
      <c r="V214" s="131" t="str">
        <f>IF(C214="","",
   ROUND(('County Names to hide (2)'!$D$2 - C214) / 365 * 12, 1)
)</f>
        <v/>
      </c>
      <c r="AF21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14" s="124" t="str">
        <f t="shared" si="8"/>
        <v/>
      </c>
    </row>
    <row r="215" spans="1:38" x14ac:dyDescent="0.35">
      <c r="A215" s="76"/>
      <c r="B215" s="1"/>
      <c r="D215" s="1"/>
      <c r="E215" s="1"/>
      <c r="F215" s="1"/>
      <c r="G215" s="1"/>
      <c r="H215" s="1"/>
      <c r="I215" s="1"/>
      <c r="J215" s="1"/>
      <c r="K215" s="1"/>
      <c r="L215" s="114" t="str">
        <f t="shared" si="7"/>
        <v>Yes</v>
      </c>
      <c r="M215" s="4"/>
      <c r="N215" s="4"/>
      <c r="O215" s="127" t="str">
        <f>IF(OR(A215="", M215=""), "",
   IF(AND(
         M215 &lt;= 'County Names to hide (2)'!$D$2,
         OR(N215="", N215 &gt;= 'County Names to hide (2)'!$C$2)
      ),
      "Yes",
      "No"
   )
)</f>
        <v/>
      </c>
      <c r="P215" s="4"/>
      <c r="Q215" s="4"/>
      <c r="R215" s="4"/>
      <c r="S215" s="4"/>
      <c r="U215" s="129" t="str">
        <f>IF(M215="","",
   ROUND(
      (MIN(IF(N215="", 'County Names to hide (2)'!$D$2, N215),
           'County Names to hide (2)'!$D$2)
       - M215) / 365 * 12,
   1)
)</f>
        <v/>
      </c>
      <c r="V215" s="131" t="str">
        <f>IF(C215="","",
   ROUND(('County Names to hide (2)'!$D$2 - C215) / 365 * 12, 1)
)</f>
        <v/>
      </c>
      <c r="W215" s="1"/>
      <c r="X215" s="1"/>
      <c r="Y215" s="1"/>
      <c r="Z215" s="1"/>
      <c r="AA215" s="1"/>
      <c r="AB215" s="1"/>
      <c r="AC215" s="1"/>
      <c r="AD215" s="1"/>
      <c r="AE215" s="1"/>
      <c r="AF21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15" s="1"/>
      <c r="AH215" s="1"/>
      <c r="AI215" s="124" t="str">
        <f t="shared" si="8"/>
        <v/>
      </c>
      <c r="AJ215" s="1"/>
      <c r="AK215" s="1"/>
      <c r="AL215" s="1"/>
    </row>
    <row r="216" spans="1:38" x14ac:dyDescent="0.35">
      <c r="A216" s="77"/>
      <c r="C216" s="87"/>
      <c r="L216" s="114" t="str">
        <f t="shared" si="7"/>
        <v>Yes</v>
      </c>
      <c r="M216" s="87"/>
      <c r="N216" s="87"/>
      <c r="O216" s="127" t="str">
        <f>IF(OR(A216="", M216=""), "",
   IF(AND(
         M216 &lt;= 'County Names to hide (2)'!$D$2,
         OR(N216="", N216 &gt;= 'County Names to hide (2)'!$C$2)
      ),
      "Yes",
      "No"
   )
)</f>
        <v/>
      </c>
      <c r="P216" s="87"/>
      <c r="Q216" s="87"/>
      <c r="R216" s="87"/>
      <c r="S216" s="87"/>
      <c r="T216" s="98"/>
      <c r="U216" s="129" t="str">
        <f>IF(M216="","",
   ROUND(
      (MIN(IF(N216="", 'County Names to hide (2)'!$D$2, N216),
           'County Names to hide (2)'!$D$2)
       - M216) / 365 * 12,
   1)
)</f>
        <v/>
      </c>
      <c r="V216" s="131" t="str">
        <f>IF(C216="","",
   ROUND(('County Names to hide (2)'!$D$2 - C216) / 365 * 12, 1)
)</f>
        <v/>
      </c>
      <c r="AF21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16" s="124" t="str">
        <f t="shared" si="8"/>
        <v/>
      </c>
    </row>
    <row r="217" spans="1:38" x14ac:dyDescent="0.35">
      <c r="A217" s="76"/>
      <c r="B217" s="1"/>
      <c r="D217" s="1"/>
      <c r="E217" s="1"/>
      <c r="F217" s="1"/>
      <c r="G217" s="1"/>
      <c r="H217" s="1"/>
      <c r="I217" s="1"/>
      <c r="J217" s="1"/>
      <c r="K217" s="1"/>
      <c r="L217" s="114" t="str">
        <f t="shared" si="7"/>
        <v>Yes</v>
      </c>
      <c r="M217" s="4"/>
      <c r="N217" s="4"/>
      <c r="O217" s="127" t="str">
        <f>IF(OR(A217="", M217=""), "",
   IF(AND(
         M217 &lt;= 'County Names to hide (2)'!$D$2,
         OR(N217="", N217 &gt;= 'County Names to hide (2)'!$C$2)
      ),
      "Yes",
      "No"
   )
)</f>
        <v/>
      </c>
      <c r="P217" s="4"/>
      <c r="Q217" s="4"/>
      <c r="R217" s="4"/>
      <c r="S217" s="4"/>
      <c r="U217" s="129" t="str">
        <f>IF(M217="","",
   ROUND(
      (MIN(IF(N217="", 'County Names to hide (2)'!$D$2, N217),
           'County Names to hide (2)'!$D$2)
       - M217) / 365 * 12,
   1)
)</f>
        <v/>
      </c>
      <c r="V217" s="131" t="str">
        <f>IF(C217="","",
   ROUND(('County Names to hide (2)'!$D$2 - C217) / 365 * 12, 1)
)</f>
        <v/>
      </c>
      <c r="W217" s="1"/>
      <c r="X217" s="1"/>
      <c r="Y217" s="1"/>
      <c r="Z217" s="1"/>
      <c r="AA217" s="1"/>
      <c r="AB217" s="1"/>
      <c r="AC217" s="1"/>
      <c r="AD217" s="1"/>
      <c r="AE217" s="1"/>
      <c r="AF21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17" s="1"/>
      <c r="AH217" s="1"/>
      <c r="AI217" s="124" t="str">
        <f t="shared" si="8"/>
        <v/>
      </c>
      <c r="AJ217" s="1"/>
      <c r="AK217" s="1"/>
      <c r="AL217" s="1"/>
    </row>
    <row r="218" spans="1:38" x14ac:dyDescent="0.35">
      <c r="A218" s="77"/>
      <c r="C218" s="87"/>
      <c r="L218" s="114" t="str">
        <f t="shared" si="7"/>
        <v>Yes</v>
      </c>
      <c r="M218" s="87"/>
      <c r="N218" s="87"/>
      <c r="O218" s="127" t="str">
        <f>IF(OR(A218="", M218=""), "",
   IF(AND(
         M218 &lt;= 'County Names to hide (2)'!$D$2,
         OR(N218="", N218 &gt;= 'County Names to hide (2)'!$C$2)
      ),
      "Yes",
      "No"
   )
)</f>
        <v/>
      </c>
      <c r="P218" s="87"/>
      <c r="Q218" s="87"/>
      <c r="R218" s="87"/>
      <c r="S218" s="87"/>
      <c r="T218" s="98"/>
      <c r="U218" s="129" t="str">
        <f>IF(M218="","",
   ROUND(
      (MIN(IF(N218="", 'County Names to hide (2)'!$D$2, N218),
           'County Names to hide (2)'!$D$2)
       - M218) / 365 * 12,
   1)
)</f>
        <v/>
      </c>
      <c r="V218" s="131" t="str">
        <f>IF(C218="","",
   ROUND(('County Names to hide (2)'!$D$2 - C218) / 365 * 12, 1)
)</f>
        <v/>
      </c>
      <c r="AF21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18" s="124" t="str">
        <f t="shared" si="8"/>
        <v/>
      </c>
    </row>
    <row r="219" spans="1:38" x14ac:dyDescent="0.35">
      <c r="A219" s="76"/>
      <c r="B219" s="1"/>
      <c r="D219" s="1"/>
      <c r="E219" s="1"/>
      <c r="F219" s="1"/>
      <c r="G219" s="1"/>
      <c r="H219" s="1"/>
      <c r="I219" s="1"/>
      <c r="J219" s="1"/>
      <c r="K219" s="1"/>
      <c r="L219" s="114" t="str">
        <f t="shared" si="7"/>
        <v>Yes</v>
      </c>
      <c r="M219" s="4"/>
      <c r="N219" s="4"/>
      <c r="O219" s="127" t="str">
        <f>IF(OR(A219="", M219=""), "",
   IF(AND(
         M219 &lt;= 'County Names to hide (2)'!$D$2,
         OR(N219="", N219 &gt;= 'County Names to hide (2)'!$C$2)
      ),
      "Yes",
      "No"
   )
)</f>
        <v/>
      </c>
      <c r="P219" s="4"/>
      <c r="Q219" s="4"/>
      <c r="R219" s="4"/>
      <c r="S219" s="4"/>
      <c r="U219" s="129" t="str">
        <f>IF(M219="","",
   ROUND(
      (MIN(IF(N219="", 'County Names to hide (2)'!$D$2, N219),
           'County Names to hide (2)'!$D$2)
       - M219) / 365 * 12,
   1)
)</f>
        <v/>
      </c>
      <c r="V219" s="131" t="str">
        <f>IF(C219="","",
   ROUND(('County Names to hide (2)'!$D$2 - C219) / 365 * 12, 1)
)</f>
        <v/>
      </c>
      <c r="W219" s="1"/>
      <c r="X219" s="1"/>
      <c r="Y219" s="1"/>
      <c r="Z219" s="1"/>
      <c r="AA219" s="1"/>
      <c r="AB219" s="1"/>
      <c r="AC219" s="1"/>
      <c r="AD219" s="1"/>
      <c r="AE219" s="1"/>
      <c r="AF21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19" s="1"/>
      <c r="AH219" s="1"/>
      <c r="AI219" s="124" t="str">
        <f t="shared" si="8"/>
        <v/>
      </c>
      <c r="AJ219" s="1"/>
      <c r="AK219" s="1"/>
      <c r="AL219" s="1"/>
    </row>
    <row r="220" spans="1:38" x14ac:dyDescent="0.35">
      <c r="A220" s="77"/>
      <c r="C220" s="87"/>
      <c r="L220" s="114" t="str">
        <f t="shared" si="7"/>
        <v>Yes</v>
      </c>
      <c r="M220" s="87"/>
      <c r="N220" s="87"/>
      <c r="O220" s="127" t="str">
        <f>IF(OR(A220="", M220=""), "",
   IF(AND(
         M220 &lt;= 'County Names to hide (2)'!$D$2,
         OR(N220="", N220 &gt;= 'County Names to hide (2)'!$C$2)
      ),
      "Yes",
      "No"
   )
)</f>
        <v/>
      </c>
      <c r="P220" s="87"/>
      <c r="Q220" s="87"/>
      <c r="R220" s="87"/>
      <c r="S220" s="87"/>
      <c r="T220" s="98"/>
      <c r="U220" s="129" t="str">
        <f>IF(M220="","",
   ROUND(
      (MIN(IF(N220="", 'County Names to hide (2)'!$D$2, N220),
           'County Names to hide (2)'!$D$2)
       - M220) / 365 * 12,
   1)
)</f>
        <v/>
      </c>
      <c r="V220" s="131" t="str">
        <f>IF(C220="","",
   ROUND(('County Names to hide (2)'!$D$2 - C220) / 365 * 12, 1)
)</f>
        <v/>
      </c>
      <c r="AF22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20" s="124" t="str">
        <f t="shared" si="8"/>
        <v/>
      </c>
    </row>
    <row r="221" spans="1:38" x14ac:dyDescent="0.35">
      <c r="A221" s="76"/>
      <c r="B221" s="1"/>
      <c r="D221" s="1"/>
      <c r="E221" s="1"/>
      <c r="F221" s="1"/>
      <c r="G221" s="1"/>
      <c r="H221" s="1"/>
      <c r="I221" s="1"/>
      <c r="J221" s="1"/>
      <c r="K221" s="1"/>
      <c r="L221" s="114" t="str">
        <f t="shared" si="7"/>
        <v>Yes</v>
      </c>
      <c r="M221" s="4"/>
      <c r="N221" s="4"/>
      <c r="O221" s="127" t="str">
        <f>IF(OR(A221="", M221=""), "",
   IF(AND(
         M221 &lt;= 'County Names to hide (2)'!$D$2,
         OR(N221="", N221 &gt;= 'County Names to hide (2)'!$C$2)
      ),
      "Yes",
      "No"
   )
)</f>
        <v/>
      </c>
      <c r="P221" s="4"/>
      <c r="Q221" s="4"/>
      <c r="R221" s="4"/>
      <c r="S221" s="4"/>
      <c r="U221" s="129" t="str">
        <f>IF(M221="","",
   ROUND(
      (MIN(IF(N221="", 'County Names to hide (2)'!$D$2, N221),
           'County Names to hide (2)'!$D$2)
       - M221) / 365 * 12,
   1)
)</f>
        <v/>
      </c>
      <c r="V221" s="131" t="str">
        <f>IF(C221="","",
   ROUND(('County Names to hide (2)'!$D$2 - C221) / 365 * 12, 1)
)</f>
        <v/>
      </c>
      <c r="W221" s="1"/>
      <c r="X221" s="1"/>
      <c r="Y221" s="1"/>
      <c r="Z221" s="1"/>
      <c r="AA221" s="1"/>
      <c r="AB221" s="1"/>
      <c r="AC221" s="1"/>
      <c r="AD221" s="1"/>
      <c r="AE221" s="1"/>
      <c r="AF22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21" s="1"/>
      <c r="AH221" s="1"/>
      <c r="AI221" s="124" t="str">
        <f t="shared" si="8"/>
        <v/>
      </c>
      <c r="AJ221" s="1"/>
      <c r="AK221" s="1"/>
      <c r="AL221" s="1"/>
    </row>
    <row r="222" spans="1:38" x14ac:dyDescent="0.35">
      <c r="A222" s="77"/>
      <c r="C222" s="87"/>
      <c r="L222" s="114" t="str">
        <f t="shared" si="7"/>
        <v>Yes</v>
      </c>
      <c r="M222" s="87"/>
      <c r="N222" s="87"/>
      <c r="O222" s="127" t="str">
        <f>IF(OR(A222="", M222=""), "",
   IF(AND(
         M222 &lt;= 'County Names to hide (2)'!$D$2,
         OR(N222="", N222 &gt;= 'County Names to hide (2)'!$C$2)
      ),
      "Yes",
      "No"
   )
)</f>
        <v/>
      </c>
      <c r="P222" s="87"/>
      <c r="Q222" s="87"/>
      <c r="R222" s="87"/>
      <c r="S222" s="87"/>
      <c r="T222" s="98"/>
      <c r="U222" s="129" t="str">
        <f>IF(M222="","",
   ROUND(
      (MIN(IF(N222="", 'County Names to hide (2)'!$D$2, N222),
           'County Names to hide (2)'!$D$2)
       - M222) / 365 * 12,
   1)
)</f>
        <v/>
      </c>
      <c r="V222" s="131" t="str">
        <f>IF(C222="","",
   ROUND(('County Names to hide (2)'!$D$2 - C222) / 365 * 12, 1)
)</f>
        <v/>
      </c>
      <c r="AF22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22" s="124" t="str">
        <f t="shared" si="8"/>
        <v/>
      </c>
    </row>
    <row r="223" spans="1:38" x14ac:dyDescent="0.35">
      <c r="A223" s="76"/>
      <c r="B223" s="1"/>
      <c r="D223" s="1"/>
      <c r="E223" s="1"/>
      <c r="F223" s="1"/>
      <c r="G223" s="1"/>
      <c r="H223" s="1"/>
      <c r="I223" s="1"/>
      <c r="J223" s="1"/>
      <c r="K223" s="1"/>
      <c r="L223" s="114" t="str">
        <f t="shared" si="7"/>
        <v>Yes</v>
      </c>
      <c r="M223" s="4"/>
      <c r="N223" s="4"/>
      <c r="O223" s="127" t="str">
        <f>IF(OR(A223="", M223=""), "",
   IF(AND(
         M223 &lt;= 'County Names to hide (2)'!$D$2,
         OR(N223="", N223 &gt;= 'County Names to hide (2)'!$C$2)
      ),
      "Yes",
      "No"
   )
)</f>
        <v/>
      </c>
      <c r="P223" s="4"/>
      <c r="Q223" s="4"/>
      <c r="R223" s="4"/>
      <c r="S223" s="4"/>
      <c r="U223" s="129" t="str">
        <f>IF(M223="","",
   ROUND(
      (MIN(IF(N223="", 'County Names to hide (2)'!$D$2, N223),
           'County Names to hide (2)'!$D$2)
       - M223) / 365 * 12,
   1)
)</f>
        <v/>
      </c>
      <c r="V223" s="131" t="str">
        <f>IF(C223="","",
   ROUND(('County Names to hide (2)'!$D$2 - C223) / 365 * 12, 1)
)</f>
        <v/>
      </c>
      <c r="W223" s="1"/>
      <c r="X223" s="1"/>
      <c r="Y223" s="1"/>
      <c r="Z223" s="1"/>
      <c r="AA223" s="1"/>
      <c r="AB223" s="1"/>
      <c r="AC223" s="1"/>
      <c r="AD223" s="1"/>
      <c r="AE223" s="1"/>
      <c r="AF22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23" s="1"/>
      <c r="AH223" s="1"/>
      <c r="AI223" s="124" t="str">
        <f t="shared" si="8"/>
        <v/>
      </c>
      <c r="AJ223" s="1"/>
      <c r="AK223" s="1"/>
      <c r="AL223" s="1"/>
    </row>
    <row r="224" spans="1:38" x14ac:dyDescent="0.35">
      <c r="A224" s="77"/>
      <c r="C224" s="87"/>
      <c r="L224" s="114" t="str">
        <f t="shared" si="7"/>
        <v>Yes</v>
      </c>
      <c r="M224" s="87"/>
      <c r="N224" s="87"/>
      <c r="O224" s="127" t="str">
        <f>IF(OR(A224="", M224=""), "",
   IF(AND(
         M224 &lt;= 'County Names to hide (2)'!$D$2,
         OR(N224="", N224 &gt;= 'County Names to hide (2)'!$C$2)
      ),
      "Yes",
      "No"
   )
)</f>
        <v/>
      </c>
      <c r="P224" s="87"/>
      <c r="Q224" s="87"/>
      <c r="R224" s="87"/>
      <c r="S224" s="87"/>
      <c r="T224" s="98"/>
      <c r="U224" s="129" t="str">
        <f>IF(M224="","",
   ROUND(
      (MIN(IF(N224="", 'County Names to hide (2)'!$D$2, N224),
           'County Names to hide (2)'!$D$2)
       - M224) / 365 * 12,
   1)
)</f>
        <v/>
      </c>
      <c r="V224" s="131" t="str">
        <f>IF(C224="","",
   ROUND(('County Names to hide (2)'!$D$2 - C224) / 365 * 12, 1)
)</f>
        <v/>
      </c>
      <c r="AF22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24" s="124" t="str">
        <f t="shared" si="8"/>
        <v/>
      </c>
    </row>
    <row r="225" spans="1:38" x14ac:dyDescent="0.35">
      <c r="A225" s="76"/>
      <c r="B225" s="1"/>
      <c r="D225" s="1"/>
      <c r="E225" s="1"/>
      <c r="F225" s="1"/>
      <c r="G225" s="1"/>
      <c r="H225" s="1"/>
      <c r="I225" s="1"/>
      <c r="J225" s="1"/>
      <c r="K225" s="1"/>
      <c r="L225" s="114" t="str">
        <f t="shared" si="7"/>
        <v>Yes</v>
      </c>
      <c r="M225" s="4"/>
      <c r="N225" s="4"/>
      <c r="O225" s="127" t="str">
        <f>IF(OR(A225="", M225=""), "",
   IF(AND(
         M225 &lt;= 'County Names to hide (2)'!$D$2,
         OR(N225="", N225 &gt;= 'County Names to hide (2)'!$C$2)
      ),
      "Yes",
      "No"
   )
)</f>
        <v/>
      </c>
      <c r="P225" s="4"/>
      <c r="Q225" s="4"/>
      <c r="R225" s="4"/>
      <c r="S225" s="4"/>
      <c r="U225" s="129" t="str">
        <f>IF(M225="","",
   ROUND(
      (MIN(IF(N225="", 'County Names to hide (2)'!$D$2, N225),
           'County Names to hide (2)'!$D$2)
       - M225) / 365 * 12,
   1)
)</f>
        <v/>
      </c>
      <c r="V225" s="131" t="str">
        <f>IF(C225="","",
   ROUND(('County Names to hide (2)'!$D$2 - C225) / 365 * 12, 1)
)</f>
        <v/>
      </c>
      <c r="W225" s="1"/>
      <c r="X225" s="1"/>
      <c r="Y225" s="1"/>
      <c r="Z225" s="1"/>
      <c r="AA225" s="1"/>
      <c r="AB225" s="1"/>
      <c r="AC225" s="1"/>
      <c r="AD225" s="1"/>
      <c r="AE225" s="1"/>
      <c r="AF22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25" s="1"/>
      <c r="AH225" s="1"/>
      <c r="AI225" s="124" t="str">
        <f t="shared" si="8"/>
        <v/>
      </c>
      <c r="AJ225" s="1"/>
      <c r="AK225" s="1"/>
      <c r="AL225" s="1"/>
    </row>
    <row r="226" spans="1:38" x14ac:dyDescent="0.35">
      <c r="A226" s="77"/>
      <c r="C226" s="87"/>
      <c r="L226" s="114" t="str">
        <f t="shared" si="7"/>
        <v>Yes</v>
      </c>
      <c r="M226" s="87"/>
      <c r="N226" s="87"/>
      <c r="O226" s="127" t="str">
        <f>IF(OR(A226="", M226=""), "",
   IF(AND(
         M226 &lt;= 'County Names to hide (2)'!$D$2,
         OR(N226="", N226 &gt;= 'County Names to hide (2)'!$C$2)
      ),
      "Yes",
      "No"
   )
)</f>
        <v/>
      </c>
      <c r="P226" s="87"/>
      <c r="Q226" s="87"/>
      <c r="R226" s="87"/>
      <c r="S226" s="87"/>
      <c r="T226" s="98"/>
      <c r="U226" s="129" t="str">
        <f>IF(M226="","",
   ROUND(
      (MIN(IF(N226="", 'County Names to hide (2)'!$D$2, N226),
           'County Names to hide (2)'!$D$2)
       - M226) / 365 * 12,
   1)
)</f>
        <v/>
      </c>
      <c r="V226" s="131" t="str">
        <f>IF(C226="","",
   ROUND(('County Names to hide (2)'!$D$2 - C226) / 365 * 12, 1)
)</f>
        <v/>
      </c>
      <c r="AF22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26" s="124" t="str">
        <f t="shared" si="8"/>
        <v/>
      </c>
    </row>
    <row r="227" spans="1:38" x14ac:dyDescent="0.35">
      <c r="A227" s="76"/>
      <c r="B227" s="1"/>
      <c r="D227" s="1"/>
      <c r="E227" s="1"/>
      <c r="F227" s="1"/>
      <c r="G227" s="1"/>
      <c r="H227" s="1"/>
      <c r="I227" s="1"/>
      <c r="J227" s="1"/>
      <c r="K227" s="1"/>
      <c r="L227" s="114" t="str">
        <f t="shared" si="7"/>
        <v>Yes</v>
      </c>
      <c r="M227" s="4"/>
      <c r="N227" s="4"/>
      <c r="O227" s="127" t="str">
        <f>IF(OR(A227="", M227=""), "",
   IF(AND(
         M227 &lt;= 'County Names to hide (2)'!$D$2,
         OR(N227="", N227 &gt;= 'County Names to hide (2)'!$C$2)
      ),
      "Yes",
      "No"
   )
)</f>
        <v/>
      </c>
      <c r="P227" s="4"/>
      <c r="Q227" s="4"/>
      <c r="R227" s="4"/>
      <c r="S227" s="4"/>
      <c r="U227" s="129" t="str">
        <f>IF(M227="","",
   ROUND(
      (MIN(IF(N227="", 'County Names to hide (2)'!$D$2, N227),
           'County Names to hide (2)'!$D$2)
       - M227) / 365 * 12,
   1)
)</f>
        <v/>
      </c>
      <c r="V227" s="131" t="str">
        <f>IF(C227="","",
   ROUND(('County Names to hide (2)'!$D$2 - C227) / 365 * 12, 1)
)</f>
        <v/>
      </c>
      <c r="W227" s="1"/>
      <c r="X227" s="1"/>
      <c r="Y227" s="1"/>
      <c r="Z227" s="1"/>
      <c r="AA227" s="1"/>
      <c r="AB227" s="1"/>
      <c r="AC227" s="1"/>
      <c r="AD227" s="1"/>
      <c r="AE227" s="1"/>
      <c r="AF22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27" s="1"/>
      <c r="AH227" s="1"/>
      <c r="AI227" s="124" t="str">
        <f t="shared" si="8"/>
        <v/>
      </c>
      <c r="AJ227" s="1"/>
      <c r="AK227" s="1"/>
      <c r="AL227" s="1"/>
    </row>
    <row r="228" spans="1:38" x14ac:dyDescent="0.35">
      <c r="A228" s="77"/>
      <c r="C228" s="87"/>
      <c r="L228" s="114" t="str">
        <f t="shared" si="7"/>
        <v>Yes</v>
      </c>
      <c r="M228" s="87"/>
      <c r="N228" s="87"/>
      <c r="O228" s="127" t="str">
        <f>IF(OR(A228="", M228=""), "",
   IF(AND(
         M228 &lt;= 'County Names to hide (2)'!$D$2,
         OR(N228="", N228 &gt;= 'County Names to hide (2)'!$C$2)
      ),
      "Yes",
      "No"
   )
)</f>
        <v/>
      </c>
      <c r="P228" s="87"/>
      <c r="Q228" s="87"/>
      <c r="R228" s="87"/>
      <c r="S228" s="87"/>
      <c r="T228" s="98"/>
      <c r="U228" s="129" t="str">
        <f>IF(M228="","",
   ROUND(
      (MIN(IF(N228="", 'County Names to hide (2)'!$D$2, N228),
           'County Names to hide (2)'!$D$2)
       - M228) / 365 * 12,
   1)
)</f>
        <v/>
      </c>
      <c r="V228" s="131" t="str">
        <f>IF(C228="","",
   ROUND(('County Names to hide (2)'!$D$2 - C228) / 365 * 12, 1)
)</f>
        <v/>
      </c>
      <c r="AF22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28" s="124" t="str">
        <f t="shared" si="8"/>
        <v/>
      </c>
    </row>
    <row r="229" spans="1:38" x14ac:dyDescent="0.35">
      <c r="A229" s="76"/>
      <c r="B229" s="1"/>
      <c r="D229" s="1"/>
      <c r="E229" s="1"/>
      <c r="F229" s="1"/>
      <c r="G229" s="1"/>
      <c r="H229" s="1"/>
      <c r="I229" s="1"/>
      <c r="J229" s="1"/>
      <c r="K229" s="1"/>
      <c r="L229" s="114" t="str">
        <f t="shared" si="7"/>
        <v>Yes</v>
      </c>
      <c r="M229" s="4"/>
      <c r="N229" s="4"/>
      <c r="O229" s="127" t="str">
        <f>IF(OR(A229="", M229=""), "",
   IF(AND(
         M229 &lt;= 'County Names to hide (2)'!$D$2,
         OR(N229="", N229 &gt;= 'County Names to hide (2)'!$C$2)
      ),
      "Yes",
      "No"
   )
)</f>
        <v/>
      </c>
      <c r="P229" s="4"/>
      <c r="Q229" s="4"/>
      <c r="R229" s="4"/>
      <c r="S229" s="4"/>
      <c r="U229" s="129" t="str">
        <f>IF(M229="","",
   ROUND(
      (MIN(IF(N229="", 'County Names to hide (2)'!$D$2, N229),
           'County Names to hide (2)'!$D$2)
       - M229) / 365 * 12,
   1)
)</f>
        <v/>
      </c>
      <c r="V229" s="131" t="str">
        <f>IF(C229="","",
   ROUND(('County Names to hide (2)'!$D$2 - C229) / 365 * 12, 1)
)</f>
        <v/>
      </c>
      <c r="W229" s="1"/>
      <c r="X229" s="1"/>
      <c r="Y229" s="1"/>
      <c r="Z229" s="1"/>
      <c r="AA229" s="1"/>
      <c r="AB229" s="1"/>
      <c r="AC229" s="1"/>
      <c r="AD229" s="1"/>
      <c r="AE229" s="1"/>
      <c r="AF22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29" s="1"/>
      <c r="AH229" s="1"/>
      <c r="AI229" s="124" t="str">
        <f t="shared" si="8"/>
        <v/>
      </c>
      <c r="AJ229" s="1"/>
      <c r="AK229" s="1"/>
      <c r="AL229" s="1"/>
    </row>
    <row r="230" spans="1:38" x14ac:dyDescent="0.35">
      <c r="A230" s="77"/>
      <c r="C230" s="87"/>
      <c r="L230" s="114" t="str">
        <f t="shared" si="7"/>
        <v>Yes</v>
      </c>
      <c r="M230" s="87"/>
      <c r="N230" s="87"/>
      <c r="O230" s="127" t="str">
        <f>IF(OR(A230="", M230=""), "",
   IF(AND(
         M230 &lt;= 'County Names to hide (2)'!$D$2,
         OR(N230="", N230 &gt;= 'County Names to hide (2)'!$C$2)
      ),
      "Yes",
      "No"
   )
)</f>
        <v/>
      </c>
      <c r="P230" s="87"/>
      <c r="Q230" s="87"/>
      <c r="R230" s="87"/>
      <c r="S230" s="87"/>
      <c r="T230" s="98"/>
      <c r="U230" s="129" t="str">
        <f>IF(M230="","",
   ROUND(
      (MIN(IF(N230="", 'County Names to hide (2)'!$D$2, N230),
           'County Names to hide (2)'!$D$2)
       - M230) / 365 * 12,
   1)
)</f>
        <v/>
      </c>
      <c r="V230" s="131" t="str">
        <f>IF(C230="","",
   ROUND(('County Names to hide (2)'!$D$2 - C230) / 365 * 12, 1)
)</f>
        <v/>
      </c>
      <c r="AF23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30" s="124" t="str">
        <f t="shared" si="8"/>
        <v/>
      </c>
    </row>
    <row r="231" spans="1:38" x14ac:dyDescent="0.35">
      <c r="A231" s="76"/>
      <c r="B231" s="1"/>
      <c r="D231" s="1"/>
      <c r="E231" s="1"/>
      <c r="F231" s="1"/>
      <c r="G231" s="1"/>
      <c r="H231" s="1"/>
      <c r="I231" s="1"/>
      <c r="J231" s="1"/>
      <c r="K231" s="1"/>
      <c r="L231" s="114" t="str">
        <f t="shared" si="7"/>
        <v>Yes</v>
      </c>
      <c r="M231" s="4"/>
      <c r="N231" s="4"/>
      <c r="O231" s="127" t="str">
        <f>IF(OR(A231="", M231=""), "",
   IF(AND(
         M231 &lt;= 'County Names to hide (2)'!$D$2,
         OR(N231="", N231 &gt;= 'County Names to hide (2)'!$C$2)
      ),
      "Yes",
      "No"
   )
)</f>
        <v/>
      </c>
      <c r="P231" s="4"/>
      <c r="Q231" s="4"/>
      <c r="R231" s="4"/>
      <c r="S231" s="4"/>
      <c r="U231" s="129" t="str">
        <f>IF(M231="","",
   ROUND(
      (MIN(IF(N231="", 'County Names to hide (2)'!$D$2, N231),
           'County Names to hide (2)'!$D$2)
       - M231) / 365 * 12,
   1)
)</f>
        <v/>
      </c>
      <c r="V231" s="131" t="str">
        <f>IF(C231="","",
   ROUND(('County Names to hide (2)'!$D$2 - C231) / 365 * 12, 1)
)</f>
        <v/>
      </c>
      <c r="W231" s="1"/>
      <c r="X231" s="1"/>
      <c r="Y231" s="1"/>
      <c r="Z231" s="1"/>
      <c r="AA231" s="1"/>
      <c r="AB231" s="1"/>
      <c r="AC231" s="1"/>
      <c r="AD231" s="1"/>
      <c r="AE231" s="1"/>
      <c r="AF23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31" s="1"/>
      <c r="AH231" s="1"/>
      <c r="AI231" s="124" t="str">
        <f t="shared" si="8"/>
        <v/>
      </c>
      <c r="AJ231" s="1"/>
      <c r="AK231" s="1"/>
      <c r="AL231" s="1"/>
    </row>
    <row r="232" spans="1:38" x14ac:dyDescent="0.35">
      <c r="A232" s="77"/>
      <c r="C232" s="87"/>
      <c r="L232" s="114" t="str">
        <f t="shared" si="7"/>
        <v>Yes</v>
      </c>
      <c r="M232" s="87"/>
      <c r="N232" s="87"/>
      <c r="O232" s="127" t="str">
        <f>IF(OR(A232="", M232=""), "",
   IF(AND(
         M232 &lt;= 'County Names to hide (2)'!$D$2,
         OR(N232="", N232 &gt;= 'County Names to hide (2)'!$C$2)
      ),
      "Yes",
      "No"
   )
)</f>
        <v/>
      </c>
      <c r="P232" s="87"/>
      <c r="Q232" s="87"/>
      <c r="R232" s="87"/>
      <c r="S232" s="87"/>
      <c r="T232" s="98"/>
      <c r="U232" s="129" t="str">
        <f>IF(M232="","",
   ROUND(
      (MIN(IF(N232="", 'County Names to hide (2)'!$D$2, N232),
           'County Names to hide (2)'!$D$2)
       - M232) / 365 * 12,
   1)
)</f>
        <v/>
      </c>
      <c r="V232" s="131" t="str">
        <f>IF(C232="","",
   ROUND(('County Names to hide (2)'!$D$2 - C232) / 365 * 12, 1)
)</f>
        <v/>
      </c>
      <c r="AF23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32" s="124" t="str">
        <f t="shared" si="8"/>
        <v/>
      </c>
    </row>
    <row r="233" spans="1:38" x14ac:dyDescent="0.35">
      <c r="A233" s="76"/>
      <c r="B233" s="1"/>
      <c r="D233" s="1"/>
      <c r="E233" s="1"/>
      <c r="F233" s="1"/>
      <c r="G233" s="1"/>
      <c r="H233" s="1"/>
      <c r="I233" s="1"/>
      <c r="J233" s="1"/>
      <c r="K233" s="1"/>
      <c r="L233" s="114" t="str">
        <f t="shared" si="7"/>
        <v>Yes</v>
      </c>
      <c r="M233" s="4"/>
      <c r="N233" s="4"/>
      <c r="O233" s="127" t="str">
        <f>IF(OR(A233="", M233=""), "",
   IF(AND(
         M233 &lt;= 'County Names to hide (2)'!$D$2,
         OR(N233="", N233 &gt;= 'County Names to hide (2)'!$C$2)
      ),
      "Yes",
      "No"
   )
)</f>
        <v/>
      </c>
      <c r="P233" s="4"/>
      <c r="Q233" s="4"/>
      <c r="R233" s="4"/>
      <c r="S233" s="4"/>
      <c r="U233" s="129" t="str">
        <f>IF(M233="","",
   ROUND(
      (MIN(IF(N233="", 'County Names to hide (2)'!$D$2, N233),
           'County Names to hide (2)'!$D$2)
       - M233) / 365 * 12,
   1)
)</f>
        <v/>
      </c>
      <c r="V233" s="131" t="str">
        <f>IF(C233="","",
   ROUND(('County Names to hide (2)'!$D$2 - C233) / 365 * 12, 1)
)</f>
        <v/>
      </c>
      <c r="W233" s="1"/>
      <c r="X233" s="1"/>
      <c r="Y233" s="1"/>
      <c r="Z233" s="1"/>
      <c r="AA233" s="1"/>
      <c r="AB233" s="1"/>
      <c r="AC233" s="1"/>
      <c r="AD233" s="1"/>
      <c r="AE233" s="1"/>
      <c r="AF23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33" s="1"/>
      <c r="AH233" s="1"/>
      <c r="AI233" s="124" t="str">
        <f t="shared" si="8"/>
        <v/>
      </c>
      <c r="AJ233" s="1"/>
      <c r="AK233" s="1"/>
      <c r="AL233" s="1"/>
    </row>
    <row r="234" spans="1:38" x14ac:dyDescent="0.35">
      <c r="A234" s="77"/>
      <c r="C234" s="87"/>
      <c r="L234" s="114" t="str">
        <f t="shared" si="7"/>
        <v>Yes</v>
      </c>
      <c r="M234" s="87"/>
      <c r="N234" s="87"/>
      <c r="O234" s="127" t="str">
        <f>IF(OR(A234="", M234=""), "",
   IF(AND(
         M234 &lt;= 'County Names to hide (2)'!$D$2,
         OR(N234="", N234 &gt;= 'County Names to hide (2)'!$C$2)
      ),
      "Yes",
      "No"
   )
)</f>
        <v/>
      </c>
      <c r="P234" s="87"/>
      <c r="Q234" s="87"/>
      <c r="R234" s="87"/>
      <c r="S234" s="87"/>
      <c r="T234" s="98"/>
      <c r="U234" s="129" t="str">
        <f>IF(M234="","",
   ROUND(
      (MIN(IF(N234="", 'County Names to hide (2)'!$D$2, N234),
           'County Names to hide (2)'!$D$2)
       - M234) / 365 * 12,
   1)
)</f>
        <v/>
      </c>
      <c r="V234" s="131" t="str">
        <f>IF(C234="","",
   ROUND(('County Names to hide (2)'!$D$2 - C234) / 365 * 12, 1)
)</f>
        <v/>
      </c>
      <c r="AF23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34" s="124" t="str">
        <f t="shared" si="8"/>
        <v/>
      </c>
    </row>
    <row r="235" spans="1:38" x14ac:dyDescent="0.35">
      <c r="A235" s="76"/>
      <c r="B235" s="1"/>
      <c r="D235" s="1"/>
      <c r="E235" s="1"/>
      <c r="F235" s="1"/>
      <c r="G235" s="1"/>
      <c r="H235" s="1"/>
      <c r="I235" s="1"/>
      <c r="J235" s="1"/>
      <c r="K235" s="1"/>
      <c r="L235" s="114" t="str">
        <f t="shared" si="7"/>
        <v>Yes</v>
      </c>
      <c r="M235" s="4"/>
      <c r="N235" s="4"/>
      <c r="O235" s="127" t="str">
        <f>IF(OR(A235="", M235=""), "",
   IF(AND(
         M235 &lt;= 'County Names to hide (2)'!$D$2,
         OR(N235="", N235 &gt;= 'County Names to hide (2)'!$C$2)
      ),
      "Yes",
      "No"
   )
)</f>
        <v/>
      </c>
      <c r="P235" s="4"/>
      <c r="Q235" s="4"/>
      <c r="R235" s="4"/>
      <c r="S235" s="4"/>
      <c r="U235" s="129" t="str">
        <f>IF(M235="","",
   ROUND(
      (MIN(IF(N235="", 'County Names to hide (2)'!$D$2, N235),
           'County Names to hide (2)'!$D$2)
       - M235) / 365 * 12,
   1)
)</f>
        <v/>
      </c>
      <c r="V235" s="131" t="str">
        <f>IF(C235="","",
   ROUND(('County Names to hide (2)'!$D$2 - C235) / 365 * 12, 1)
)</f>
        <v/>
      </c>
      <c r="W235" s="1"/>
      <c r="X235" s="1"/>
      <c r="Y235" s="1"/>
      <c r="Z235" s="1"/>
      <c r="AA235" s="1"/>
      <c r="AB235" s="1"/>
      <c r="AC235" s="1"/>
      <c r="AD235" s="1"/>
      <c r="AE235" s="1"/>
      <c r="AF23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35" s="1"/>
      <c r="AH235" s="1"/>
      <c r="AI235" s="124" t="str">
        <f t="shared" si="8"/>
        <v/>
      </c>
      <c r="AJ235" s="1"/>
      <c r="AK235" s="1"/>
      <c r="AL235" s="1"/>
    </row>
    <row r="236" spans="1:38" x14ac:dyDescent="0.35">
      <c r="A236" s="77"/>
      <c r="C236" s="87"/>
      <c r="L236" s="114" t="str">
        <f t="shared" si="7"/>
        <v>Yes</v>
      </c>
      <c r="M236" s="87"/>
      <c r="N236" s="87"/>
      <c r="O236" s="127" t="str">
        <f>IF(OR(A236="", M236=""), "",
   IF(AND(
         M236 &lt;= 'County Names to hide (2)'!$D$2,
         OR(N236="", N236 &gt;= 'County Names to hide (2)'!$C$2)
      ),
      "Yes",
      "No"
   )
)</f>
        <v/>
      </c>
      <c r="P236" s="87"/>
      <c r="Q236" s="87"/>
      <c r="R236" s="87"/>
      <c r="S236" s="87"/>
      <c r="T236" s="98"/>
      <c r="U236" s="129" t="str">
        <f>IF(M236="","",
   ROUND(
      (MIN(IF(N236="", 'County Names to hide (2)'!$D$2, N236),
           'County Names to hide (2)'!$D$2)
       - M236) / 365 * 12,
   1)
)</f>
        <v/>
      </c>
      <c r="V236" s="131" t="str">
        <f>IF(C236="","",
   ROUND(('County Names to hide (2)'!$D$2 - C236) / 365 * 12, 1)
)</f>
        <v/>
      </c>
      <c r="AF23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36" s="124" t="str">
        <f t="shared" si="8"/>
        <v/>
      </c>
    </row>
    <row r="237" spans="1:38" x14ac:dyDescent="0.35">
      <c r="A237" s="76"/>
      <c r="B237" s="1"/>
      <c r="D237" s="1"/>
      <c r="E237" s="1"/>
      <c r="F237" s="1"/>
      <c r="G237" s="1"/>
      <c r="H237" s="1"/>
      <c r="I237" s="1"/>
      <c r="J237" s="1"/>
      <c r="K237" s="1"/>
      <c r="L237" s="114" t="str">
        <f t="shared" si="7"/>
        <v>Yes</v>
      </c>
      <c r="M237" s="4"/>
      <c r="N237" s="4"/>
      <c r="O237" s="127" t="str">
        <f>IF(OR(A237="", M237=""), "",
   IF(AND(
         M237 &lt;= 'County Names to hide (2)'!$D$2,
         OR(N237="", N237 &gt;= 'County Names to hide (2)'!$C$2)
      ),
      "Yes",
      "No"
   )
)</f>
        <v/>
      </c>
      <c r="P237" s="4"/>
      <c r="Q237" s="4"/>
      <c r="R237" s="4"/>
      <c r="S237" s="4"/>
      <c r="U237" s="129" t="str">
        <f>IF(M237="","",
   ROUND(
      (MIN(IF(N237="", 'County Names to hide (2)'!$D$2, N237),
           'County Names to hide (2)'!$D$2)
       - M237) / 365 * 12,
   1)
)</f>
        <v/>
      </c>
      <c r="V237" s="131" t="str">
        <f>IF(C237="","",
   ROUND(('County Names to hide (2)'!$D$2 - C237) / 365 * 12, 1)
)</f>
        <v/>
      </c>
      <c r="W237" s="1"/>
      <c r="X237" s="1"/>
      <c r="Y237" s="1"/>
      <c r="Z237" s="1"/>
      <c r="AA237" s="1"/>
      <c r="AB237" s="1"/>
      <c r="AC237" s="1"/>
      <c r="AD237" s="1"/>
      <c r="AE237" s="1"/>
      <c r="AF23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37" s="1"/>
      <c r="AH237" s="1"/>
      <c r="AI237" s="124" t="str">
        <f t="shared" si="8"/>
        <v/>
      </c>
      <c r="AJ237" s="1"/>
      <c r="AK237" s="1"/>
      <c r="AL237" s="1"/>
    </row>
    <row r="238" spans="1:38" x14ac:dyDescent="0.35">
      <c r="A238" s="77"/>
      <c r="C238" s="87"/>
      <c r="L238" s="114" t="str">
        <f t="shared" si="7"/>
        <v>Yes</v>
      </c>
      <c r="M238" s="87"/>
      <c r="N238" s="87"/>
      <c r="O238" s="127" t="str">
        <f>IF(OR(A238="", M238=""), "",
   IF(AND(
         M238 &lt;= 'County Names to hide (2)'!$D$2,
         OR(N238="", N238 &gt;= 'County Names to hide (2)'!$C$2)
      ),
      "Yes",
      "No"
   )
)</f>
        <v/>
      </c>
      <c r="P238" s="87"/>
      <c r="Q238" s="87"/>
      <c r="R238" s="87"/>
      <c r="S238" s="87"/>
      <c r="T238" s="98"/>
      <c r="U238" s="129" t="str">
        <f>IF(M238="","",
   ROUND(
      (MIN(IF(N238="", 'County Names to hide (2)'!$D$2, N238),
           'County Names to hide (2)'!$D$2)
       - M238) / 365 * 12,
   1)
)</f>
        <v/>
      </c>
      <c r="V238" s="131" t="str">
        <f>IF(C238="","",
   ROUND(('County Names to hide (2)'!$D$2 - C238) / 365 * 12, 1)
)</f>
        <v/>
      </c>
      <c r="AF23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38" s="124" t="str">
        <f t="shared" si="8"/>
        <v/>
      </c>
    </row>
    <row r="239" spans="1:38" x14ac:dyDescent="0.35">
      <c r="A239" s="76"/>
      <c r="B239" s="1"/>
      <c r="D239" s="1"/>
      <c r="E239" s="1"/>
      <c r="F239" s="1"/>
      <c r="G239" s="1"/>
      <c r="H239" s="1"/>
      <c r="I239" s="1"/>
      <c r="J239" s="1"/>
      <c r="K239" s="1"/>
      <c r="L239" s="114" t="str">
        <f t="shared" si="7"/>
        <v>Yes</v>
      </c>
      <c r="M239" s="4"/>
      <c r="N239" s="4"/>
      <c r="O239" s="127" t="str">
        <f>IF(OR(A239="", M239=""), "",
   IF(AND(
         M239 &lt;= 'County Names to hide (2)'!$D$2,
         OR(N239="", N239 &gt;= 'County Names to hide (2)'!$C$2)
      ),
      "Yes",
      "No"
   )
)</f>
        <v/>
      </c>
      <c r="P239" s="4"/>
      <c r="Q239" s="4"/>
      <c r="R239" s="4"/>
      <c r="S239" s="4"/>
      <c r="U239" s="129" t="str">
        <f>IF(M239="","",
   ROUND(
      (MIN(IF(N239="", 'County Names to hide (2)'!$D$2, N239),
           'County Names to hide (2)'!$D$2)
       - M239) / 365 * 12,
   1)
)</f>
        <v/>
      </c>
      <c r="V239" s="131" t="str">
        <f>IF(C239="","",
   ROUND(('County Names to hide (2)'!$D$2 - C239) / 365 * 12, 1)
)</f>
        <v/>
      </c>
      <c r="W239" s="1"/>
      <c r="X239" s="1"/>
      <c r="Y239" s="1"/>
      <c r="Z239" s="1"/>
      <c r="AA239" s="1"/>
      <c r="AB239" s="1"/>
      <c r="AC239" s="1"/>
      <c r="AD239" s="1"/>
      <c r="AE239" s="1"/>
      <c r="AF23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39" s="1"/>
      <c r="AH239" s="1"/>
      <c r="AI239" s="124" t="str">
        <f t="shared" si="8"/>
        <v/>
      </c>
      <c r="AJ239" s="1"/>
      <c r="AK239" s="1"/>
      <c r="AL239" s="1"/>
    </row>
    <row r="240" spans="1:38" x14ac:dyDescent="0.35">
      <c r="A240" s="77"/>
      <c r="C240" s="87"/>
      <c r="L240" s="114" t="str">
        <f t="shared" si="7"/>
        <v>Yes</v>
      </c>
      <c r="M240" s="87"/>
      <c r="N240" s="87"/>
      <c r="O240" s="127" t="str">
        <f>IF(OR(A240="", M240=""), "",
   IF(AND(
         M240 &lt;= 'County Names to hide (2)'!$D$2,
         OR(N240="", N240 &gt;= 'County Names to hide (2)'!$C$2)
      ),
      "Yes",
      "No"
   )
)</f>
        <v/>
      </c>
      <c r="P240" s="87"/>
      <c r="Q240" s="87"/>
      <c r="R240" s="87"/>
      <c r="S240" s="87"/>
      <c r="T240" s="98"/>
      <c r="U240" s="129" t="str">
        <f>IF(M240="","",
   ROUND(
      (MIN(IF(N240="", 'County Names to hide (2)'!$D$2, N240),
           'County Names to hide (2)'!$D$2)
       - M240) / 365 * 12,
   1)
)</f>
        <v/>
      </c>
      <c r="V240" s="131" t="str">
        <f>IF(C240="","",
   ROUND(('County Names to hide (2)'!$D$2 - C240) / 365 * 12, 1)
)</f>
        <v/>
      </c>
      <c r="AF24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40" s="124" t="str">
        <f t="shared" si="8"/>
        <v/>
      </c>
    </row>
    <row r="241" spans="1:38" x14ac:dyDescent="0.35">
      <c r="A241" s="76"/>
      <c r="B241" s="1"/>
      <c r="D241" s="1"/>
      <c r="E241" s="1"/>
      <c r="F241" s="1"/>
      <c r="G241" s="1"/>
      <c r="H241" s="1"/>
      <c r="I241" s="1"/>
      <c r="J241" s="1"/>
      <c r="K241" s="1"/>
      <c r="L241" s="114" t="str">
        <f t="shared" si="7"/>
        <v>Yes</v>
      </c>
      <c r="M241" s="4"/>
      <c r="N241" s="4"/>
      <c r="O241" s="127" t="str">
        <f>IF(OR(A241="", M241=""), "",
   IF(AND(
         M241 &lt;= 'County Names to hide (2)'!$D$2,
         OR(N241="", N241 &gt;= 'County Names to hide (2)'!$C$2)
      ),
      "Yes",
      "No"
   )
)</f>
        <v/>
      </c>
      <c r="P241" s="4"/>
      <c r="Q241" s="4"/>
      <c r="R241" s="4"/>
      <c r="S241" s="4"/>
      <c r="U241" s="129" t="str">
        <f>IF(M241="","",
   ROUND(
      (MIN(IF(N241="", 'County Names to hide (2)'!$D$2, N241),
           'County Names to hide (2)'!$D$2)
       - M241) / 365 * 12,
   1)
)</f>
        <v/>
      </c>
      <c r="V241" s="131" t="str">
        <f>IF(C241="","",
   ROUND(('County Names to hide (2)'!$D$2 - C241) / 365 * 12, 1)
)</f>
        <v/>
      </c>
      <c r="W241" s="1"/>
      <c r="X241" s="1"/>
      <c r="Y241" s="1"/>
      <c r="Z241" s="1"/>
      <c r="AA241" s="1"/>
      <c r="AB241" s="1"/>
      <c r="AC241" s="1"/>
      <c r="AD241" s="1"/>
      <c r="AE241" s="1"/>
      <c r="AF24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41" s="1"/>
      <c r="AH241" s="1"/>
      <c r="AI241" s="124" t="str">
        <f t="shared" si="8"/>
        <v/>
      </c>
      <c r="AJ241" s="1"/>
      <c r="AK241" s="1"/>
      <c r="AL241" s="1"/>
    </row>
    <row r="242" spans="1:38" x14ac:dyDescent="0.35">
      <c r="A242" s="77"/>
      <c r="C242" s="87"/>
      <c r="L242" s="114" t="str">
        <f t="shared" si="7"/>
        <v>Yes</v>
      </c>
      <c r="M242" s="87"/>
      <c r="N242" s="87"/>
      <c r="O242" s="127" t="str">
        <f>IF(OR(A242="", M242=""), "",
   IF(AND(
         M242 &lt;= 'County Names to hide (2)'!$D$2,
         OR(N242="", N242 &gt;= 'County Names to hide (2)'!$C$2)
      ),
      "Yes",
      "No"
   )
)</f>
        <v/>
      </c>
      <c r="P242" s="87"/>
      <c r="Q242" s="87"/>
      <c r="R242" s="87"/>
      <c r="S242" s="87"/>
      <c r="T242" s="98"/>
      <c r="U242" s="129" t="str">
        <f>IF(M242="","",
   ROUND(
      (MIN(IF(N242="", 'County Names to hide (2)'!$D$2, N242),
           'County Names to hide (2)'!$D$2)
       - M242) / 365 * 12,
   1)
)</f>
        <v/>
      </c>
      <c r="V242" s="131" t="str">
        <f>IF(C242="","",
   ROUND(('County Names to hide (2)'!$D$2 - C242) / 365 * 12, 1)
)</f>
        <v/>
      </c>
      <c r="AF24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42" s="124" t="str">
        <f t="shared" si="8"/>
        <v/>
      </c>
    </row>
    <row r="243" spans="1:38" x14ac:dyDescent="0.35">
      <c r="A243" s="76"/>
      <c r="B243" s="1"/>
      <c r="D243" s="1"/>
      <c r="E243" s="1"/>
      <c r="F243" s="1"/>
      <c r="G243" s="1"/>
      <c r="H243" s="1"/>
      <c r="I243" s="1"/>
      <c r="J243" s="1"/>
      <c r="K243" s="1"/>
      <c r="L243" s="114" t="str">
        <f t="shared" si="7"/>
        <v>Yes</v>
      </c>
      <c r="M243" s="4"/>
      <c r="N243" s="4"/>
      <c r="O243" s="127" t="str">
        <f>IF(OR(A243="", M243=""), "",
   IF(AND(
         M243 &lt;= 'County Names to hide (2)'!$D$2,
         OR(N243="", N243 &gt;= 'County Names to hide (2)'!$C$2)
      ),
      "Yes",
      "No"
   )
)</f>
        <v/>
      </c>
      <c r="P243" s="4"/>
      <c r="Q243" s="4"/>
      <c r="R243" s="4"/>
      <c r="S243" s="4"/>
      <c r="U243" s="129" t="str">
        <f>IF(M243="","",
   ROUND(
      (MIN(IF(N243="", 'County Names to hide (2)'!$D$2, N243),
           'County Names to hide (2)'!$D$2)
       - M243) / 365 * 12,
   1)
)</f>
        <v/>
      </c>
      <c r="V243" s="131" t="str">
        <f>IF(C243="","",
   ROUND(('County Names to hide (2)'!$D$2 - C243) / 365 * 12, 1)
)</f>
        <v/>
      </c>
      <c r="W243" s="1"/>
      <c r="X243" s="1"/>
      <c r="Y243" s="1"/>
      <c r="Z243" s="1"/>
      <c r="AA243" s="1"/>
      <c r="AB243" s="1"/>
      <c r="AC243" s="1"/>
      <c r="AD243" s="1"/>
      <c r="AE243" s="1"/>
      <c r="AF24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43" s="1"/>
      <c r="AH243" s="1"/>
      <c r="AI243" s="124" t="str">
        <f t="shared" si="8"/>
        <v/>
      </c>
      <c r="AJ243" s="1"/>
      <c r="AK243" s="1"/>
      <c r="AL243" s="1"/>
    </row>
    <row r="244" spans="1:38" x14ac:dyDescent="0.35">
      <c r="A244" s="77"/>
      <c r="C244" s="87"/>
      <c r="L244" s="114" t="str">
        <f t="shared" si="7"/>
        <v>Yes</v>
      </c>
      <c r="M244" s="87"/>
      <c r="N244" s="87"/>
      <c r="O244" s="127" t="str">
        <f>IF(OR(A244="", M244=""), "",
   IF(AND(
         M244 &lt;= 'County Names to hide (2)'!$D$2,
         OR(N244="", N244 &gt;= 'County Names to hide (2)'!$C$2)
      ),
      "Yes",
      "No"
   )
)</f>
        <v/>
      </c>
      <c r="P244" s="87"/>
      <c r="Q244" s="87"/>
      <c r="R244" s="87"/>
      <c r="S244" s="87"/>
      <c r="T244" s="98"/>
      <c r="U244" s="129" t="str">
        <f>IF(M244="","",
   ROUND(
      (MIN(IF(N244="", 'County Names to hide (2)'!$D$2, N244),
           'County Names to hide (2)'!$D$2)
       - M244) / 365 * 12,
   1)
)</f>
        <v/>
      </c>
      <c r="V244" s="131" t="str">
        <f>IF(C244="","",
   ROUND(('County Names to hide (2)'!$D$2 - C244) / 365 * 12, 1)
)</f>
        <v/>
      </c>
      <c r="AF24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44" s="124" t="str">
        <f t="shared" si="8"/>
        <v/>
      </c>
    </row>
    <row r="245" spans="1:38" x14ac:dyDescent="0.35">
      <c r="A245" s="76"/>
      <c r="B245" s="1"/>
      <c r="D245" s="1"/>
      <c r="E245" s="1"/>
      <c r="F245" s="1"/>
      <c r="G245" s="1"/>
      <c r="H245" s="1"/>
      <c r="I245" s="1"/>
      <c r="J245" s="1"/>
      <c r="K245" s="1"/>
      <c r="L245" s="114" t="str">
        <f t="shared" si="7"/>
        <v>Yes</v>
      </c>
      <c r="M245" s="4"/>
      <c r="N245" s="4"/>
      <c r="O245" s="127" t="str">
        <f>IF(OR(A245="", M245=""), "",
   IF(AND(
         M245 &lt;= 'County Names to hide (2)'!$D$2,
         OR(N245="", N245 &gt;= 'County Names to hide (2)'!$C$2)
      ),
      "Yes",
      "No"
   )
)</f>
        <v/>
      </c>
      <c r="P245" s="4"/>
      <c r="Q245" s="4"/>
      <c r="R245" s="4"/>
      <c r="S245" s="4"/>
      <c r="U245" s="129" t="str">
        <f>IF(M245="","",
   ROUND(
      (MIN(IF(N245="", 'County Names to hide (2)'!$D$2, N245),
           'County Names to hide (2)'!$D$2)
       - M245) / 365 * 12,
   1)
)</f>
        <v/>
      </c>
      <c r="V245" s="131" t="str">
        <f>IF(C245="","",
   ROUND(('County Names to hide (2)'!$D$2 - C245) / 365 * 12, 1)
)</f>
        <v/>
      </c>
      <c r="W245" s="1"/>
      <c r="X245" s="1"/>
      <c r="Y245" s="1"/>
      <c r="Z245" s="1"/>
      <c r="AA245" s="1"/>
      <c r="AB245" s="1"/>
      <c r="AC245" s="1"/>
      <c r="AD245" s="1"/>
      <c r="AE245" s="1"/>
      <c r="AF24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45" s="1"/>
      <c r="AH245" s="1"/>
      <c r="AI245" s="124" t="str">
        <f t="shared" si="8"/>
        <v/>
      </c>
      <c r="AJ245" s="1"/>
      <c r="AK245" s="1"/>
      <c r="AL245" s="1"/>
    </row>
    <row r="246" spans="1:38" x14ac:dyDescent="0.35">
      <c r="A246" s="77"/>
      <c r="C246" s="87"/>
      <c r="L246" s="114" t="str">
        <f t="shared" si="7"/>
        <v>Yes</v>
      </c>
      <c r="M246" s="87"/>
      <c r="N246" s="87"/>
      <c r="O246" s="127" t="str">
        <f>IF(OR(A246="", M246=""), "",
   IF(AND(
         M246 &lt;= 'County Names to hide (2)'!$D$2,
         OR(N246="", N246 &gt;= 'County Names to hide (2)'!$C$2)
      ),
      "Yes",
      "No"
   )
)</f>
        <v/>
      </c>
      <c r="P246" s="87"/>
      <c r="Q246" s="87"/>
      <c r="R246" s="87"/>
      <c r="S246" s="87"/>
      <c r="T246" s="98"/>
      <c r="U246" s="129" t="str">
        <f>IF(M246="","",
   ROUND(
      (MIN(IF(N246="", 'County Names to hide (2)'!$D$2, N246),
           'County Names to hide (2)'!$D$2)
       - M246) / 365 * 12,
   1)
)</f>
        <v/>
      </c>
      <c r="V246" s="131" t="str">
        <f>IF(C246="","",
   ROUND(('County Names to hide (2)'!$D$2 - C246) / 365 * 12, 1)
)</f>
        <v/>
      </c>
      <c r="AF24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46" s="124" t="str">
        <f t="shared" si="8"/>
        <v/>
      </c>
    </row>
    <row r="247" spans="1:38" x14ac:dyDescent="0.35">
      <c r="A247" s="76"/>
      <c r="B247" s="1"/>
      <c r="D247" s="1"/>
      <c r="E247" s="1"/>
      <c r="F247" s="1"/>
      <c r="G247" s="1"/>
      <c r="H247" s="1"/>
      <c r="I247" s="1"/>
      <c r="J247" s="1"/>
      <c r="K247" s="1"/>
      <c r="L247" s="114" t="str">
        <f t="shared" si="7"/>
        <v>Yes</v>
      </c>
      <c r="M247" s="4"/>
      <c r="N247" s="4"/>
      <c r="O247" s="127" t="str">
        <f>IF(OR(A247="", M247=""), "",
   IF(AND(
         M247 &lt;= 'County Names to hide (2)'!$D$2,
         OR(N247="", N247 &gt;= 'County Names to hide (2)'!$C$2)
      ),
      "Yes",
      "No"
   )
)</f>
        <v/>
      </c>
      <c r="P247" s="4"/>
      <c r="Q247" s="4"/>
      <c r="R247" s="4"/>
      <c r="S247" s="4"/>
      <c r="U247" s="129" t="str">
        <f>IF(M247="","",
   ROUND(
      (MIN(IF(N247="", 'County Names to hide (2)'!$D$2, N247),
           'County Names to hide (2)'!$D$2)
       - M247) / 365 * 12,
   1)
)</f>
        <v/>
      </c>
      <c r="V247" s="131" t="str">
        <f>IF(C247="","",
   ROUND(('County Names to hide (2)'!$D$2 - C247) / 365 * 12, 1)
)</f>
        <v/>
      </c>
      <c r="W247" s="1"/>
      <c r="X247" s="1"/>
      <c r="Y247" s="1"/>
      <c r="Z247" s="1"/>
      <c r="AA247" s="1"/>
      <c r="AB247" s="1"/>
      <c r="AC247" s="1"/>
      <c r="AD247" s="1"/>
      <c r="AE247" s="1"/>
      <c r="AF24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47" s="1"/>
      <c r="AH247" s="1"/>
      <c r="AI247" s="124" t="str">
        <f t="shared" si="8"/>
        <v/>
      </c>
      <c r="AJ247" s="1"/>
      <c r="AK247" s="1"/>
      <c r="AL247" s="1"/>
    </row>
    <row r="248" spans="1:38" x14ac:dyDescent="0.35">
      <c r="A248" s="77"/>
      <c r="C248" s="87"/>
      <c r="L248" s="114" t="str">
        <f t="shared" si="7"/>
        <v>Yes</v>
      </c>
      <c r="M248" s="87"/>
      <c r="N248" s="87"/>
      <c r="O248" s="127" t="str">
        <f>IF(OR(A248="", M248=""), "",
   IF(AND(
         M248 &lt;= 'County Names to hide (2)'!$D$2,
         OR(N248="", N248 &gt;= 'County Names to hide (2)'!$C$2)
      ),
      "Yes",
      "No"
   )
)</f>
        <v/>
      </c>
      <c r="P248" s="87"/>
      <c r="Q248" s="87"/>
      <c r="R248" s="87"/>
      <c r="S248" s="87"/>
      <c r="T248" s="98"/>
      <c r="U248" s="129" t="str">
        <f>IF(M248="","",
   ROUND(
      (MIN(IF(N248="", 'County Names to hide (2)'!$D$2, N248),
           'County Names to hide (2)'!$D$2)
       - M248) / 365 * 12,
   1)
)</f>
        <v/>
      </c>
      <c r="V248" s="131" t="str">
        <f>IF(C248="","",
   ROUND(('County Names to hide (2)'!$D$2 - C248) / 365 * 12, 1)
)</f>
        <v/>
      </c>
      <c r="AF24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48" s="124" t="str">
        <f t="shared" si="8"/>
        <v/>
      </c>
    </row>
    <row r="249" spans="1:38" x14ac:dyDescent="0.35">
      <c r="A249" s="76"/>
      <c r="B249" s="1"/>
      <c r="D249" s="1"/>
      <c r="E249" s="1"/>
      <c r="F249" s="1"/>
      <c r="G249" s="1"/>
      <c r="H249" s="1"/>
      <c r="I249" s="1"/>
      <c r="J249" s="1"/>
      <c r="K249" s="1"/>
      <c r="L249" s="114" t="str">
        <f t="shared" si="7"/>
        <v>Yes</v>
      </c>
      <c r="M249" s="4"/>
      <c r="N249" s="4"/>
      <c r="O249" s="127" t="str">
        <f>IF(OR(A249="", M249=""), "",
   IF(AND(
         M249 &lt;= 'County Names to hide (2)'!$D$2,
         OR(N249="", N249 &gt;= 'County Names to hide (2)'!$C$2)
      ),
      "Yes",
      "No"
   )
)</f>
        <v/>
      </c>
      <c r="P249" s="4"/>
      <c r="Q249" s="4"/>
      <c r="R249" s="4"/>
      <c r="S249" s="4"/>
      <c r="U249" s="129" t="str">
        <f>IF(M249="","",
   ROUND(
      (MIN(IF(N249="", 'County Names to hide (2)'!$D$2, N249),
           'County Names to hide (2)'!$D$2)
       - M249) / 365 * 12,
   1)
)</f>
        <v/>
      </c>
      <c r="V249" s="131" t="str">
        <f>IF(C249="","",
   ROUND(('County Names to hide (2)'!$D$2 - C249) / 365 * 12, 1)
)</f>
        <v/>
      </c>
      <c r="W249" s="1"/>
      <c r="X249" s="1"/>
      <c r="Y249" s="1"/>
      <c r="Z249" s="1"/>
      <c r="AA249" s="1"/>
      <c r="AB249" s="1"/>
      <c r="AC249" s="1"/>
      <c r="AD249" s="1"/>
      <c r="AE249" s="1"/>
      <c r="AF24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49" s="1"/>
      <c r="AH249" s="1"/>
      <c r="AI249" s="124" t="str">
        <f t="shared" si="8"/>
        <v/>
      </c>
      <c r="AJ249" s="1"/>
      <c r="AK249" s="1"/>
      <c r="AL249" s="1"/>
    </row>
    <row r="250" spans="1:38" x14ac:dyDescent="0.35">
      <c r="A250" s="77"/>
      <c r="C250" s="87"/>
      <c r="L250" s="114" t="str">
        <f t="shared" si="7"/>
        <v>Yes</v>
      </c>
      <c r="M250" s="87"/>
      <c r="N250" s="87"/>
      <c r="O250" s="127" t="str">
        <f>IF(OR(A250="", M250=""), "",
   IF(AND(
         M250 &lt;= 'County Names to hide (2)'!$D$2,
         OR(N250="", N250 &gt;= 'County Names to hide (2)'!$C$2)
      ),
      "Yes",
      "No"
   )
)</f>
        <v/>
      </c>
      <c r="P250" s="87"/>
      <c r="Q250" s="87"/>
      <c r="R250" s="87"/>
      <c r="S250" s="87"/>
      <c r="T250" s="98"/>
      <c r="U250" s="129" t="str">
        <f>IF(M250="","",
   ROUND(
      (MIN(IF(N250="", 'County Names to hide (2)'!$D$2, N250),
           'County Names to hide (2)'!$D$2)
       - M250) / 365 * 12,
   1)
)</f>
        <v/>
      </c>
      <c r="V250" s="131" t="str">
        <f>IF(C250="","",
   ROUND(('County Names to hide (2)'!$D$2 - C250) / 365 * 12, 1)
)</f>
        <v/>
      </c>
      <c r="AF25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50" s="124" t="str">
        <f t="shared" si="8"/>
        <v/>
      </c>
    </row>
    <row r="251" spans="1:38" x14ac:dyDescent="0.35">
      <c r="A251" s="76"/>
      <c r="B251" s="1"/>
      <c r="D251" s="1"/>
      <c r="E251" s="1"/>
      <c r="F251" s="1"/>
      <c r="G251" s="1"/>
      <c r="H251" s="1"/>
      <c r="I251" s="1"/>
      <c r="J251" s="1"/>
      <c r="K251" s="1"/>
      <c r="L251" s="114" t="str">
        <f t="shared" si="7"/>
        <v>Yes</v>
      </c>
      <c r="M251" s="4"/>
      <c r="N251" s="4"/>
      <c r="O251" s="127" t="str">
        <f>IF(OR(A251="", M251=""), "",
   IF(AND(
         M251 &lt;= 'County Names to hide (2)'!$D$2,
         OR(N251="", N251 &gt;= 'County Names to hide (2)'!$C$2)
      ),
      "Yes",
      "No"
   )
)</f>
        <v/>
      </c>
      <c r="P251" s="4"/>
      <c r="Q251" s="4"/>
      <c r="R251" s="4"/>
      <c r="S251" s="4"/>
      <c r="U251" s="129" t="str">
        <f>IF(M251="","",
   ROUND(
      (MIN(IF(N251="", 'County Names to hide (2)'!$D$2, N251),
           'County Names to hide (2)'!$D$2)
       - M251) / 365 * 12,
   1)
)</f>
        <v/>
      </c>
      <c r="V251" s="131" t="str">
        <f>IF(C251="","",
   ROUND(('County Names to hide (2)'!$D$2 - C251) / 365 * 12, 1)
)</f>
        <v/>
      </c>
      <c r="W251" s="1"/>
      <c r="X251" s="1"/>
      <c r="Y251" s="1"/>
      <c r="Z251" s="1"/>
      <c r="AA251" s="1"/>
      <c r="AB251" s="1"/>
      <c r="AC251" s="1"/>
      <c r="AD251" s="1"/>
      <c r="AE251" s="1"/>
      <c r="AF25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51" s="1"/>
      <c r="AH251" s="1"/>
      <c r="AI251" s="124" t="str">
        <f t="shared" si="8"/>
        <v/>
      </c>
      <c r="AJ251" s="1"/>
      <c r="AK251" s="1"/>
      <c r="AL251" s="1"/>
    </row>
    <row r="252" spans="1:38" x14ac:dyDescent="0.35">
      <c r="A252" s="77"/>
      <c r="C252" s="87"/>
      <c r="L252" s="114" t="str">
        <f t="shared" si="7"/>
        <v>Yes</v>
      </c>
      <c r="M252" s="87"/>
      <c r="N252" s="87"/>
      <c r="O252" s="127" t="str">
        <f>IF(OR(A252="", M252=""), "",
   IF(AND(
         M252 &lt;= 'County Names to hide (2)'!$D$2,
         OR(N252="", N252 &gt;= 'County Names to hide (2)'!$C$2)
      ),
      "Yes",
      "No"
   )
)</f>
        <v/>
      </c>
      <c r="P252" s="87"/>
      <c r="Q252" s="87"/>
      <c r="R252" s="87"/>
      <c r="S252" s="87"/>
      <c r="T252" s="98"/>
      <c r="U252" s="129" t="str">
        <f>IF(M252="","",
   ROUND(
      (MIN(IF(N252="", 'County Names to hide (2)'!$D$2, N252),
           'County Names to hide (2)'!$D$2)
       - M252) / 365 * 12,
   1)
)</f>
        <v/>
      </c>
      <c r="V252" s="131" t="str">
        <f>IF(C252="","",
   ROUND(('County Names to hide (2)'!$D$2 - C252) / 365 * 12, 1)
)</f>
        <v/>
      </c>
      <c r="AF25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52" s="124" t="str">
        <f t="shared" si="8"/>
        <v/>
      </c>
    </row>
    <row r="253" spans="1:38" x14ac:dyDescent="0.35">
      <c r="A253" s="76"/>
      <c r="B253" s="1"/>
      <c r="D253" s="1"/>
      <c r="E253" s="1"/>
      <c r="F253" s="1"/>
      <c r="G253" s="1"/>
      <c r="H253" s="1"/>
      <c r="I253" s="1"/>
      <c r="J253" s="1"/>
      <c r="K253" s="1"/>
      <c r="L253" s="114" t="str">
        <f t="shared" si="7"/>
        <v>Yes</v>
      </c>
      <c r="M253" s="4"/>
      <c r="N253" s="4"/>
      <c r="O253" s="127" t="str">
        <f>IF(OR(A253="", M253=""), "",
   IF(AND(
         M253 &lt;= 'County Names to hide (2)'!$D$2,
         OR(N253="", N253 &gt;= 'County Names to hide (2)'!$C$2)
      ),
      "Yes",
      "No"
   )
)</f>
        <v/>
      </c>
      <c r="P253" s="4"/>
      <c r="Q253" s="4"/>
      <c r="R253" s="4"/>
      <c r="S253" s="4"/>
      <c r="U253" s="129" t="str">
        <f>IF(M253="","",
   ROUND(
      (MIN(IF(N253="", 'County Names to hide (2)'!$D$2, N253),
           'County Names to hide (2)'!$D$2)
       - M253) / 365 * 12,
   1)
)</f>
        <v/>
      </c>
      <c r="V253" s="131" t="str">
        <f>IF(C253="","",
   ROUND(('County Names to hide (2)'!$D$2 - C253) / 365 * 12, 1)
)</f>
        <v/>
      </c>
      <c r="W253" s="1"/>
      <c r="X253" s="1"/>
      <c r="Y253" s="1"/>
      <c r="Z253" s="1"/>
      <c r="AA253" s="1"/>
      <c r="AB253" s="1"/>
      <c r="AC253" s="1"/>
      <c r="AD253" s="1"/>
      <c r="AE253" s="1"/>
      <c r="AF25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53" s="1"/>
      <c r="AH253" s="1"/>
      <c r="AI253" s="124" t="str">
        <f t="shared" si="8"/>
        <v/>
      </c>
      <c r="AJ253" s="1"/>
      <c r="AK253" s="1"/>
      <c r="AL253" s="1"/>
    </row>
    <row r="254" spans="1:38" x14ac:dyDescent="0.35">
      <c r="A254" s="77"/>
      <c r="C254" s="87"/>
      <c r="L254" s="114" t="str">
        <f t="shared" si="7"/>
        <v>Yes</v>
      </c>
      <c r="M254" s="87"/>
      <c r="N254" s="87"/>
      <c r="O254" s="127" t="str">
        <f>IF(OR(A254="", M254=""), "",
   IF(AND(
         M254 &lt;= 'County Names to hide (2)'!$D$2,
         OR(N254="", N254 &gt;= 'County Names to hide (2)'!$C$2)
      ),
      "Yes",
      "No"
   )
)</f>
        <v/>
      </c>
      <c r="P254" s="87"/>
      <c r="Q254" s="87"/>
      <c r="R254" s="87"/>
      <c r="S254" s="87"/>
      <c r="T254" s="98"/>
      <c r="U254" s="129" t="str">
        <f>IF(M254="","",
   ROUND(
      (MIN(IF(N254="", 'County Names to hide (2)'!$D$2, N254),
           'County Names to hide (2)'!$D$2)
       - M254) / 365 * 12,
   1)
)</f>
        <v/>
      </c>
      <c r="V254" s="131" t="str">
        <f>IF(C254="","",
   ROUND(('County Names to hide (2)'!$D$2 - C254) / 365 * 12, 1)
)</f>
        <v/>
      </c>
      <c r="AF25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54" s="124" t="str">
        <f t="shared" si="8"/>
        <v/>
      </c>
    </row>
    <row r="255" spans="1:38" x14ac:dyDescent="0.35">
      <c r="A255" s="76"/>
      <c r="B255" s="1"/>
      <c r="D255" s="1"/>
      <c r="E255" s="1"/>
      <c r="F255" s="1"/>
      <c r="G255" s="1"/>
      <c r="H255" s="1"/>
      <c r="I255" s="1"/>
      <c r="J255" s="1"/>
      <c r="K255" s="1"/>
      <c r="L255" s="114" t="str">
        <f t="shared" si="7"/>
        <v>Yes</v>
      </c>
      <c r="M255" s="4"/>
      <c r="N255" s="4"/>
      <c r="O255" s="127" t="str">
        <f>IF(OR(A255="", M255=""), "",
   IF(AND(
         M255 &lt;= 'County Names to hide (2)'!$D$2,
         OR(N255="", N255 &gt;= 'County Names to hide (2)'!$C$2)
      ),
      "Yes",
      "No"
   )
)</f>
        <v/>
      </c>
      <c r="P255" s="4"/>
      <c r="Q255" s="4"/>
      <c r="R255" s="4"/>
      <c r="S255" s="4"/>
      <c r="U255" s="129" t="str">
        <f>IF(M255="","",
   ROUND(
      (MIN(IF(N255="", 'County Names to hide (2)'!$D$2, N255),
           'County Names to hide (2)'!$D$2)
       - M255) / 365 * 12,
   1)
)</f>
        <v/>
      </c>
      <c r="V255" s="131" t="str">
        <f>IF(C255="","",
   ROUND(('County Names to hide (2)'!$D$2 - C255) / 365 * 12, 1)
)</f>
        <v/>
      </c>
      <c r="W255" s="1"/>
      <c r="X255" s="1"/>
      <c r="Y255" s="1"/>
      <c r="Z255" s="1"/>
      <c r="AA255" s="1"/>
      <c r="AB255" s="1"/>
      <c r="AC255" s="1"/>
      <c r="AD255" s="1"/>
      <c r="AE255" s="1"/>
      <c r="AF25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55" s="1"/>
      <c r="AH255" s="1"/>
      <c r="AI255" s="124" t="str">
        <f t="shared" si="8"/>
        <v/>
      </c>
      <c r="AJ255" s="1"/>
      <c r="AK255" s="1"/>
      <c r="AL255" s="1"/>
    </row>
    <row r="256" spans="1:38" x14ac:dyDescent="0.35">
      <c r="A256" s="77"/>
      <c r="C256" s="87"/>
      <c r="L256" s="114" t="str">
        <f t="shared" si="7"/>
        <v>Yes</v>
      </c>
      <c r="M256" s="87"/>
      <c r="N256" s="87"/>
      <c r="O256" s="127" t="str">
        <f>IF(OR(A256="", M256=""), "",
   IF(AND(
         M256 &lt;= 'County Names to hide (2)'!$D$2,
         OR(N256="", N256 &gt;= 'County Names to hide (2)'!$C$2)
      ),
      "Yes",
      "No"
   )
)</f>
        <v/>
      </c>
      <c r="P256" s="87"/>
      <c r="Q256" s="87"/>
      <c r="R256" s="87"/>
      <c r="S256" s="87"/>
      <c r="T256" s="98"/>
      <c r="U256" s="129" t="str">
        <f>IF(M256="","",
   ROUND(
      (MIN(IF(N256="", 'County Names to hide (2)'!$D$2, N256),
           'County Names to hide (2)'!$D$2)
       - M256) / 365 * 12,
   1)
)</f>
        <v/>
      </c>
      <c r="V256" s="131" t="str">
        <f>IF(C256="","",
   ROUND(('County Names to hide (2)'!$D$2 - C256) / 365 * 12, 1)
)</f>
        <v/>
      </c>
      <c r="AF25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56" s="124" t="str">
        <f t="shared" si="8"/>
        <v/>
      </c>
    </row>
    <row r="257" spans="1:38" x14ac:dyDescent="0.35">
      <c r="A257" s="76"/>
      <c r="B257" s="1"/>
      <c r="D257" s="1"/>
      <c r="E257" s="1"/>
      <c r="F257" s="1"/>
      <c r="G257" s="1"/>
      <c r="H257" s="1"/>
      <c r="I257" s="1"/>
      <c r="J257" s="1"/>
      <c r="K257" s="1"/>
      <c r="L257" s="114" t="str">
        <f t="shared" si="7"/>
        <v>Yes</v>
      </c>
      <c r="M257" s="4"/>
      <c r="N257" s="4"/>
      <c r="O257" s="127" t="str">
        <f>IF(OR(A257="", M257=""), "",
   IF(AND(
         M257 &lt;= 'County Names to hide (2)'!$D$2,
         OR(N257="", N257 &gt;= 'County Names to hide (2)'!$C$2)
      ),
      "Yes",
      "No"
   )
)</f>
        <v/>
      </c>
      <c r="P257" s="4"/>
      <c r="Q257" s="4"/>
      <c r="R257" s="4"/>
      <c r="S257" s="4"/>
      <c r="U257" s="129" t="str">
        <f>IF(M257="","",
   ROUND(
      (MIN(IF(N257="", 'County Names to hide (2)'!$D$2, N257),
           'County Names to hide (2)'!$D$2)
       - M257) / 365 * 12,
   1)
)</f>
        <v/>
      </c>
      <c r="V257" s="131" t="str">
        <f>IF(C257="","",
   ROUND(('County Names to hide (2)'!$D$2 - C257) / 365 * 12, 1)
)</f>
        <v/>
      </c>
      <c r="W257" s="1"/>
      <c r="X257" s="1"/>
      <c r="Y257" s="1"/>
      <c r="Z257" s="1"/>
      <c r="AA257" s="1"/>
      <c r="AB257" s="1"/>
      <c r="AC257" s="1"/>
      <c r="AD257" s="1"/>
      <c r="AE257" s="1"/>
      <c r="AF25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57" s="1"/>
      <c r="AH257" s="1"/>
      <c r="AI257" s="124" t="str">
        <f t="shared" si="8"/>
        <v/>
      </c>
      <c r="AJ257" s="1"/>
      <c r="AK257" s="1"/>
      <c r="AL257" s="1"/>
    </row>
    <row r="258" spans="1:38" x14ac:dyDescent="0.35">
      <c r="A258" s="77"/>
      <c r="C258" s="87"/>
      <c r="L258" s="114" t="str">
        <f t="shared" si="7"/>
        <v>Yes</v>
      </c>
      <c r="M258" s="87"/>
      <c r="N258" s="87"/>
      <c r="O258" s="127" t="str">
        <f>IF(OR(A258="", M258=""), "",
   IF(AND(
         M258 &lt;= 'County Names to hide (2)'!$D$2,
         OR(N258="", N258 &gt;= 'County Names to hide (2)'!$C$2)
      ),
      "Yes",
      "No"
   )
)</f>
        <v/>
      </c>
      <c r="P258" s="87"/>
      <c r="Q258" s="87"/>
      <c r="R258" s="87"/>
      <c r="S258" s="87"/>
      <c r="T258" s="98"/>
      <c r="U258" s="129" t="str">
        <f>IF(M258="","",
   ROUND(
      (MIN(IF(N258="", 'County Names to hide (2)'!$D$2, N258),
           'County Names to hide (2)'!$D$2)
       - M258) / 365 * 12,
   1)
)</f>
        <v/>
      </c>
      <c r="V258" s="131" t="str">
        <f>IF(C258="","",
   ROUND(('County Names to hide (2)'!$D$2 - C258) / 365 * 12, 1)
)</f>
        <v/>
      </c>
      <c r="AF25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58" s="124" t="str">
        <f t="shared" si="8"/>
        <v/>
      </c>
    </row>
    <row r="259" spans="1:38" x14ac:dyDescent="0.35">
      <c r="A259" s="76"/>
      <c r="B259" s="1"/>
      <c r="D259" s="1"/>
      <c r="E259" s="1"/>
      <c r="F259" s="1"/>
      <c r="G259" s="1"/>
      <c r="H259" s="1"/>
      <c r="I259" s="1"/>
      <c r="J259" s="1"/>
      <c r="K259" s="1"/>
      <c r="L259" s="114" t="str">
        <f t="shared" si="7"/>
        <v>Yes</v>
      </c>
      <c r="M259" s="4"/>
      <c r="N259" s="4"/>
      <c r="O259" s="127" t="str">
        <f>IF(OR(A259="", M259=""), "",
   IF(AND(
         M259 &lt;= 'County Names to hide (2)'!$D$2,
         OR(N259="", N259 &gt;= 'County Names to hide (2)'!$C$2)
      ),
      "Yes",
      "No"
   )
)</f>
        <v/>
      </c>
      <c r="P259" s="4"/>
      <c r="Q259" s="4"/>
      <c r="R259" s="4"/>
      <c r="S259" s="4"/>
      <c r="U259" s="129" t="str">
        <f>IF(M259="","",
   ROUND(
      (MIN(IF(N259="", 'County Names to hide (2)'!$D$2, N259),
           'County Names to hide (2)'!$D$2)
       - M259) / 365 * 12,
   1)
)</f>
        <v/>
      </c>
      <c r="V259" s="131" t="str">
        <f>IF(C259="","",
   ROUND(('County Names to hide (2)'!$D$2 - C259) / 365 * 12, 1)
)</f>
        <v/>
      </c>
      <c r="W259" s="1"/>
      <c r="X259" s="1"/>
      <c r="Y259" s="1"/>
      <c r="Z259" s="1"/>
      <c r="AA259" s="1"/>
      <c r="AB259" s="1"/>
      <c r="AC259" s="1"/>
      <c r="AD259" s="1"/>
      <c r="AE259" s="1"/>
      <c r="AF25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59" s="1"/>
      <c r="AH259" s="1"/>
      <c r="AI259" s="124" t="str">
        <f t="shared" si="8"/>
        <v/>
      </c>
      <c r="AJ259" s="1"/>
      <c r="AK259" s="1"/>
      <c r="AL259" s="1"/>
    </row>
    <row r="260" spans="1:38" x14ac:dyDescent="0.35">
      <c r="A260" s="77"/>
      <c r="C260" s="87"/>
      <c r="L260" s="114" t="str">
        <f t="shared" si="7"/>
        <v>Yes</v>
      </c>
      <c r="M260" s="87"/>
      <c r="N260" s="87"/>
      <c r="O260" s="127" t="str">
        <f>IF(OR(A260="", M260=""), "",
   IF(AND(
         M260 &lt;= 'County Names to hide (2)'!$D$2,
         OR(N260="", N260 &gt;= 'County Names to hide (2)'!$C$2)
      ),
      "Yes",
      "No"
   )
)</f>
        <v/>
      </c>
      <c r="P260" s="87"/>
      <c r="Q260" s="87"/>
      <c r="R260" s="87"/>
      <c r="S260" s="87"/>
      <c r="T260" s="98"/>
      <c r="U260" s="129" t="str">
        <f>IF(M260="","",
   ROUND(
      (MIN(IF(N260="", 'County Names to hide (2)'!$D$2, N260),
           'County Names to hide (2)'!$D$2)
       - M260) / 365 * 12,
   1)
)</f>
        <v/>
      </c>
      <c r="V260" s="131" t="str">
        <f>IF(C260="","",
   ROUND(('County Names to hide (2)'!$D$2 - C260) / 365 * 12, 1)
)</f>
        <v/>
      </c>
      <c r="AF26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60" s="124" t="str">
        <f t="shared" si="8"/>
        <v/>
      </c>
    </row>
    <row r="261" spans="1:38" x14ac:dyDescent="0.35">
      <c r="A261" s="76"/>
      <c r="B261" s="1"/>
      <c r="D261" s="1"/>
      <c r="E261" s="1"/>
      <c r="F261" s="1"/>
      <c r="G261" s="1"/>
      <c r="H261" s="1"/>
      <c r="I261" s="1"/>
      <c r="J261" s="1"/>
      <c r="K261" s="1"/>
      <c r="L261" s="114" t="str">
        <f t="shared" si="7"/>
        <v>Yes</v>
      </c>
      <c r="M261" s="4"/>
      <c r="N261" s="4"/>
      <c r="O261" s="127" t="str">
        <f>IF(OR(A261="", M261=""), "",
   IF(AND(
         M261 &lt;= 'County Names to hide (2)'!$D$2,
         OR(N261="", N261 &gt;= 'County Names to hide (2)'!$C$2)
      ),
      "Yes",
      "No"
   )
)</f>
        <v/>
      </c>
      <c r="P261" s="4"/>
      <c r="Q261" s="4"/>
      <c r="R261" s="4"/>
      <c r="S261" s="4"/>
      <c r="U261" s="129" t="str">
        <f>IF(M261="","",
   ROUND(
      (MIN(IF(N261="", 'County Names to hide (2)'!$D$2, N261),
           'County Names to hide (2)'!$D$2)
       - M261) / 365 * 12,
   1)
)</f>
        <v/>
      </c>
      <c r="V261" s="131" t="str">
        <f>IF(C261="","",
   ROUND(('County Names to hide (2)'!$D$2 - C261) / 365 * 12, 1)
)</f>
        <v/>
      </c>
      <c r="W261" s="1"/>
      <c r="X261" s="1"/>
      <c r="Y261" s="1"/>
      <c r="Z261" s="1"/>
      <c r="AA261" s="1"/>
      <c r="AB261" s="1"/>
      <c r="AC261" s="1"/>
      <c r="AD261" s="1"/>
      <c r="AE261" s="1"/>
      <c r="AF26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61" s="1"/>
      <c r="AH261" s="1"/>
      <c r="AI261" s="124" t="str">
        <f t="shared" si="8"/>
        <v/>
      </c>
      <c r="AJ261" s="1"/>
      <c r="AK261" s="1"/>
      <c r="AL261" s="1"/>
    </row>
    <row r="262" spans="1:38" x14ac:dyDescent="0.35">
      <c r="A262" s="77"/>
      <c r="C262" s="87"/>
      <c r="L262" s="114" t="str">
        <f t="shared" ref="L262:L325" si="9">IF(COUNTIF(F262:K262, "Yes")&gt;0, "No", "Yes")</f>
        <v>Yes</v>
      </c>
      <c r="M262" s="87"/>
      <c r="N262" s="87"/>
      <c r="O262" s="127" t="str">
        <f>IF(OR(A262="", M262=""), "",
   IF(AND(
         M262 &lt;= 'County Names to hide (2)'!$D$2,
         OR(N262="", N262 &gt;= 'County Names to hide (2)'!$C$2)
      ),
      "Yes",
      "No"
   )
)</f>
        <v/>
      </c>
      <c r="P262" s="87"/>
      <c r="Q262" s="87"/>
      <c r="R262" s="87"/>
      <c r="S262" s="87"/>
      <c r="T262" s="98"/>
      <c r="U262" s="129" t="str">
        <f>IF(M262="","",
   ROUND(
      (MIN(IF(N262="", 'County Names to hide (2)'!$D$2, N262),
           'County Names to hide (2)'!$D$2)
       - M262) / 365 * 12,
   1)
)</f>
        <v/>
      </c>
      <c r="V262" s="131" t="str">
        <f>IF(C262="","",
   ROUND(('County Names to hide (2)'!$D$2 - C262) / 365 * 12, 1)
)</f>
        <v/>
      </c>
      <c r="AF26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62" s="124" t="str">
        <f t="shared" ref="AI262:AI325" si="10">IF(U262="", "", IF(U262&gt;=3, "yes", "no"))</f>
        <v/>
      </c>
    </row>
    <row r="263" spans="1:38" x14ac:dyDescent="0.35">
      <c r="A263" s="76"/>
      <c r="B263" s="1"/>
      <c r="D263" s="1"/>
      <c r="E263" s="1"/>
      <c r="F263" s="1"/>
      <c r="G263" s="1"/>
      <c r="H263" s="1"/>
      <c r="I263" s="1"/>
      <c r="J263" s="1"/>
      <c r="K263" s="1"/>
      <c r="L263" s="114" t="str">
        <f t="shared" si="9"/>
        <v>Yes</v>
      </c>
      <c r="M263" s="4"/>
      <c r="N263" s="4"/>
      <c r="O263" s="127" t="str">
        <f>IF(OR(A263="", M263=""), "",
   IF(AND(
         M263 &lt;= 'County Names to hide (2)'!$D$2,
         OR(N263="", N263 &gt;= 'County Names to hide (2)'!$C$2)
      ),
      "Yes",
      "No"
   )
)</f>
        <v/>
      </c>
      <c r="P263" s="4"/>
      <c r="Q263" s="4"/>
      <c r="R263" s="4"/>
      <c r="S263" s="4"/>
      <c r="U263" s="129" t="str">
        <f>IF(M263="","",
   ROUND(
      (MIN(IF(N263="", 'County Names to hide (2)'!$D$2, N263),
           'County Names to hide (2)'!$D$2)
       - M263) / 365 * 12,
   1)
)</f>
        <v/>
      </c>
      <c r="V263" s="131" t="str">
        <f>IF(C263="","",
   ROUND(('County Names to hide (2)'!$D$2 - C263) / 365 * 12, 1)
)</f>
        <v/>
      </c>
      <c r="W263" s="1"/>
      <c r="X263" s="1"/>
      <c r="Y263" s="1"/>
      <c r="Z263" s="1"/>
      <c r="AA263" s="1"/>
      <c r="AB263" s="1"/>
      <c r="AC263" s="1"/>
      <c r="AD263" s="1"/>
      <c r="AE263" s="1"/>
      <c r="AF26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63" s="1"/>
      <c r="AH263" s="1"/>
      <c r="AI263" s="124" t="str">
        <f t="shared" si="10"/>
        <v/>
      </c>
      <c r="AJ263" s="1"/>
      <c r="AK263" s="1"/>
      <c r="AL263" s="1"/>
    </row>
    <row r="264" spans="1:38" x14ac:dyDescent="0.35">
      <c r="A264" s="77"/>
      <c r="C264" s="87"/>
      <c r="L264" s="114" t="str">
        <f t="shared" si="9"/>
        <v>Yes</v>
      </c>
      <c r="M264" s="87"/>
      <c r="N264" s="87"/>
      <c r="O264" s="127" t="str">
        <f>IF(OR(A264="", M264=""), "",
   IF(AND(
         M264 &lt;= 'County Names to hide (2)'!$D$2,
         OR(N264="", N264 &gt;= 'County Names to hide (2)'!$C$2)
      ),
      "Yes",
      "No"
   )
)</f>
        <v/>
      </c>
      <c r="P264" s="87"/>
      <c r="Q264" s="87"/>
      <c r="R264" s="87"/>
      <c r="S264" s="87"/>
      <c r="T264" s="98"/>
      <c r="U264" s="129" t="str">
        <f>IF(M264="","",
   ROUND(
      (MIN(IF(N264="", 'County Names to hide (2)'!$D$2, N264),
           'County Names to hide (2)'!$D$2)
       - M264) / 365 * 12,
   1)
)</f>
        <v/>
      </c>
      <c r="V264" s="131" t="str">
        <f>IF(C264="","",
   ROUND(('County Names to hide (2)'!$D$2 - C264) / 365 * 12, 1)
)</f>
        <v/>
      </c>
      <c r="AF26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64" s="124" t="str">
        <f t="shared" si="10"/>
        <v/>
      </c>
    </row>
    <row r="265" spans="1:38" x14ac:dyDescent="0.35">
      <c r="A265" s="76"/>
      <c r="B265" s="1"/>
      <c r="D265" s="1"/>
      <c r="E265" s="1"/>
      <c r="F265" s="1"/>
      <c r="G265" s="1"/>
      <c r="H265" s="1"/>
      <c r="I265" s="1"/>
      <c r="J265" s="1"/>
      <c r="K265" s="1"/>
      <c r="L265" s="114" t="str">
        <f t="shared" si="9"/>
        <v>Yes</v>
      </c>
      <c r="M265" s="4"/>
      <c r="N265" s="4"/>
      <c r="O265" s="127" t="str">
        <f>IF(OR(A265="", M265=""), "",
   IF(AND(
         M265 &lt;= 'County Names to hide (2)'!$D$2,
         OR(N265="", N265 &gt;= 'County Names to hide (2)'!$C$2)
      ),
      "Yes",
      "No"
   )
)</f>
        <v/>
      </c>
      <c r="P265" s="4"/>
      <c r="Q265" s="4"/>
      <c r="R265" s="4"/>
      <c r="S265" s="4"/>
      <c r="U265" s="129" t="str">
        <f>IF(M265="","",
   ROUND(
      (MIN(IF(N265="", 'County Names to hide (2)'!$D$2, N265),
           'County Names to hide (2)'!$D$2)
       - M265) / 365 * 12,
   1)
)</f>
        <v/>
      </c>
      <c r="V265" s="131" t="str">
        <f>IF(C265="","",
   ROUND(('County Names to hide (2)'!$D$2 - C265) / 365 * 12, 1)
)</f>
        <v/>
      </c>
      <c r="W265" s="1"/>
      <c r="X265" s="1"/>
      <c r="Y265" s="1"/>
      <c r="Z265" s="1"/>
      <c r="AA265" s="1"/>
      <c r="AB265" s="1"/>
      <c r="AC265" s="1"/>
      <c r="AD265" s="1"/>
      <c r="AE265" s="1"/>
      <c r="AF26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65" s="1"/>
      <c r="AH265" s="1"/>
      <c r="AI265" s="124" t="str">
        <f t="shared" si="10"/>
        <v/>
      </c>
      <c r="AJ265" s="1"/>
      <c r="AK265" s="1"/>
      <c r="AL265" s="1"/>
    </row>
    <row r="266" spans="1:38" x14ac:dyDescent="0.35">
      <c r="A266" s="77"/>
      <c r="C266" s="87"/>
      <c r="L266" s="114" t="str">
        <f t="shared" si="9"/>
        <v>Yes</v>
      </c>
      <c r="M266" s="87"/>
      <c r="N266" s="87"/>
      <c r="O266" s="127" t="str">
        <f>IF(OR(A266="", M266=""), "",
   IF(AND(
         M266 &lt;= 'County Names to hide (2)'!$D$2,
         OR(N266="", N266 &gt;= 'County Names to hide (2)'!$C$2)
      ),
      "Yes",
      "No"
   )
)</f>
        <v/>
      </c>
      <c r="P266" s="87"/>
      <c r="Q266" s="87"/>
      <c r="R266" s="87"/>
      <c r="S266" s="87"/>
      <c r="T266" s="98"/>
      <c r="U266" s="129" t="str">
        <f>IF(M266="","",
   ROUND(
      (MIN(IF(N266="", 'County Names to hide (2)'!$D$2, N266),
           'County Names to hide (2)'!$D$2)
       - M266) / 365 * 12,
   1)
)</f>
        <v/>
      </c>
      <c r="V266" s="131" t="str">
        <f>IF(C266="","",
   ROUND(('County Names to hide (2)'!$D$2 - C266) / 365 * 12, 1)
)</f>
        <v/>
      </c>
      <c r="AF26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66" s="124" t="str">
        <f t="shared" si="10"/>
        <v/>
      </c>
    </row>
    <row r="267" spans="1:38" x14ac:dyDescent="0.35">
      <c r="A267" s="76"/>
      <c r="B267" s="1"/>
      <c r="D267" s="1"/>
      <c r="E267" s="1"/>
      <c r="F267" s="1"/>
      <c r="G267" s="1"/>
      <c r="H267" s="1"/>
      <c r="I267" s="1"/>
      <c r="J267" s="1"/>
      <c r="K267" s="1"/>
      <c r="L267" s="114" t="str">
        <f t="shared" si="9"/>
        <v>Yes</v>
      </c>
      <c r="M267" s="4"/>
      <c r="N267" s="4"/>
      <c r="O267" s="127" t="str">
        <f>IF(OR(A267="", M267=""), "",
   IF(AND(
         M267 &lt;= 'County Names to hide (2)'!$D$2,
         OR(N267="", N267 &gt;= 'County Names to hide (2)'!$C$2)
      ),
      "Yes",
      "No"
   )
)</f>
        <v/>
      </c>
      <c r="P267" s="4"/>
      <c r="Q267" s="4"/>
      <c r="R267" s="4"/>
      <c r="S267" s="4"/>
      <c r="U267" s="129" t="str">
        <f>IF(M267="","",
   ROUND(
      (MIN(IF(N267="", 'County Names to hide (2)'!$D$2, N267),
           'County Names to hide (2)'!$D$2)
       - M267) / 365 * 12,
   1)
)</f>
        <v/>
      </c>
      <c r="V267" s="131" t="str">
        <f>IF(C267="","",
   ROUND(('County Names to hide (2)'!$D$2 - C267) / 365 * 12, 1)
)</f>
        <v/>
      </c>
      <c r="W267" s="1"/>
      <c r="X267" s="1"/>
      <c r="Y267" s="1"/>
      <c r="Z267" s="1"/>
      <c r="AA267" s="1"/>
      <c r="AB267" s="1"/>
      <c r="AC267" s="1"/>
      <c r="AD267" s="1"/>
      <c r="AE267" s="1"/>
      <c r="AF26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67" s="1"/>
      <c r="AH267" s="1"/>
      <c r="AI267" s="124" t="str">
        <f t="shared" si="10"/>
        <v/>
      </c>
      <c r="AJ267" s="1"/>
      <c r="AK267" s="1"/>
      <c r="AL267" s="1"/>
    </row>
    <row r="268" spans="1:38" x14ac:dyDescent="0.35">
      <c r="A268" s="77"/>
      <c r="C268" s="87"/>
      <c r="L268" s="114" t="str">
        <f t="shared" si="9"/>
        <v>Yes</v>
      </c>
      <c r="M268" s="87"/>
      <c r="N268" s="87"/>
      <c r="O268" s="127" t="str">
        <f>IF(OR(A268="", M268=""), "",
   IF(AND(
         M268 &lt;= 'County Names to hide (2)'!$D$2,
         OR(N268="", N268 &gt;= 'County Names to hide (2)'!$C$2)
      ),
      "Yes",
      "No"
   )
)</f>
        <v/>
      </c>
      <c r="P268" s="87"/>
      <c r="Q268" s="87"/>
      <c r="R268" s="87"/>
      <c r="S268" s="87"/>
      <c r="T268" s="98"/>
      <c r="U268" s="129" t="str">
        <f>IF(M268="","",
   ROUND(
      (MIN(IF(N268="", 'County Names to hide (2)'!$D$2, N268),
           'County Names to hide (2)'!$D$2)
       - M268) / 365 * 12,
   1)
)</f>
        <v/>
      </c>
      <c r="V268" s="131" t="str">
        <f>IF(C268="","",
   ROUND(('County Names to hide (2)'!$D$2 - C268) / 365 * 12, 1)
)</f>
        <v/>
      </c>
      <c r="AF26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68" s="124" t="str">
        <f t="shared" si="10"/>
        <v/>
      </c>
    </row>
    <row r="269" spans="1:38" x14ac:dyDescent="0.35">
      <c r="A269" s="76"/>
      <c r="B269" s="1"/>
      <c r="D269" s="1"/>
      <c r="E269" s="1"/>
      <c r="F269" s="1"/>
      <c r="G269" s="1"/>
      <c r="H269" s="1"/>
      <c r="I269" s="1"/>
      <c r="J269" s="1"/>
      <c r="K269" s="1"/>
      <c r="L269" s="114" t="str">
        <f t="shared" si="9"/>
        <v>Yes</v>
      </c>
      <c r="M269" s="4"/>
      <c r="N269" s="4"/>
      <c r="O269" s="127" t="str">
        <f>IF(OR(A269="", M269=""), "",
   IF(AND(
         M269 &lt;= 'County Names to hide (2)'!$D$2,
         OR(N269="", N269 &gt;= 'County Names to hide (2)'!$C$2)
      ),
      "Yes",
      "No"
   )
)</f>
        <v/>
      </c>
      <c r="P269" s="4"/>
      <c r="Q269" s="4"/>
      <c r="R269" s="4"/>
      <c r="S269" s="4"/>
      <c r="U269" s="129" t="str">
        <f>IF(M269="","",
   ROUND(
      (MIN(IF(N269="", 'County Names to hide (2)'!$D$2, N269),
           'County Names to hide (2)'!$D$2)
       - M269) / 365 * 12,
   1)
)</f>
        <v/>
      </c>
      <c r="V269" s="131" t="str">
        <f>IF(C269="","",
   ROUND(('County Names to hide (2)'!$D$2 - C269) / 365 * 12, 1)
)</f>
        <v/>
      </c>
      <c r="W269" s="1"/>
      <c r="X269" s="1"/>
      <c r="Y269" s="1"/>
      <c r="Z269" s="1"/>
      <c r="AA269" s="1"/>
      <c r="AB269" s="1"/>
      <c r="AC269" s="1"/>
      <c r="AD269" s="1"/>
      <c r="AE269" s="1"/>
      <c r="AF26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69" s="1"/>
      <c r="AH269" s="1"/>
      <c r="AI269" s="124" t="str">
        <f t="shared" si="10"/>
        <v/>
      </c>
      <c r="AJ269" s="1"/>
      <c r="AK269" s="1"/>
      <c r="AL269" s="1"/>
    </row>
    <row r="270" spans="1:38" x14ac:dyDescent="0.35">
      <c r="A270" s="77"/>
      <c r="C270" s="87"/>
      <c r="L270" s="114" t="str">
        <f t="shared" si="9"/>
        <v>Yes</v>
      </c>
      <c r="M270" s="87"/>
      <c r="N270" s="87"/>
      <c r="O270" s="127" t="str">
        <f>IF(OR(A270="", M270=""), "",
   IF(AND(
         M270 &lt;= 'County Names to hide (2)'!$D$2,
         OR(N270="", N270 &gt;= 'County Names to hide (2)'!$C$2)
      ),
      "Yes",
      "No"
   )
)</f>
        <v/>
      </c>
      <c r="P270" s="87"/>
      <c r="Q270" s="87"/>
      <c r="R270" s="87"/>
      <c r="S270" s="87"/>
      <c r="T270" s="98"/>
      <c r="U270" s="129" t="str">
        <f>IF(M270="","",
   ROUND(
      (MIN(IF(N270="", 'County Names to hide (2)'!$D$2, N270),
           'County Names to hide (2)'!$D$2)
       - M270) / 365 * 12,
   1)
)</f>
        <v/>
      </c>
      <c r="V270" s="131" t="str">
        <f>IF(C270="","",
   ROUND(('County Names to hide (2)'!$D$2 - C270) / 365 * 12, 1)
)</f>
        <v/>
      </c>
      <c r="AF27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70" s="124" t="str">
        <f t="shared" si="10"/>
        <v/>
      </c>
    </row>
    <row r="271" spans="1:38" x14ac:dyDescent="0.35">
      <c r="A271" s="76"/>
      <c r="B271" s="1"/>
      <c r="D271" s="1"/>
      <c r="E271" s="1"/>
      <c r="F271" s="1"/>
      <c r="G271" s="1"/>
      <c r="H271" s="1"/>
      <c r="I271" s="1"/>
      <c r="J271" s="1"/>
      <c r="K271" s="1"/>
      <c r="L271" s="114" t="str">
        <f t="shared" si="9"/>
        <v>Yes</v>
      </c>
      <c r="M271" s="4"/>
      <c r="N271" s="4"/>
      <c r="O271" s="127" t="str">
        <f>IF(OR(A271="", M271=""), "",
   IF(AND(
         M271 &lt;= 'County Names to hide (2)'!$D$2,
         OR(N271="", N271 &gt;= 'County Names to hide (2)'!$C$2)
      ),
      "Yes",
      "No"
   )
)</f>
        <v/>
      </c>
      <c r="P271" s="4"/>
      <c r="Q271" s="4"/>
      <c r="R271" s="4"/>
      <c r="S271" s="4"/>
      <c r="U271" s="129" t="str">
        <f>IF(M271="","",
   ROUND(
      (MIN(IF(N271="", 'County Names to hide (2)'!$D$2, N271),
           'County Names to hide (2)'!$D$2)
       - M271) / 365 * 12,
   1)
)</f>
        <v/>
      </c>
      <c r="V271" s="131" t="str">
        <f>IF(C271="","",
   ROUND(('County Names to hide (2)'!$D$2 - C271) / 365 * 12, 1)
)</f>
        <v/>
      </c>
      <c r="W271" s="1"/>
      <c r="X271" s="1"/>
      <c r="Y271" s="1"/>
      <c r="Z271" s="1"/>
      <c r="AA271" s="1"/>
      <c r="AB271" s="1"/>
      <c r="AC271" s="1"/>
      <c r="AD271" s="1"/>
      <c r="AE271" s="1"/>
      <c r="AF27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71" s="1"/>
      <c r="AH271" s="1"/>
      <c r="AI271" s="124" t="str">
        <f t="shared" si="10"/>
        <v/>
      </c>
      <c r="AJ271" s="1"/>
      <c r="AK271" s="1"/>
      <c r="AL271" s="1"/>
    </row>
    <row r="272" spans="1:38" x14ac:dyDescent="0.35">
      <c r="A272" s="77"/>
      <c r="C272" s="87"/>
      <c r="L272" s="114" t="str">
        <f t="shared" si="9"/>
        <v>Yes</v>
      </c>
      <c r="M272" s="87"/>
      <c r="N272" s="87"/>
      <c r="O272" s="127" t="str">
        <f>IF(OR(A272="", M272=""), "",
   IF(AND(
         M272 &lt;= 'County Names to hide (2)'!$D$2,
         OR(N272="", N272 &gt;= 'County Names to hide (2)'!$C$2)
      ),
      "Yes",
      "No"
   )
)</f>
        <v/>
      </c>
      <c r="P272" s="87"/>
      <c r="Q272" s="87"/>
      <c r="R272" s="87"/>
      <c r="S272" s="87"/>
      <c r="T272" s="98"/>
      <c r="U272" s="129" t="str">
        <f>IF(M272="","",
   ROUND(
      (MIN(IF(N272="", 'County Names to hide (2)'!$D$2, N272),
           'County Names to hide (2)'!$D$2)
       - M272) / 365 * 12,
   1)
)</f>
        <v/>
      </c>
      <c r="V272" s="131" t="str">
        <f>IF(C272="","",
   ROUND(('County Names to hide (2)'!$D$2 - C272) / 365 * 12, 1)
)</f>
        <v/>
      </c>
      <c r="AF27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72" s="124" t="str">
        <f t="shared" si="10"/>
        <v/>
      </c>
    </row>
    <row r="273" spans="1:38" x14ac:dyDescent="0.35">
      <c r="A273" s="76"/>
      <c r="B273" s="1"/>
      <c r="D273" s="1"/>
      <c r="E273" s="1"/>
      <c r="F273" s="1"/>
      <c r="G273" s="1"/>
      <c r="H273" s="1"/>
      <c r="I273" s="1"/>
      <c r="J273" s="1"/>
      <c r="K273" s="1"/>
      <c r="L273" s="114" t="str">
        <f t="shared" si="9"/>
        <v>Yes</v>
      </c>
      <c r="M273" s="4"/>
      <c r="N273" s="4"/>
      <c r="O273" s="127" t="str">
        <f>IF(OR(A273="", M273=""), "",
   IF(AND(
         M273 &lt;= 'County Names to hide (2)'!$D$2,
         OR(N273="", N273 &gt;= 'County Names to hide (2)'!$C$2)
      ),
      "Yes",
      "No"
   )
)</f>
        <v/>
      </c>
      <c r="P273" s="4"/>
      <c r="Q273" s="4"/>
      <c r="R273" s="4"/>
      <c r="S273" s="4"/>
      <c r="U273" s="129" t="str">
        <f>IF(M273="","",
   ROUND(
      (MIN(IF(N273="", 'County Names to hide (2)'!$D$2, N273),
           'County Names to hide (2)'!$D$2)
       - M273) / 365 * 12,
   1)
)</f>
        <v/>
      </c>
      <c r="V273" s="131" t="str">
        <f>IF(C273="","",
   ROUND(('County Names to hide (2)'!$D$2 - C273) / 365 * 12, 1)
)</f>
        <v/>
      </c>
      <c r="W273" s="1"/>
      <c r="X273" s="1"/>
      <c r="Y273" s="1"/>
      <c r="Z273" s="1"/>
      <c r="AA273" s="1"/>
      <c r="AB273" s="1"/>
      <c r="AC273" s="1"/>
      <c r="AD273" s="1"/>
      <c r="AE273" s="1"/>
      <c r="AF27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73" s="1"/>
      <c r="AH273" s="1"/>
      <c r="AI273" s="124" t="str">
        <f t="shared" si="10"/>
        <v/>
      </c>
      <c r="AJ273" s="1"/>
      <c r="AK273" s="1"/>
      <c r="AL273" s="1"/>
    </row>
    <row r="274" spans="1:38" x14ac:dyDescent="0.35">
      <c r="A274" s="77"/>
      <c r="C274" s="87"/>
      <c r="L274" s="114" t="str">
        <f t="shared" si="9"/>
        <v>Yes</v>
      </c>
      <c r="M274" s="87"/>
      <c r="N274" s="87"/>
      <c r="O274" s="127" t="str">
        <f>IF(OR(A274="", M274=""), "",
   IF(AND(
         M274 &lt;= 'County Names to hide (2)'!$D$2,
         OR(N274="", N274 &gt;= 'County Names to hide (2)'!$C$2)
      ),
      "Yes",
      "No"
   )
)</f>
        <v/>
      </c>
      <c r="P274" s="87"/>
      <c r="Q274" s="87"/>
      <c r="R274" s="87"/>
      <c r="S274" s="87"/>
      <c r="T274" s="98"/>
      <c r="U274" s="129" t="str">
        <f>IF(M274="","",
   ROUND(
      (MIN(IF(N274="", 'County Names to hide (2)'!$D$2, N274),
           'County Names to hide (2)'!$D$2)
       - M274) / 365 * 12,
   1)
)</f>
        <v/>
      </c>
      <c r="V274" s="131" t="str">
        <f>IF(C274="","",
   ROUND(('County Names to hide (2)'!$D$2 - C274) / 365 * 12, 1)
)</f>
        <v/>
      </c>
      <c r="AF27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74" s="124" t="str">
        <f t="shared" si="10"/>
        <v/>
      </c>
    </row>
    <row r="275" spans="1:38" x14ac:dyDescent="0.35">
      <c r="A275" s="76"/>
      <c r="B275" s="1"/>
      <c r="D275" s="1"/>
      <c r="E275" s="1"/>
      <c r="F275" s="1"/>
      <c r="G275" s="1"/>
      <c r="H275" s="1"/>
      <c r="I275" s="1"/>
      <c r="J275" s="1"/>
      <c r="K275" s="1"/>
      <c r="L275" s="114" t="str">
        <f t="shared" si="9"/>
        <v>Yes</v>
      </c>
      <c r="M275" s="4"/>
      <c r="N275" s="4"/>
      <c r="O275" s="127" t="str">
        <f>IF(OR(A275="", M275=""), "",
   IF(AND(
         M275 &lt;= 'County Names to hide (2)'!$D$2,
         OR(N275="", N275 &gt;= 'County Names to hide (2)'!$C$2)
      ),
      "Yes",
      "No"
   )
)</f>
        <v/>
      </c>
      <c r="P275" s="4"/>
      <c r="Q275" s="4"/>
      <c r="R275" s="4"/>
      <c r="S275" s="4"/>
      <c r="U275" s="129" t="str">
        <f>IF(M275="","",
   ROUND(
      (MIN(IF(N275="", 'County Names to hide (2)'!$D$2, N275),
           'County Names to hide (2)'!$D$2)
       - M275) / 365 * 12,
   1)
)</f>
        <v/>
      </c>
      <c r="V275" s="131" t="str">
        <f>IF(C275="","",
   ROUND(('County Names to hide (2)'!$D$2 - C275) / 365 * 12, 1)
)</f>
        <v/>
      </c>
      <c r="W275" s="1"/>
      <c r="X275" s="1"/>
      <c r="Y275" s="1"/>
      <c r="Z275" s="1"/>
      <c r="AA275" s="1"/>
      <c r="AB275" s="1"/>
      <c r="AC275" s="1"/>
      <c r="AD275" s="1"/>
      <c r="AE275" s="1"/>
      <c r="AF27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75" s="1"/>
      <c r="AH275" s="1"/>
      <c r="AI275" s="124" t="str">
        <f t="shared" si="10"/>
        <v/>
      </c>
      <c r="AJ275" s="1"/>
      <c r="AK275" s="1"/>
      <c r="AL275" s="1"/>
    </row>
    <row r="276" spans="1:38" x14ac:dyDescent="0.35">
      <c r="A276" s="77"/>
      <c r="C276" s="87"/>
      <c r="L276" s="114" t="str">
        <f t="shared" si="9"/>
        <v>Yes</v>
      </c>
      <c r="M276" s="87"/>
      <c r="N276" s="87"/>
      <c r="O276" s="127" t="str">
        <f>IF(OR(A276="", M276=""), "",
   IF(AND(
         M276 &lt;= 'County Names to hide (2)'!$D$2,
         OR(N276="", N276 &gt;= 'County Names to hide (2)'!$C$2)
      ),
      "Yes",
      "No"
   )
)</f>
        <v/>
      </c>
      <c r="P276" s="87"/>
      <c r="Q276" s="87"/>
      <c r="R276" s="87"/>
      <c r="S276" s="87"/>
      <c r="T276" s="98"/>
      <c r="U276" s="129" t="str">
        <f>IF(M276="","",
   ROUND(
      (MIN(IF(N276="", 'County Names to hide (2)'!$D$2, N276),
           'County Names to hide (2)'!$D$2)
       - M276) / 365 * 12,
   1)
)</f>
        <v/>
      </c>
      <c r="V276" s="131" t="str">
        <f>IF(C276="","",
   ROUND(('County Names to hide (2)'!$D$2 - C276) / 365 * 12, 1)
)</f>
        <v/>
      </c>
      <c r="AF27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76" s="124" t="str">
        <f t="shared" si="10"/>
        <v/>
      </c>
    </row>
    <row r="277" spans="1:38" x14ac:dyDescent="0.35">
      <c r="A277" s="76"/>
      <c r="B277" s="1"/>
      <c r="D277" s="1"/>
      <c r="E277" s="1"/>
      <c r="F277" s="1"/>
      <c r="G277" s="1"/>
      <c r="H277" s="1"/>
      <c r="I277" s="1"/>
      <c r="J277" s="1"/>
      <c r="K277" s="1"/>
      <c r="L277" s="114" t="str">
        <f t="shared" si="9"/>
        <v>Yes</v>
      </c>
      <c r="M277" s="4"/>
      <c r="N277" s="4"/>
      <c r="O277" s="127" t="str">
        <f>IF(OR(A277="", M277=""), "",
   IF(AND(
         M277 &lt;= 'County Names to hide (2)'!$D$2,
         OR(N277="", N277 &gt;= 'County Names to hide (2)'!$C$2)
      ),
      "Yes",
      "No"
   )
)</f>
        <v/>
      </c>
      <c r="P277" s="4"/>
      <c r="Q277" s="4"/>
      <c r="R277" s="4"/>
      <c r="S277" s="4"/>
      <c r="U277" s="129" t="str">
        <f>IF(M277="","",
   ROUND(
      (MIN(IF(N277="", 'County Names to hide (2)'!$D$2, N277),
           'County Names to hide (2)'!$D$2)
       - M277) / 365 * 12,
   1)
)</f>
        <v/>
      </c>
      <c r="V277" s="131" t="str">
        <f>IF(C277="","",
   ROUND(('County Names to hide (2)'!$D$2 - C277) / 365 * 12, 1)
)</f>
        <v/>
      </c>
      <c r="W277" s="1"/>
      <c r="X277" s="1"/>
      <c r="Y277" s="1"/>
      <c r="Z277" s="1"/>
      <c r="AA277" s="1"/>
      <c r="AB277" s="1"/>
      <c r="AC277" s="1"/>
      <c r="AD277" s="1"/>
      <c r="AE277" s="1"/>
      <c r="AF27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77" s="1"/>
      <c r="AH277" s="1"/>
      <c r="AI277" s="124" t="str">
        <f t="shared" si="10"/>
        <v/>
      </c>
      <c r="AJ277" s="1"/>
      <c r="AK277" s="1"/>
      <c r="AL277" s="1"/>
    </row>
    <row r="278" spans="1:38" x14ac:dyDescent="0.35">
      <c r="A278" s="77"/>
      <c r="C278" s="87"/>
      <c r="L278" s="114" t="str">
        <f t="shared" si="9"/>
        <v>Yes</v>
      </c>
      <c r="M278" s="87"/>
      <c r="N278" s="87"/>
      <c r="O278" s="127" t="str">
        <f>IF(OR(A278="", M278=""), "",
   IF(AND(
         M278 &lt;= 'County Names to hide (2)'!$D$2,
         OR(N278="", N278 &gt;= 'County Names to hide (2)'!$C$2)
      ),
      "Yes",
      "No"
   )
)</f>
        <v/>
      </c>
      <c r="P278" s="87"/>
      <c r="Q278" s="87"/>
      <c r="R278" s="87"/>
      <c r="S278" s="87"/>
      <c r="T278" s="98"/>
      <c r="U278" s="129" t="str">
        <f>IF(M278="","",
   ROUND(
      (MIN(IF(N278="", 'County Names to hide (2)'!$D$2, N278),
           'County Names to hide (2)'!$D$2)
       - M278) / 365 * 12,
   1)
)</f>
        <v/>
      </c>
      <c r="V278" s="131" t="str">
        <f>IF(C278="","",
   ROUND(('County Names to hide (2)'!$D$2 - C278) / 365 * 12, 1)
)</f>
        <v/>
      </c>
      <c r="AF27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78" s="124" t="str">
        <f t="shared" si="10"/>
        <v/>
      </c>
    </row>
    <row r="279" spans="1:38" x14ac:dyDescent="0.35">
      <c r="A279" s="76"/>
      <c r="B279" s="1"/>
      <c r="D279" s="1"/>
      <c r="E279" s="1"/>
      <c r="F279" s="1"/>
      <c r="G279" s="1"/>
      <c r="H279" s="1"/>
      <c r="I279" s="1"/>
      <c r="J279" s="1"/>
      <c r="K279" s="1"/>
      <c r="L279" s="114" t="str">
        <f t="shared" si="9"/>
        <v>Yes</v>
      </c>
      <c r="M279" s="4"/>
      <c r="N279" s="4"/>
      <c r="O279" s="127" t="str">
        <f>IF(OR(A279="", M279=""), "",
   IF(AND(
         M279 &lt;= 'County Names to hide (2)'!$D$2,
         OR(N279="", N279 &gt;= 'County Names to hide (2)'!$C$2)
      ),
      "Yes",
      "No"
   )
)</f>
        <v/>
      </c>
      <c r="P279" s="4"/>
      <c r="Q279" s="4"/>
      <c r="R279" s="4"/>
      <c r="S279" s="4"/>
      <c r="U279" s="129" t="str">
        <f>IF(M279="","",
   ROUND(
      (MIN(IF(N279="", 'County Names to hide (2)'!$D$2, N279),
           'County Names to hide (2)'!$D$2)
       - M279) / 365 * 12,
   1)
)</f>
        <v/>
      </c>
      <c r="V279" s="131" t="str">
        <f>IF(C279="","",
   ROUND(('County Names to hide (2)'!$D$2 - C279) / 365 * 12, 1)
)</f>
        <v/>
      </c>
      <c r="W279" s="1"/>
      <c r="X279" s="1"/>
      <c r="Y279" s="1"/>
      <c r="Z279" s="1"/>
      <c r="AA279" s="1"/>
      <c r="AB279" s="1"/>
      <c r="AC279" s="1"/>
      <c r="AD279" s="1"/>
      <c r="AE279" s="1"/>
      <c r="AF27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79" s="1"/>
      <c r="AH279" s="1"/>
      <c r="AI279" s="124" t="str">
        <f t="shared" si="10"/>
        <v/>
      </c>
      <c r="AJ279" s="1"/>
      <c r="AK279" s="1"/>
      <c r="AL279" s="1"/>
    </row>
    <row r="280" spans="1:38" x14ac:dyDescent="0.35">
      <c r="A280" s="77"/>
      <c r="C280" s="87"/>
      <c r="L280" s="114" t="str">
        <f t="shared" si="9"/>
        <v>Yes</v>
      </c>
      <c r="M280" s="87"/>
      <c r="N280" s="87"/>
      <c r="O280" s="127" t="str">
        <f>IF(OR(A280="", M280=""), "",
   IF(AND(
         M280 &lt;= 'County Names to hide (2)'!$D$2,
         OR(N280="", N280 &gt;= 'County Names to hide (2)'!$C$2)
      ),
      "Yes",
      "No"
   )
)</f>
        <v/>
      </c>
      <c r="P280" s="87"/>
      <c r="Q280" s="87"/>
      <c r="R280" s="87"/>
      <c r="S280" s="87"/>
      <c r="T280" s="98"/>
      <c r="U280" s="129" t="str">
        <f>IF(M280="","",
   ROUND(
      (MIN(IF(N280="", 'County Names to hide (2)'!$D$2, N280),
           'County Names to hide (2)'!$D$2)
       - M280) / 365 * 12,
   1)
)</f>
        <v/>
      </c>
      <c r="V280" s="131" t="str">
        <f>IF(C280="","",
   ROUND(('County Names to hide (2)'!$D$2 - C280) / 365 * 12, 1)
)</f>
        <v/>
      </c>
      <c r="AF28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80" s="124" t="str">
        <f t="shared" si="10"/>
        <v/>
      </c>
    </row>
    <row r="281" spans="1:38" x14ac:dyDescent="0.35">
      <c r="A281" s="76"/>
      <c r="B281" s="1"/>
      <c r="D281" s="1"/>
      <c r="E281" s="1"/>
      <c r="F281" s="1"/>
      <c r="G281" s="1"/>
      <c r="H281" s="1"/>
      <c r="I281" s="1"/>
      <c r="J281" s="1"/>
      <c r="K281" s="1"/>
      <c r="L281" s="114" t="str">
        <f t="shared" si="9"/>
        <v>Yes</v>
      </c>
      <c r="M281" s="4"/>
      <c r="N281" s="4"/>
      <c r="O281" s="127" t="str">
        <f>IF(OR(A281="", M281=""), "",
   IF(AND(
         M281 &lt;= 'County Names to hide (2)'!$D$2,
         OR(N281="", N281 &gt;= 'County Names to hide (2)'!$C$2)
      ),
      "Yes",
      "No"
   )
)</f>
        <v/>
      </c>
      <c r="P281" s="4"/>
      <c r="Q281" s="4"/>
      <c r="R281" s="4"/>
      <c r="S281" s="4"/>
      <c r="U281" s="129" t="str">
        <f>IF(M281="","",
   ROUND(
      (MIN(IF(N281="", 'County Names to hide (2)'!$D$2, N281),
           'County Names to hide (2)'!$D$2)
       - M281) / 365 * 12,
   1)
)</f>
        <v/>
      </c>
      <c r="V281" s="131" t="str">
        <f>IF(C281="","",
   ROUND(('County Names to hide (2)'!$D$2 - C281) / 365 * 12, 1)
)</f>
        <v/>
      </c>
      <c r="W281" s="1"/>
      <c r="X281" s="1"/>
      <c r="Y281" s="1"/>
      <c r="Z281" s="1"/>
      <c r="AA281" s="1"/>
      <c r="AB281" s="1"/>
      <c r="AC281" s="1"/>
      <c r="AD281" s="1"/>
      <c r="AE281" s="1"/>
      <c r="AF28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81" s="1"/>
      <c r="AH281" s="1"/>
      <c r="AI281" s="124" t="str">
        <f t="shared" si="10"/>
        <v/>
      </c>
      <c r="AJ281" s="1"/>
      <c r="AK281" s="1"/>
      <c r="AL281" s="1"/>
    </row>
    <row r="282" spans="1:38" x14ac:dyDescent="0.35">
      <c r="A282" s="77"/>
      <c r="C282" s="87"/>
      <c r="L282" s="114" t="str">
        <f t="shared" si="9"/>
        <v>Yes</v>
      </c>
      <c r="M282" s="87"/>
      <c r="N282" s="87"/>
      <c r="O282" s="127" t="str">
        <f>IF(OR(A282="", M282=""), "",
   IF(AND(
         M282 &lt;= 'County Names to hide (2)'!$D$2,
         OR(N282="", N282 &gt;= 'County Names to hide (2)'!$C$2)
      ),
      "Yes",
      "No"
   )
)</f>
        <v/>
      </c>
      <c r="P282" s="87"/>
      <c r="Q282" s="87"/>
      <c r="R282" s="87"/>
      <c r="S282" s="87"/>
      <c r="T282" s="98"/>
      <c r="U282" s="129" t="str">
        <f>IF(M282="","",
   ROUND(
      (MIN(IF(N282="", 'County Names to hide (2)'!$D$2, N282),
           'County Names to hide (2)'!$D$2)
       - M282) / 365 * 12,
   1)
)</f>
        <v/>
      </c>
      <c r="V282" s="131" t="str">
        <f>IF(C282="","",
   ROUND(('County Names to hide (2)'!$D$2 - C282) / 365 * 12, 1)
)</f>
        <v/>
      </c>
      <c r="AF28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82" s="124" t="str">
        <f t="shared" si="10"/>
        <v/>
      </c>
    </row>
    <row r="283" spans="1:38" x14ac:dyDescent="0.35">
      <c r="A283" s="76"/>
      <c r="B283" s="1"/>
      <c r="D283" s="1"/>
      <c r="E283" s="1"/>
      <c r="F283" s="1"/>
      <c r="G283" s="1"/>
      <c r="H283" s="1"/>
      <c r="I283" s="1"/>
      <c r="J283" s="1"/>
      <c r="K283" s="1"/>
      <c r="L283" s="114" t="str">
        <f t="shared" si="9"/>
        <v>Yes</v>
      </c>
      <c r="M283" s="4"/>
      <c r="N283" s="4"/>
      <c r="O283" s="127" t="str">
        <f>IF(OR(A283="", M283=""), "",
   IF(AND(
         M283 &lt;= 'County Names to hide (2)'!$D$2,
         OR(N283="", N283 &gt;= 'County Names to hide (2)'!$C$2)
      ),
      "Yes",
      "No"
   )
)</f>
        <v/>
      </c>
      <c r="P283" s="4"/>
      <c r="Q283" s="4"/>
      <c r="R283" s="4"/>
      <c r="S283" s="4"/>
      <c r="U283" s="129" t="str">
        <f>IF(M283="","",
   ROUND(
      (MIN(IF(N283="", 'County Names to hide (2)'!$D$2, N283),
           'County Names to hide (2)'!$D$2)
       - M283) / 365 * 12,
   1)
)</f>
        <v/>
      </c>
      <c r="V283" s="131" t="str">
        <f>IF(C283="","",
   ROUND(('County Names to hide (2)'!$D$2 - C283) / 365 * 12, 1)
)</f>
        <v/>
      </c>
      <c r="W283" s="1"/>
      <c r="X283" s="1"/>
      <c r="Y283" s="1"/>
      <c r="Z283" s="1"/>
      <c r="AA283" s="1"/>
      <c r="AB283" s="1"/>
      <c r="AC283" s="1"/>
      <c r="AD283" s="1"/>
      <c r="AE283" s="1"/>
      <c r="AF28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83" s="1"/>
      <c r="AH283" s="1"/>
      <c r="AI283" s="124" t="str">
        <f t="shared" si="10"/>
        <v/>
      </c>
      <c r="AJ283" s="1"/>
      <c r="AK283" s="1"/>
      <c r="AL283" s="1"/>
    </row>
    <row r="284" spans="1:38" x14ac:dyDescent="0.35">
      <c r="A284" s="77"/>
      <c r="C284" s="87"/>
      <c r="L284" s="114" t="str">
        <f t="shared" si="9"/>
        <v>Yes</v>
      </c>
      <c r="M284" s="87"/>
      <c r="N284" s="87"/>
      <c r="O284" s="127" t="str">
        <f>IF(OR(A284="", M284=""), "",
   IF(AND(
         M284 &lt;= 'County Names to hide (2)'!$D$2,
         OR(N284="", N284 &gt;= 'County Names to hide (2)'!$C$2)
      ),
      "Yes",
      "No"
   )
)</f>
        <v/>
      </c>
      <c r="P284" s="87"/>
      <c r="Q284" s="87"/>
      <c r="R284" s="87"/>
      <c r="S284" s="87"/>
      <c r="T284" s="98"/>
      <c r="U284" s="129" t="str">
        <f>IF(M284="","",
   ROUND(
      (MIN(IF(N284="", 'County Names to hide (2)'!$D$2, N284),
           'County Names to hide (2)'!$D$2)
       - M284) / 365 * 12,
   1)
)</f>
        <v/>
      </c>
      <c r="V284" s="131" t="str">
        <f>IF(C284="","",
   ROUND(('County Names to hide (2)'!$D$2 - C284) / 365 * 12, 1)
)</f>
        <v/>
      </c>
      <c r="AF28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84" s="124" t="str">
        <f t="shared" si="10"/>
        <v/>
      </c>
    </row>
    <row r="285" spans="1:38" x14ac:dyDescent="0.35">
      <c r="A285" s="76"/>
      <c r="B285" s="1"/>
      <c r="D285" s="1"/>
      <c r="E285" s="1"/>
      <c r="F285" s="1"/>
      <c r="G285" s="1"/>
      <c r="H285" s="1"/>
      <c r="I285" s="1"/>
      <c r="J285" s="1"/>
      <c r="K285" s="1"/>
      <c r="L285" s="114" t="str">
        <f t="shared" si="9"/>
        <v>Yes</v>
      </c>
      <c r="M285" s="4"/>
      <c r="N285" s="4"/>
      <c r="O285" s="127" t="str">
        <f>IF(OR(A285="", M285=""), "",
   IF(AND(
         M285 &lt;= 'County Names to hide (2)'!$D$2,
         OR(N285="", N285 &gt;= 'County Names to hide (2)'!$C$2)
      ),
      "Yes",
      "No"
   )
)</f>
        <v/>
      </c>
      <c r="P285" s="4"/>
      <c r="Q285" s="4"/>
      <c r="R285" s="4"/>
      <c r="S285" s="4"/>
      <c r="U285" s="129" t="str">
        <f>IF(M285="","",
   ROUND(
      (MIN(IF(N285="", 'County Names to hide (2)'!$D$2, N285),
           'County Names to hide (2)'!$D$2)
       - M285) / 365 * 12,
   1)
)</f>
        <v/>
      </c>
      <c r="V285" s="131" t="str">
        <f>IF(C285="","",
   ROUND(('County Names to hide (2)'!$D$2 - C285) / 365 * 12, 1)
)</f>
        <v/>
      </c>
      <c r="W285" s="1"/>
      <c r="X285" s="1"/>
      <c r="Y285" s="1"/>
      <c r="Z285" s="1"/>
      <c r="AA285" s="1"/>
      <c r="AB285" s="1"/>
      <c r="AC285" s="1"/>
      <c r="AD285" s="1"/>
      <c r="AE285" s="1"/>
      <c r="AF28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85" s="1"/>
      <c r="AH285" s="1"/>
      <c r="AI285" s="124" t="str">
        <f t="shared" si="10"/>
        <v/>
      </c>
      <c r="AJ285" s="1"/>
      <c r="AK285" s="1"/>
      <c r="AL285" s="1"/>
    </row>
    <row r="286" spans="1:38" x14ac:dyDescent="0.35">
      <c r="A286" s="77"/>
      <c r="C286" s="87"/>
      <c r="L286" s="114" t="str">
        <f t="shared" si="9"/>
        <v>Yes</v>
      </c>
      <c r="M286" s="87"/>
      <c r="N286" s="87"/>
      <c r="O286" s="127" t="str">
        <f>IF(OR(A286="", M286=""), "",
   IF(AND(
         M286 &lt;= 'County Names to hide (2)'!$D$2,
         OR(N286="", N286 &gt;= 'County Names to hide (2)'!$C$2)
      ),
      "Yes",
      "No"
   )
)</f>
        <v/>
      </c>
      <c r="P286" s="87"/>
      <c r="Q286" s="87"/>
      <c r="R286" s="87"/>
      <c r="S286" s="87"/>
      <c r="T286" s="98"/>
      <c r="U286" s="129" t="str">
        <f>IF(M286="","",
   ROUND(
      (MIN(IF(N286="", 'County Names to hide (2)'!$D$2, N286),
           'County Names to hide (2)'!$D$2)
       - M286) / 365 * 12,
   1)
)</f>
        <v/>
      </c>
      <c r="V286" s="131" t="str">
        <f>IF(C286="","",
   ROUND(('County Names to hide (2)'!$D$2 - C286) / 365 * 12, 1)
)</f>
        <v/>
      </c>
      <c r="AF28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86" s="124" t="str">
        <f t="shared" si="10"/>
        <v/>
      </c>
    </row>
    <row r="287" spans="1:38" x14ac:dyDescent="0.35">
      <c r="A287" s="76"/>
      <c r="B287" s="1"/>
      <c r="D287" s="1"/>
      <c r="E287" s="1"/>
      <c r="F287" s="1"/>
      <c r="G287" s="1"/>
      <c r="H287" s="1"/>
      <c r="I287" s="1"/>
      <c r="J287" s="1"/>
      <c r="K287" s="1"/>
      <c r="L287" s="114" t="str">
        <f t="shared" si="9"/>
        <v>Yes</v>
      </c>
      <c r="M287" s="4"/>
      <c r="N287" s="4"/>
      <c r="O287" s="127" t="str">
        <f>IF(OR(A287="", M287=""), "",
   IF(AND(
         M287 &lt;= 'County Names to hide (2)'!$D$2,
         OR(N287="", N287 &gt;= 'County Names to hide (2)'!$C$2)
      ),
      "Yes",
      "No"
   )
)</f>
        <v/>
      </c>
      <c r="P287" s="4"/>
      <c r="Q287" s="4"/>
      <c r="R287" s="4"/>
      <c r="S287" s="4"/>
      <c r="U287" s="129" t="str">
        <f>IF(M287="","",
   ROUND(
      (MIN(IF(N287="", 'County Names to hide (2)'!$D$2, N287),
           'County Names to hide (2)'!$D$2)
       - M287) / 365 * 12,
   1)
)</f>
        <v/>
      </c>
      <c r="V287" s="131" t="str">
        <f>IF(C287="","",
   ROUND(('County Names to hide (2)'!$D$2 - C287) / 365 * 12, 1)
)</f>
        <v/>
      </c>
      <c r="W287" s="1"/>
      <c r="X287" s="1"/>
      <c r="Y287" s="1"/>
      <c r="Z287" s="1"/>
      <c r="AA287" s="1"/>
      <c r="AB287" s="1"/>
      <c r="AC287" s="1"/>
      <c r="AD287" s="1"/>
      <c r="AE287" s="1"/>
      <c r="AF28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87" s="1"/>
      <c r="AH287" s="1"/>
      <c r="AI287" s="124" t="str">
        <f t="shared" si="10"/>
        <v/>
      </c>
      <c r="AJ287" s="1"/>
      <c r="AK287" s="1"/>
      <c r="AL287" s="1"/>
    </row>
    <row r="288" spans="1:38" x14ac:dyDescent="0.35">
      <c r="A288" s="77"/>
      <c r="C288" s="87"/>
      <c r="L288" s="114" t="str">
        <f t="shared" si="9"/>
        <v>Yes</v>
      </c>
      <c r="M288" s="87"/>
      <c r="N288" s="87"/>
      <c r="O288" s="127" t="str">
        <f>IF(OR(A288="", M288=""), "",
   IF(AND(
         M288 &lt;= 'County Names to hide (2)'!$D$2,
         OR(N288="", N288 &gt;= 'County Names to hide (2)'!$C$2)
      ),
      "Yes",
      "No"
   )
)</f>
        <v/>
      </c>
      <c r="P288" s="87"/>
      <c r="Q288" s="87"/>
      <c r="R288" s="87"/>
      <c r="S288" s="87"/>
      <c r="T288" s="98"/>
      <c r="U288" s="129" t="str">
        <f>IF(M288="","",
   ROUND(
      (MIN(IF(N288="", 'County Names to hide (2)'!$D$2, N288),
           'County Names to hide (2)'!$D$2)
       - M288) / 365 * 12,
   1)
)</f>
        <v/>
      </c>
      <c r="V288" s="131" t="str">
        <f>IF(C288="","",
   ROUND(('County Names to hide (2)'!$D$2 - C288) / 365 * 12, 1)
)</f>
        <v/>
      </c>
      <c r="AF28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88" s="124" t="str">
        <f t="shared" si="10"/>
        <v/>
      </c>
    </row>
    <row r="289" spans="1:38" x14ac:dyDescent="0.35">
      <c r="A289" s="76"/>
      <c r="B289" s="1"/>
      <c r="D289" s="1"/>
      <c r="E289" s="1"/>
      <c r="F289" s="1"/>
      <c r="G289" s="1"/>
      <c r="H289" s="1"/>
      <c r="I289" s="1"/>
      <c r="J289" s="1"/>
      <c r="K289" s="1"/>
      <c r="L289" s="114" t="str">
        <f t="shared" si="9"/>
        <v>Yes</v>
      </c>
      <c r="M289" s="4"/>
      <c r="N289" s="4"/>
      <c r="O289" s="127" t="str">
        <f>IF(OR(A289="", M289=""), "",
   IF(AND(
         M289 &lt;= 'County Names to hide (2)'!$D$2,
         OR(N289="", N289 &gt;= 'County Names to hide (2)'!$C$2)
      ),
      "Yes",
      "No"
   )
)</f>
        <v/>
      </c>
      <c r="P289" s="4"/>
      <c r="Q289" s="4"/>
      <c r="R289" s="4"/>
      <c r="S289" s="4"/>
      <c r="U289" s="129" t="str">
        <f>IF(M289="","",
   ROUND(
      (MIN(IF(N289="", 'County Names to hide (2)'!$D$2, N289),
           'County Names to hide (2)'!$D$2)
       - M289) / 365 * 12,
   1)
)</f>
        <v/>
      </c>
      <c r="V289" s="131" t="str">
        <f>IF(C289="","",
   ROUND(('County Names to hide (2)'!$D$2 - C289) / 365 * 12, 1)
)</f>
        <v/>
      </c>
      <c r="W289" s="1"/>
      <c r="X289" s="1"/>
      <c r="Y289" s="1"/>
      <c r="Z289" s="1"/>
      <c r="AA289" s="1"/>
      <c r="AB289" s="1"/>
      <c r="AC289" s="1"/>
      <c r="AD289" s="1"/>
      <c r="AE289" s="1"/>
      <c r="AF28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89" s="1"/>
      <c r="AH289" s="1"/>
      <c r="AI289" s="124" t="str">
        <f t="shared" si="10"/>
        <v/>
      </c>
      <c r="AJ289" s="1"/>
      <c r="AK289" s="1"/>
      <c r="AL289" s="1"/>
    </row>
    <row r="290" spans="1:38" x14ac:dyDescent="0.35">
      <c r="A290" s="77"/>
      <c r="C290" s="87"/>
      <c r="L290" s="114" t="str">
        <f t="shared" si="9"/>
        <v>Yes</v>
      </c>
      <c r="M290" s="87"/>
      <c r="N290" s="87"/>
      <c r="O290" s="127" t="str">
        <f>IF(OR(A290="", M290=""), "",
   IF(AND(
         M290 &lt;= 'County Names to hide (2)'!$D$2,
         OR(N290="", N290 &gt;= 'County Names to hide (2)'!$C$2)
      ),
      "Yes",
      "No"
   )
)</f>
        <v/>
      </c>
      <c r="P290" s="87"/>
      <c r="Q290" s="87"/>
      <c r="R290" s="87"/>
      <c r="S290" s="87"/>
      <c r="T290" s="98"/>
      <c r="U290" s="129" t="str">
        <f>IF(M290="","",
   ROUND(
      (MIN(IF(N290="", 'County Names to hide (2)'!$D$2, N290),
           'County Names to hide (2)'!$D$2)
       - M290) / 365 * 12,
   1)
)</f>
        <v/>
      </c>
      <c r="V290" s="131" t="str">
        <f>IF(C290="","",
   ROUND(('County Names to hide (2)'!$D$2 - C290) / 365 * 12, 1)
)</f>
        <v/>
      </c>
      <c r="AF29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90" s="124" t="str">
        <f t="shared" si="10"/>
        <v/>
      </c>
    </row>
    <row r="291" spans="1:38" x14ac:dyDescent="0.35">
      <c r="A291" s="76"/>
      <c r="B291" s="1"/>
      <c r="D291" s="1"/>
      <c r="E291" s="1"/>
      <c r="F291" s="1"/>
      <c r="G291" s="1"/>
      <c r="H291" s="1"/>
      <c r="I291" s="1"/>
      <c r="J291" s="1"/>
      <c r="K291" s="1"/>
      <c r="L291" s="114" t="str">
        <f t="shared" si="9"/>
        <v>Yes</v>
      </c>
      <c r="M291" s="4"/>
      <c r="N291" s="4"/>
      <c r="O291" s="127" t="str">
        <f>IF(OR(A291="", M291=""), "",
   IF(AND(
         M291 &lt;= 'County Names to hide (2)'!$D$2,
         OR(N291="", N291 &gt;= 'County Names to hide (2)'!$C$2)
      ),
      "Yes",
      "No"
   )
)</f>
        <v/>
      </c>
      <c r="P291" s="4"/>
      <c r="Q291" s="4"/>
      <c r="R291" s="4"/>
      <c r="S291" s="4"/>
      <c r="U291" s="129" t="str">
        <f>IF(M291="","",
   ROUND(
      (MIN(IF(N291="", 'County Names to hide (2)'!$D$2, N291),
           'County Names to hide (2)'!$D$2)
       - M291) / 365 * 12,
   1)
)</f>
        <v/>
      </c>
      <c r="V291" s="131" t="str">
        <f>IF(C291="","",
   ROUND(('County Names to hide (2)'!$D$2 - C291) / 365 * 12, 1)
)</f>
        <v/>
      </c>
      <c r="W291" s="1"/>
      <c r="X291" s="1"/>
      <c r="Y291" s="1"/>
      <c r="Z291" s="1"/>
      <c r="AA291" s="1"/>
      <c r="AB291" s="1"/>
      <c r="AC291" s="1"/>
      <c r="AD291" s="1"/>
      <c r="AE291" s="1"/>
      <c r="AF29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91" s="1"/>
      <c r="AH291" s="1"/>
      <c r="AI291" s="124" t="str">
        <f t="shared" si="10"/>
        <v/>
      </c>
      <c r="AJ291" s="1"/>
      <c r="AK291" s="1"/>
      <c r="AL291" s="1"/>
    </row>
    <row r="292" spans="1:38" x14ac:dyDescent="0.35">
      <c r="A292" s="77"/>
      <c r="C292" s="87"/>
      <c r="L292" s="114" t="str">
        <f t="shared" si="9"/>
        <v>Yes</v>
      </c>
      <c r="M292" s="87"/>
      <c r="N292" s="87"/>
      <c r="O292" s="127" t="str">
        <f>IF(OR(A292="", M292=""), "",
   IF(AND(
         M292 &lt;= 'County Names to hide (2)'!$D$2,
         OR(N292="", N292 &gt;= 'County Names to hide (2)'!$C$2)
      ),
      "Yes",
      "No"
   )
)</f>
        <v/>
      </c>
      <c r="P292" s="87"/>
      <c r="Q292" s="87"/>
      <c r="R292" s="87"/>
      <c r="S292" s="87"/>
      <c r="T292" s="98"/>
      <c r="U292" s="129" t="str">
        <f>IF(M292="","",
   ROUND(
      (MIN(IF(N292="", 'County Names to hide (2)'!$D$2, N292),
           'County Names to hide (2)'!$D$2)
       - M292) / 365 * 12,
   1)
)</f>
        <v/>
      </c>
      <c r="V292" s="131" t="str">
        <f>IF(C292="","",
   ROUND(('County Names to hide (2)'!$D$2 - C292) / 365 * 12, 1)
)</f>
        <v/>
      </c>
      <c r="AF29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92" s="124" t="str">
        <f t="shared" si="10"/>
        <v/>
      </c>
    </row>
    <row r="293" spans="1:38" x14ac:dyDescent="0.35">
      <c r="A293" s="76"/>
      <c r="B293" s="1"/>
      <c r="D293" s="1"/>
      <c r="E293" s="1"/>
      <c r="F293" s="1"/>
      <c r="G293" s="1"/>
      <c r="H293" s="1"/>
      <c r="I293" s="1"/>
      <c r="J293" s="1"/>
      <c r="K293" s="1"/>
      <c r="L293" s="114" t="str">
        <f t="shared" si="9"/>
        <v>Yes</v>
      </c>
      <c r="M293" s="4"/>
      <c r="N293" s="4"/>
      <c r="O293" s="127" t="str">
        <f>IF(OR(A293="", M293=""), "",
   IF(AND(
         M293 &lt;= 'County Names to hide (2)'!$D$2,
         OR(N293="", N293 &gt;= 'County Names to hide (2)'!$C$2)
      ),
      "Yes",
      "No"
   )
)</f>
        <v/>
      </c>
      <c r="P293" s="4"/>
      <c r="Q293" s="4"/>
      <c r="R293" s="4"/>
      <c r="S293" s="4"/>
      <c r="U293" s="129" t="str">
        <f>IF(M293="","",
   ROUND(
      (MIN(IF(N293="", 'County Names to hide (2)'!$D$2, N293),
           'County Names to hide (2)'!$D$2)
       - M293) / 365 * 12,
   1)
)</f>
        <v/>
      </c>
      <c r="V293" s="131" t="str">
        <f>IF(C293="","",
   ROUND(('County Names to hide (2)'!$D$2 - C293) / 365 * 12, 1)
)</f>
        <v/>
      </c>
      <c r="W293" s="1"/>
      <c r="X293" s="1"/>
      <c r="Y293" s="1"/>
      <c r="Z293" s="1"/>
      <c r="AA293" s="1"/>
      <c r="AB293" s="1"/>
      <c r="AC293" s="1"/>
      <c r="AD293" s="1"/>
      <c r="AE293" s="1"/>
      <c r="AF29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93" s="1"/>
      <c r="AH293" s="1"/>
      <c r="AI293" s="124" t="str">
        <f t="shared" si="10"/>
        <v/>
      </c>
      <c r="AJ293" s="1"/>
      <c r="AK293" s="1"/>
      <c r="AL293" s="1"/>
    </row>
    <row r="294" spans="1:38" x14ac:dyDescent="0.35">
      <c r="A294" s="77"/>
      <c r="C294" s="87"/>
      <c r="L294" s="114" t="str">
        <f t="shared" si="9"/>
        <v>Yes</v>
      </c>
      <c r="M294" s="87"/>
      <c r="N294" s="87"/>
      <c r="O294" s="127" t="str">
        <f>IF(OR(A294="", M294=""), "",
   IF(AND(
         M294 &lt;= 'County Names to hide (2)'!$D$2,
         OR(N294="", N294 &gt;= 'County Names to hide (2)'!$C$2)
      ),
      "Yes",
      "No"
   )
)</f>
        <v/>
      </c>
      <c r="P294" s="87"/>
      <c r="Q294" s="87"/>
      <c r="R294" s="87"/>
      <c r="S294" s="87"/>
      <c r="T294" s="98"/>
      <c r="U294" s="129" t="str">
        <f>IF(M294="","",
   ROUND(
      (MIN(IF(N294="", 'County Names to hide (2)'!$D$2, N294),
           'County Names to hide (2)'!$D$2)
       - M294) / 365 * 12,
   1)
)</f>
        <v/>
      </c>
      <c r="V294" s="131" t="str">
        <f>IF(C294="","",
   ROUND(('County Names to hide (2)'!$D$2 - C294) / 365 * 12, 1)
)</f>
        <v/>
      </c>
      <c r="AF29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94" s="124" t="str">
        <f t="shared" si="10"/>
        <v/>
      </c>
    </row>
    <row r="295" spans="1:38" x14ac:dyDescent="0.35">
      <c r="A295" s="76"/>
      <c r="B295" s="1"/>
      <c r="D295" s="1"/>
      <c r="E295" s="1"/>
      <c r="F295" s="1"/>
      <c r="G295" s="1"/>
      <c r="H295" s="1"/>
      <c r="I295" s="1"/>
      <c r="J295" s="1"/>
      <c r="K295" s="1"/>
      <c r="L295" s="114" t="str">
        <f t="shared" si="9"/>
        <v>Yes</v>
      </c>
      <c r="M295" s="4"/>
      <c r="N295" s="4"/>
      <c r="O295" s="127" t="str">
        <f>IF(OR(A295="", M295=""), "",
   IF(AND(
         M295 &lt;= 'County Names to hide (2)'!$D$2,
         OR(N295="", N295 &gt;= 'County Names to hide (2)'!$C$2)
      ),
      "Yes",
      "No"
   )
)</f>
        <v/>
      </c>
      <c r="P295" s="4"/>
      <c r="Q295" s="4"/>
      <c r="R295" s="4"/>
      <c r="S295" s="4"/>
      <c r="U295" s="129" t="str">
        <f>IF(M295="","",
   ROUND(
      (MIN(IF(N295="", 'County Names to hide (2)'!$D$2, N295),
           'County Names to hide (2)'!$D$2)
       - M295) / 365 * 12,
   1)
)</f>
        <v/>
      </c>
      <c r="V295" s="131" t="str">
        <f>IF(C295="","",
   ROUND(('County Names to hide (2)'!$D$2 - C295) / 365 * 12, 1)
)</f>
        <v/>
      </c>
      <c r="W295" s="1"/>
      <c r="X295" s="1"/>
      <c r="Y295" s="1"/>
      <c r="Z295" s="1"/>
      <c r="AA295" s="1"/>
      <c r="AB295" s="1"/>
      <c r="AC295" s="1"/>
      <c r="AD295" s="1"/>
      <c r="AE295" s="1"/>
      <c r="AF29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95" s="1"/>
      <c r="AH295" s="1"/>
      <c r="AI295" s="124" t="str">
        <f t="shared" si="10"/>
        <v/>
      </c>
      <c r="AJ295" s="1"/>
      <c r="AK295" s="1"/>
      <c r="AL295" s="1"/>
    </row>
    <row r="296" spans="1:38" x14ac:dyDescent="0.35">
      <c r="A296" s="77"/>
      <c r="C296" s="87"/>
      <c r="L296" s="114" t="str">
        <f t="shared" si="9"/>
        <v>Yes</v>
      </c>
      <c r="M296" s="87"/>
      <c r="N296" s="87"/>
      <c r="O296" s="127" t="str">
        <f>IF(OR(A296="", M296=""), "",
   IF(AND(
         M296 &lt;= 'County Names to hide (2)'!$D$2,
         OR(N296="", N296 &gt;= 'County Names to hide (2)'!$C$2)
      ),
      "Yes",
      "No"
   )
)</f>
        <v/>
      </c>
      <c r="P296" s="87"/>
      <c r="Q296" s="87"/>
      <c r="R296" s="87"/>
      <c r="S296" s="87"/>
      <c r="T296" s="98"/>
      <c r="U296" s="129" t="str">
        <f>IF(M296="","",
   ROUND(
      (MIN(IF(N296="", 'County Names to hide (2)'!$D$2, N296),
           'County Names to hide (2)'!$D$2)
       - M296) / 365 * 12,
   1)
)</f>
        <v/>
      </c>
      <c r="V296" s="131" t="str">
        <f>IF(C296="","",
   ROUND(('County Names to hide (2)'!$D$2 - C296) / 365 * 12, 1)
)</f>
        <v/>
      </c>
      <c r="AF29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96" s="124" t="str">
        <f t="shared" si="10"/>
        <v/>
      </c>
    </row>
    <row r="297" spans="1:38" x14ac:dyDescent="0.35">
      <c r="A297" s="76"/>
      <c r="B297" s="1"/>
      <c r="D297" s="1"/>
      <c r="E297" s="1"/>
      <c r="F297" s="1"/>
      <c r="G297" s="1"/>
      <c r="H297" s="1"/>
      <c r="I297" s="1"/>
      <c r="J297" s="1"/>
      <c r="K297" s="1"/>
      <c r="L297" s="114" t="str">
        <f t="shared" si="9"/>
        <v>Yes</v>
      </c>
      <c r="M297" s="4"/>
      <c r="N297" s="4"/>
      <c r="O297" s="127" t="str">
        <f>IF(OR(A297="", M297=""), "",
   IF(AND(
         M297 &lt;= 'County Names to hide (2)'!$D$2,
         OR(N297="", N297 &gt;= 'County Names to hide (2)'!$C$2)
      ),
      "Yes",
      "No"
   )
)</f>
        <v/>
      </c>
      <c r="P297" s="4"/>
      <c r="Q297" s="4"/>
      <c r="R297" s="4"/>
      <c r="S297" s="4"/>
      <c r="U297" s="129" t="str">
        <f>IF(M297="","",
   ROUND(
      (MIN(IF(N297="", 'County Names to hide (2)'!$D$2, N297),
           'County Names to hide (2)'!$D$2)
       - M297) / 365 * 12,
   1)
)</f>
        <v/>
      </c>
      <c r="V297" s="131" t="str">
        <f>IF(C297="","",
   ROUND(('County Names to hide (2)'!$D$2 - C297) / 365 * 12, 1)
)</f>
        <v/>
      </c>
      <c r="W297" s="1"/>
      <c r="X297" s="1"/>
      <c r="Y297" s="1"/>
      <c r="Z297" s="1"/>
      <c r="AA297" s="1"/>
      <c r="AB297" s="1"/>
      <c r="AC297" s="1"/>
      <c r="AD297" s="1"/>
      <c r="AE297" s="1"/>
      <c r="AF29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97" s="1"/>
      <c r="AH297" s="1"/>
      <c r="AI297" s="124" t="str">
        <f t="shared" si="10"/>
        <v/>
      </c>
      <c r="AJ297" s="1"/>
      <c r="AK297" s="1"/>
      <c r="AL297" s="1"/>
    </row>
    <row r="298" spans="1:38" x14ac:dyDescent="0.35">
      <c r="A298" s="77"/>
      <c r="C298" s="87"/>
      <c r="L298" s="114" t="str">
        <f t="shared" si="9"/>
        <v>Yes</v>
      </c>
      <c r="M298" s="87"/>
      <c r="N298" s="87"/>
      <c r="O298" s="127" t="str">
        <f>IF(OR(A298="", M298=""), "",
   IF(AND(
         M298 &lt;= 'County Names to hide (2)'!$D$2,
         OR(N298="", N298 &gt;= 'County Names to hide (2)'!$C$2)
      ),
      "Yes",
      "No"
   )
)</f>
        <v/>
      </c>
      <c r="P298" s="87"/>
      <c r="Q298" s="87"/>
      <c r="R298" s="87"/>
      <c r="S298" s="87"/>
      <c r="T298" s="98"/>
      <c r="U298" s="129" t="str">
        <f>IF(M298="","",
   ROUND(
      (MIN(IF(N298="", 'County Names to hide (2)'!$D$2, N298),
           'County Names to hide (2)'!$D$2)
       - M298) / 365 * 12,
   1)
)</f>
        <v/>
      </c>
      <c r="V298" s="131" t="str">
        <f>IF(C298="","",
   ROUND(('County Names to hide (2)'!$D$2 - C298) / 365 * 12, 1)
)</f>
        <v/>
      </c>
      <c r="AF29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298" s="124" t="str">
        <f t="shared" si="10"/>
        <v/>
      </c>
    </row>
    <row r="299" spans="1:38" x14ac:dyDescent="0.35">
      <c r="A299" s="76"/>
      <c r="B299" s="1"/>
      <c r="D299" s="1"/>
      <c r="E299" s="1"/>
      <c r="F299" s="1"/>
      <c r="G299" s="1"/>
      <c r="H299" s="1"/>
      <c r="I299" s="1"/>
      <c r="J299" s="1"/>
      <c r="K299" s="1"/>
      <c r="L299" s="114" t="str">
        <f t="shared" si="9"/>
        <v>Yes</v>
      </c>
      <c r="M299" s="4"/>
      <c r="N299" s="4"/>
      <c r="O299" s="127" t="str">
        <f>IF(OR(A299="", M299=""), "",
   IF(AND(
         M299 &lt;= 'County Names to hide (2)'!$D$2,
         OR(N299="", N299 &gt;= 'County Names to hide (2)'!$C$2)
      ),
      "Yes",
      "No"
   )
)</f>
        <v/>
      </c>
      <c r="P299" s="4"/>
      <c r="Q299" s="4"/>
      <c r="R299" s="4"/>
      <c r="S299" s="4"/>
      <c r="U299" s="129" t="str">
        <f>IF(M299="","",
   ROUND(
      (MIN(IF(N299="", 'County Names to hide (2)'!$D$2, N299),
           'County Names to hide (2)'!$D$2)
       - M299) / 365 * 12,
   1)
)</f>
        <v/>
      </c>
      <c r="V299" s="131" t="str">
        <f>IF(C299="","",
   ROUND(('County Names to hide (2)'!$D$2 - C299) / 365 * 12, 1)
)</f>
        <v/>
      </c>
      <c r="W299" s="1"/>
      <c r="X299" s="1"/>
      <c r="Y299" s="1"/>
      <c r="Z299" s="1"/>
      <c r="AA299" s="1"/>
      <c r="AB299" s="1"/>
      <c r="AC299" s="1"/>
      <c r="AD299" s="1"/>
      <c r="AE299" s="1"/>
      <c r="AF29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299" s="1"/>
      <c r="AH299" s="1"/>
      <c r="AI299" s="124" t="str">
        <f t="shared" si="10"/>
        <v/>
      </c>
      <c r="AJ299" s="1"/>
      <c r="AK299" s="1"/>
      <c r="AL299" s="1"/>
    </row>
    <row r="300" spans="1:38" x14ac:dyDescent="0.35">
      <c r="A300" s="77"/>
      <c r="C300" s="87"/>
      <c r="L300" s="114" t="str">
        <f t="shared" si="9"/>
        <v>Yes</v>
      </c>
      <c r="M300" s="87"/>
      <c r="N300" s="87"/>
      <c r="O300" s="127" t="str">
        <f>IF(OR(A300="", M300=""), "",
   IF(AND(
         M300 &lt;= 'County Names to hide (2)'!$D$2,
         OR(N300="", N300 &gt;= 'County Names to hide (2)'!$C$2)
      ),
      "Yes",
      "No"
   )
)</f>
        <v/>
      </c>
      <c r="P300" s="87"/>
      <c r="Q300" s="87"/>
      <c r="R300" s="87"/>
      <c r="S300" s="87"/>
      <c r="T300" s="98"/>
      <c r="U300" s="129" t="str">
        <f>IF(M300="","",
   ROUND(
      (MIN(IF(N300="", 'County Names to hide (2)'!$D$2, N300),
           'County Names to hide (2)'!$D$2)
       - M300) / 365 * 12,
   1)
)</f>
        <v/>
      </c>
      <c r="V300" s="131" t="str">
        <f>IF(C300="","",
   ROUND(('County Names to hide (2)'!$D$2 - C300) / 365 * 12, 1)
)</f>
        <v/>
      </c>
      <c r="AF30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00" s="124" t="str">
        <f t="shared" si="10"/>
        <v/>
      </c>
    </row>
    <row r="301" spans="1:38" x14ac:dyDescent="0.35">
      <c r="A301" s="76"/>
      <c r="B301" s="1"/>
      <c r="D301" s="1"/>
      <c r="E301" s="1"/>
      <c r="F301" s="1"/>
      <c r="G301" s="1"/>
      <c r="H301" s="1"/>
      <c r="I301" s="1"/>
      <c r="J301" s="1"/>
      <c r="K301" s="1"/>
      <c r="L301" s="114" t="str">
        <f t="shared" si="9"/>
        <v>Yes</v>
      </c>
      <c r="M301" s="4"/>
      <c r="N301" s="4"/>
      <c r="O301" s="127" t="str">
        <f>IF(OR(A301="", M301=""), "",
   IF(AND(
         M301 &lt;= 'County Names to hide (2)'!$D$2,
         OR(N301="", N301 &gt;= 'County Names to hide (2)'!$C$2)
      ),
      "Yes",
      "No"
   )
)</f>
        <v/>
      </c>
      <c r="P301" s="4"/>
      <c r="Q301" s="4"/>
      <c r="R301" s="4"/>
      <c r="S301" s="4"/>
      <c r="U301" s="129" t="str">
        <f>IF(M301="","",
   ROUND(
      (MIN(IF(N301="", 'County Names to hide (2)'!$D$2, N301),
           'County Names to hide (2)'!$D$2)
       - M301) / 365 * 12,
   1)
)</f>
        <v/>
      </c>
      <c r="V301" s="131" t="str">
        <f>IF(C301="","",
   ROUND(('County Names to hide (2)'!$D$2 - C301) / 365 * 12, 1)
)</f>
        <v/>
      </c>
      <c r="W301" s="1"/>
      <c r="X301" s="1"/>
      <c r="Y301" s="1"/>
      <c r="Z301" s="1"/>
      <c r="AA301" s="1"/>
      <c r="AB301" s="1"/>
      <c r="AC301" s="1"/>
      <c r="AD301" s="1"/>
      <c r="AE301" s="1"/>
      <c r="AF30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01" s="1"/>
      <c r="AH301" s="1"/>
      <c r="AI301" s="124" t="str">
        <f t="shared" si="10"/>
        <v/>
      </c>
      <c r="AJ301" s="1"/>
      <c r="AK301" s="1"/>
      <c r="AL301" s="1"/>
    </row>
    <row r="302" spans="1:38" x14ac:dyDescent="0.35">
      <c r="A302" s="77"/>
      <c r="C302" s="87"/>
      <c r="L302" s="114" t="str">
        <f t="shared" si="9"/>
        <v>Yes</v>
      </c>
      <c r="M302" s="87"/>
      <c r="N302" s="87"/>
      <c r="O302" s="127" t="str">
        <f>IF(OR(A302="", M302=""), "",
   IF(AND(
         M302 &lt;= 'County Names to hide (2)'!$D$2,
         OR(N302="", N302 &gt;= 'County Names to hide (2)'!$C$2)
      ),
      "Yes",
      "No"
   )
)</f>
        <v/>
      </c>
      <c r="P302" s="87"/>
      <c r="Q302" s="87"/>
      <c r="R302" s="87"/>
      <c r="S302" s="87"/>
      <c r="T302" s="98"/>
      <c r="U302" s="129" t="str">
        <f>IF(M302="","",
   ROUND(
      (MIN(IF(N302="", 'County Names to hide (2)'!$D$2, N302),
           'County Names to hide (2)'!$D$2)
       - M302) / 365 * 12,
   1)
)</f>
        <v/>
      </c>
      <c r="V302" s="131" t="str">
        <f>IF(C302="","",
   ROUND(('County Names to hide (2)'!$D$2 - C302) / 365 * 12, 1)
)</f>
        <v/>
      </c>
      <c r="AF30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02" s="124" t="str">
        <f t="shared" si="10"/>
        <v/>
      </c>
    </row>
    <row r="303" spans="1:38" x14ac:dyDescent="0.35">
      <c r="A303" s="76"/>
      <c r="B303" s="1"/>
      <c r="D303" s="1"/>
      <c r="E303" s="1"/>
      <c r="F303" s="1"/>
      <c r="G303" s="1"/>
      <c r="H303" s="1"/>
      <c r="I303" s="1"/>
      <c r="J303" s="1"/>
      <c r="K303" s="1"/>
      <c r="L303" s="114" t="str">
        <f t="shared" si="9"/>
        <v>Yes</v>
      </c>
      <c r="M303" s="4"/>
      <c r="N303" s="4"/>
      <c r="O303" s="127" t="str">
        <f>IF(OR(A303="", M303=""), "",
   IF(AND(
         M303 &lt;= 'County Names to hide (2)'!$D$2,
         OR(N303="", N303 &gt;= 'County Names to hide (2)'!$C$2)
      ),
      "Yes",
      "No"
   )
)</f>
        <v/>
      </c>
      <c r="P303" s="4"/>
      <c r="Q303" s="4"/>
      <c r="R303" s="4"/>
      <c r="S303" s="4"/>
      <c r="U303" s="129" t="str">
        <f>IF(M303="","",
   ROUND(
      (MIN(IF(N303="", 'County Names to hide (2)'!$D$2, N303),
           'County Names to hide (2)'!$D$2)
       - M303) / 365 * 12,
   1)
)</f>
        <v/>
      </c>
      <c r="V303" s="131" t="str">
        <f>IF(C303="","",
   ROUND(('County Names to hide (2)'!$D$2 - C303) / 365 * 12, 1)
)</f>
        <v/>
      </c>
      <c r="W303" s="1"/>
      <c r="X303" s="1"/>
      <c r="Y303" s="1"/>
      <c r="Z303" s="1"/>
      <c r="AA303" s="1"/>
      <c r="AB303" s="1"/>
      <c r="AC303" s="1"/>
      <c r="AD303" s="1"/>
      <c r="AE303" s="1"/>
      <c r="AF30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03" s="1"/>
      <c r="AH303" s="1"/>
      <c r="AI303" s="124" t="str">
        <f t="shared" si="10"/>
        <v/>
      </c>
      <c r="AJ303" s="1"/>
      <c r="AK303" s="1"/>
      <c r="AL303" s="1"/>
    </row>
    <row r="304" spans="1:38" x14ac:dyDescent="0.35">
      <c r="A304" s="77"/>
      <c r="C304" s="87"/>
      <c r="L304" s="114" t="str">
        <f t="shared" si="9"/>
        <v>Yes</v>
      </c>
      <c r="M304" s="87"/>
      <c r="N304" s="87"/>
      <c r="O304" s="127" t="str">
        <f>IF(OR(A304="", M304=""), "",
   IF(AND(
         M304 &lt;= 'County Names to hide (2)'!$D$2,
         OR(N304="", N304 &gt;= 'County Names to hide (2)'!$C$2)
      ),
      "Yes",
      "No"
   )
)</f>
        <v/>
      </c>
      <c r="P304" s="87"/>
      <c r="Q304" s="87"/>
      <c r="R304" s="87"/>
      <c r="S304" s="87"/>
      <c r="T304" s="98"/>
      <c r="U304" s="129" t="str">
        <f>IF(M304="","",
   ROUND(
      (MIN(IF(N304="", 'County Names to hide (2)'!$D$2, N304),
           'County Names to hide (2)'!$D$2)
       - M304) / 365 * 12,
   1)
)</f>
        <v/>
      </c>
      <c r="V304" s="131" t="str">
        <f>IF(C304="","",
   ROUND(('County Names to hide (2)'!$D$2 - C304) / 365 * 12, 1)
)</f>
        <v/>
      </c>
      <c r="AF30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04" s="124" t="str">
        <f t="shared" si="10"/>
        <v/>
      </c>
    </row>
    <row r="305" spans="1:38" x14ac:dyDescent="0.35">
      <c r="A305" s="76"/>
      <c r="B305" s="1"/>
      <c r="D305" s="1"/>
      <c r="E305" s="1"/>
      <c r="F305" s="1"/>
      <c r="G305" s="1"/>
      <c r="H305" s="1"/>
      <c r="I305" s="1"/>
      <c r="J305" s="1"/>
      <c r="K305" s="1"/>
      <c r="L305" s="114" t="str">
        <f t="shared" si="9"/>
        <v>Yes</v>
      </c>
      <c r="M305" s="4"/>
      <c r="N305" s="4"/>
      <c r="O305" s="127" t="str">
        <f>IF(OR(A305="", M305=""), "",
   IF(AND(
         M305 &lt;= 'County Names to hide (2)'!$D$2,
         OR(N305="", N305 &gt;= 'County Names to hide (2)'!$C$2)
      ),
      "Yes",
      "No"
   )
)</f>
        <v/>
      </c>
      <c r="P305" s="4"/>
      <c r="Q305" s="4"/>
      <c r="R305" s="4"/>
      <c r="S305" s="4"/>
      <c r="U305" s="129" t="str">
        <f>IF(M305="","",
   ROUND(
      (MIN(IF(N305="", 'County Names to hide (2)'!$D$2, N305),
           'County Names to hide (2)'!$D$2)
       - M305) / 365 * 12,
   1)
)</f>
        <v/>
      </c>
      <c r="V305" s="131" t="str">
        <f>IF(C305="","",
   ROUND(('County Names to hide (2)'!$D$2 - C305) / 365 * 12, 1)
)</f>
        <v/>
      </c>
      <c r="W305" s="1"/>
      <c r="X305" s="1"/>
      <c r="Y305" s="1"/>
      <c r="Z305" s="1"/>
      <c r="AA305" s="1"/>
      <c r="AB305" s="1"/>
      <c r="AC305" s="1"/>
      <c r="AD305" s="1"/>
      <c r="AE305" s="1"/>
      <c r="AF30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05" s="1"/>
      <c r="AH305" s="1"/>
      <c r="AI305" s="124" t="str">
        <f t="shared" si="10"/>
        <v/>
      </c>
      <c r="AJ305" s="1"/>
      <c r="AK305" s="1"/>
      <c r="AL305" s="1"/>
    </row>
    <row r="306" spans="1:38" x14ac:dyDescent="0.35">
      <c r="A306" s="77"/>
      <c r="C306" s="87"/>
      <c r="L306" s="114" t="str">
        <f t="shared" si="9"/>
        <v>Yes</v>
      </c>
      <c r="M306" s="87"/>
      <c r="N306" s="87"/>
      <c r="O306" s="127" t="str">
        <f>IF(OR(A306="", M306=""), "",
   IF(AND(
         M306 &lt;= 'County Names to hide (2)'!$D$2,
         OR(N306="", N306 &gt;= 'County Names to hide (2)'!$C$2)
      ),
      "Yes",
      "No"
   )
)</f>
        <v/>
      </c>
      <c r="P306" s="87"/>
      <c r="Q306" s="87"/>
      <c r="R306" s="87"/>
      <c r="S306" s="87"/>
      <c r="T306" s="98"/>
      <c r="U306" s="129" t="str">
        <f>IF(M306="","",
   ROUND(
      (MIN(IF(N306="", 'County Names to hide (2)'!$D$2, N306),
           'County Names to hide (2)'!$D$2)
       - M306) / 365 * 12,
   1)
)</f>
        <v/>
      </c>
      <c r="V306" s="131" t="str">
        <f>IF(C306="","",
   ROUND(('County Names to hide (2)'!$D$2 - C306) / 365 * 12, 1)
)</f>
        <v/>
      </c>
      <c r="AF30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06" s="124" t="str">
        <f t="shared" si="10"/>
        <v/>
      </c>
    </row>
    <row r="307" spans="1:38" x14ac:dyDescent="0.35">
      <c r="A307" s="76"/>
      <c r="B307" s="1"/>
      <c r="D307" s="1"/>
      <c r="E307" s="1"/>
      <c r="F307" s="1"/>
      <c r="G307" s="1"/>
      <c r="H307" s="1"/>
      <c r="I307" s="1"/>
      <c r="J307" s="1"/>
      <c r="K307" s="1"/>
      <c r="L307" s="114" t="str">
        <f t="shared" si="9"/>
        <v>Yes</v>
      </c>
      <c r="M307" s="4"/>
      <c r="N307" s="4"/>
      <c r="O307" s="127" t="str">
        <f>IF(OR(A307="", M307=""), "",
   IF(AND(
         M307 &lt;= 'County Names to hide (2)'!$D$2,
         OR(N307="", N307 &gt;= 'County Names to hide (2)'!$C$2)
      ),
      "Yes",
      "No"
   )
)</f>
        <v/>
      </c>
      <c r="P307" s="4"/>
      <c r="Q307" s="4"/>
      <c r="R307" s="4"/>
      <c r="S307" s="4"/>
      <c r="U307" s="129" t="str">
        <f>IF(M307="","",
   ROUND(
      (MIN(IF(N307="", 'County Names to hide (2)'!$D$2, N307),
           'County Names to hide (2)'!$D$2)
       - M307) / 365 * 12,
   1)
)</f>
        <v/>
      </c>
      <c r="V307" s="131" t="str">
        <f>IF(C307="","",
   ROUND(('County Names to hide (2)'!$D$2 - C307) / 365 * 12, 1)
)</f>
        <v/>
      </c>
      <c r="W307" s="1"/>
      <c r="X307" s="1"/>
      <c r="Y307" s="1"/>
      <c r="Z307" s="1"/>
      <c r="AA307" s="1"/>
      <c r="AB307" s="1"/>
      <c r="AC307" s="1"/>
      <c r="AD307" s="1"/>
      <c r="AE307" s="1"/>
      <c r="AF30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07" s="1"/>
      <c r="AH307" s="1"/>
      <c r="AI307" s="124" t="str">
        <f t="shared" si="10"/>
        <v/>
      </c>
      <c r="AJ307" s="1"/>
      <c r="AK307" s="1"/>
      <c r="AL307" s="1"/>
    </row>
    <row r="308" spans="1:38" x14ac:dyDescent="0.35">
      <c r="A308" s="77"/>
      <c r="C308" s="87"/>
      <c r="L308" s="114" t="str">
        <f t="shared" si="9"/>
        <v>Yes</v>
      </c>
      <c r="M308" s="87"/>
      <c r="N308" s="87"/>
      <c r="O308" s="127" t="str">
        <f>IF(OR(A308="", M308=""), "",
   IF(AND(
         M308 &lt;= 'County Names to hide (2)'!$D$2,
         OR(N308="", N308 &gt;= 'County Names to hide (2)'!$C$2)
      ),
      "Yes",
      "No"
   )
)</f>
        <v/>
      </c>
      <c r="P308" s="87"/>
      <c r="Q308" s="87"/>
      <c r="R308" s="87"/>
      <c r="S308" s="87"/>
      <c r="T308" s="98"/>
      <c r="U308" s="129" t="str">
        <f>IF(M308="","",
   ROUND(
      (MIN(IF(N308="", 'County Names to hide (2)'!$D$2, N308),
           'County Names to hide (2)'!$D$2)
       - M308) / 365 * 12,
   1)
)</f>
        <v/>
      </c>
      <c r="V308" s="131" t="str">
        <f>IF(C308="","",
   ROUND(('County Names to hide (2)'!$D$2 - C308) / 365 * 12, 1)
)</f>
        <v/>
      </c>
      <c r="AF30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08" s="124" t="str">
        <f t="shared" si="10"/>
        <v/>
      </c>
    </row>
    <row r="309" spans="1:38" x14ac:dyDescent="0.35">
      <c r="A309" s="76"/>
      <c r="B309" s="1"/>
      <c r="D309" s="1"/>
      <c r="E309" s="1"/>
      <c r="F309" s="1"/>
      <c r="G309" s="1"/>
      <c r="H309" s="1"/>
      <c r="I309" s="1"/>
      <c r="J309" s="1"/>
      <c r="K309" s="1"/>
      <c r="L309" s="114" t="str">
        <f t="shared" si="9"/>
        <v>Yes</v>
      </c>
      <c r="M309" s="4"/>
      <c r="N309" s="4"/>
      <c r="O309" s="127" t="str">
        <f>IF(OR(A309="", M309=""), "",
   IF(AND(
         M309 &lt;= 'County Names to hide (2)'!$D$2,
         OR(N309="", N309 &gt;= 'County Names to hide (2)'!$C$2)
      ),
      "Yes",
      "No"
   )
)</f>
        <v/>
      </c>
      <c r="P309" s="4"/>
      <c r="Q309" s="4"/>
      <c r="R309" s="4"/>
      <c r="S309" s="4"/>
      <c r="U309" s="129" t="str">
        <f>IF(M309="","",
   ROUND(
      (MIN(IF(N309="", 'County Names to hide (2)'!$D$2, N309),
           'County Names to hide (2)'!$D$2)
       - M309) / 365 * 12,
   1)
)</f>
        <v/>
      </c>
      <c r="V309" s="131" t="str">
        <f>IF(C309="","",
   ROUND(('County Names to hide (2)'!$D$2 - C309) / 365 * 12, 1)
)</f>
        <v/>
      </c>
      <c r="W309" s="1"/>
      <c r="X309" s="1"/>
      <c r="Y309" s="1"/>
      <c r="Z309" s="1"/>
      <c r="AA309" s="1"/>
      <c r="AB309" s="1"/>
      <c r="AC309" s="1"/>
      <c r="AD309" s="1"/>
      <c r="AE309" s="1"/>
      <c r="AF30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09" s="1"/>
      <c r="AH309" s="1"/>
      <c r="AI309" s="124" t="str">
        <f t="shared" si="10"/>
        <v/>
      </c>
      <c r="AJ309" s="1"/>
      <c r="AK309" s="1"/>
      <c r="AL309" s="1"/>
    </row>
    <row r="310" spans="1:38" x14ac:dyDescent="0.35">
      <c r="A310" s="77"/>
      <c r="C310" s="87"/>
      <c r="L310" s="114" t="str">
        <f t="shared" si="9"/>
        <v>Yes</v>
      </c>
      <c r="M310" s="87"/>
      <c r="N310" s="87"/>
      <c r="O310" s="127" t="str">
        <f>IF(OR(A310="", M310=""), "",
   IF(AND(
         M310 &lt;= 'County Names to hide (2)'!$D$2,
         OR(N310="", N310 &gt;= 'County Names to hide (2)'!$C$2)
      ),
      "Yes",
      "No"
   )
)</f>
        <v/>
      </c>
      <c r="P310" s="87"/>
      <c r="Q310" s="87"/>
      <c r="R310" s="87"/>
      <c r="S310" s="87"/>
      <c r="T310" s="98"/>
      <c r="U310" s="129" t="str">
        <f>IF(M310="","",
   ROUND(
      (MIN(IF(N310="", 'County Names to hide (2)'!$D$2, N310),
           'County Names to hide (2)'!$D$2)
       - M310) / 365 * 12,
   1)
)</f>
        <v/>
      </c>
      <c r="V310" s="131" t="str">
        <f>IF(C310="","",
   ROUND(('County Names to hide (2)'!$D$2 - C310) / 365 * 12, 1)
)</f>
        <v/>
      </c>
      <c r="AF31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10" s="124" t="str">
        <f t="shared" si="10"/>
        <v/>
      </c>
    </row>
    <row r="311" spans="1:38" x14ac:dyDescent="0.35">
      <c r="A311" s="76"/>
      <c r="B311" s="1"/>
      <c r="D311" s="1"/>
      <c r="E311" s="1"/>
      <c r="F311" s="1"/>
      <c r="G311" s="1"/>
      <c r="H311" s="1"/>
      <c r="I311" s="1"/>
      <c r="J311" s="1"/>
      <c r="K311" s="1"/>
      <c r="L311" s="114" t="str">
        <f t="shared" si="9"/>
        <v>Yes</v>
      </c>
      <c r="M311" s="4"/>
      <c r="N311" s="4"/>
      <c r="O311" s="127" t="str">
        <f>IF(OR(A311="", M311=""), "",
   IF(AND(
         M311 &lt;= 'County Names to hide (2)'!$D$2,
         OR(N311="", N311 &gt;= 'County Names to hide (2)'!$C$2)
      ),
      "Yes",
      "No"
   )
)</f>
        <v/>
      </c>
      <c r="P311" s="4"/>
      <c r="Q311" s="4"/>
      <c r="R311" s="4"/>
      <c r="S311" s="4"/>
      <c r="U311" s="129" t="str">
        <f>IF(M311="","",
   ROUND(
      (MIN(IF(N311="", 'County Names to hide (2)'!$D$2, N311),
           'County Names to hide (2)'!$D$2)
       - M311) / 365 * 12,
   1)
)</f>
        <v/>
      </c>
      <c r="V311" s="131" t="str">
        <f>IF(C311="","",
   ROUND(('County Names to hide (2)'!$D$2 - C311) / 365 * 12, 1)
)</f>
        <v/>
      </c>
      <c r="W311" s="1"/>
      <c r="X311" s="1"/>
      <c r="Y311" s="1"/>
      <c r="Z311" s="1"/>
      <c r="AA311" s="1"/>
      <c r="AB311" s="1"/>
      <c r="AC311" s="1"/>
      <c r="AD311" s="1"/>
      <c r="AE311" s="1"/>
      <c r="AF31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11" s="1"/>
      <c r="AH311" s="1"/>
      <c r="AI311" s="124" t="str">
        <f t="shared" si="10"/>
        <v/>
      </c>
      <c r="AJ311" s="1"/>
      <c r="AK311" s="1"/>
      <c r="AL311" s="1"/>
    </row>
    <row r="312" spans="1:38" x14ac:dyDescent="0.35">
      <c r="A312" s="77"/>
      <c r="C312" s="87"/>
      <c r="L312" s="114" t="str">
        <f t="shared" si="9"/>
        <v>Yes</v>
      </c>
      <c r="M312" s="87"/>
      <c r="N312" s="87"/>
      <c r="O312" s="127" t="str">
        <f>IF(OR(A312="", M312=""), "",
   IF(AND(
         M312 &lt;= 'County Names to hide (2)'!$D$2,
         OR(N312="", N312 &gt;= 'County Names to hide (2)'!$C$2)
      ),
      "Yes",
      "No"
   )
)</f>
        <v/>
      </c>
      <c r="P312" s="87"/>
      <c r="Q312" s="87"/>
      <c r="R312" s="87"/>
      <c r="S312" s="87"/>
      <c r="T312" s="98"/>
      <c r="U312" s="129" t="str">
        <f>IF(M312="","",
   ROUND(
      (MIN(IF(N312="", 'County Names to hide (2)'!$D$2, N312),
           'County Names to hide (2)'!$D$2)
       - M312) / 365 * 12,
   1)
)</f>
        <v/>
      </c>
      <c r="V312" s="131" t="str">
        <f>IF(C312="","",
   ROUND(('County Names to hide (2)'!$D$2 - C312) / 365 * 12, 1)
)</f>
        <v/>
      </c>
      <c r="AF31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12" s="124" t="str">
        <f t="shared" si="10"/>
        <v/>
      </c>
    </row>
    <row r="313" spans="1:38" x14ac:dyDescent="0.35">
      <c r="A313" s="76"/>
      <c r="B313" s="1"/>
      <c r="D313" s="1"/>
      <c r="E313" s="1"/>
      <c r="F313" s="1"/>
      <c r="G313" s="1"/>
      <c r="H313" s="1"/>
      <c r="I313" s="1"/>
      <c r="J313" s="1"/>
      <c r="K313" s="1"/>
      <c r="L313" s="114" t="str">
        <f t="shared" si="9"/>
        <v>Yes</v>
      </c>
      <c r="M313" s="4"/>
      <c r="N313" s="4"/>
      <c r="O313" s="127" t="str">
        <f>IF(OR(A313="", M313=""), "",
   IF(AND(
         M313 &lt;= 'County Names to hide (2)'!$D$2,
         OR(N313="", N313 &gt;= 'County Names to hide (2)'!$C$2)
      ),
      "Yes",
      "No"
   )
)</f>
        <v/>
      </c>
      <c r="P313" s="4"/>
      <c r="Q313" s="4"/>
      <c r="R313" s="4"/>
      <c r="S313" s="4"/>
      <c r="U313" s="129" t="str">
        <f>IF(M313="","",
   ROUND(
      (MIN(IF(N313="", 'County Names to hide (2)'!$D$2, N313),
           'County Names to hide (2)'!$D$2)
       - M313) / 365 * 12,
   1)
)</f>
        <v/>
      </c>
      <c r="V313" s="131" t="str">
        <f>IF(C313="","",
   ROUND(('County Names to hide (2)'!$D$2 - C313) / 365 * 12, 1)
)</f>
        <v/>
      </c>
      <c r="W313" s="1"/>
      <c r="X313" s="1"/>
      <c r="Y313" s="1"/>
      <c r="Z313" s="1"/>
      <c r="AA313" s="1"/>
      <c r="AB313" s="1"/>
      <c r="AC313" s="1"/>
      <c r="AD313" s="1"/>
      <c r="AE313" s="1"/>
      <c r="AF31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13" s="1"/>
      <c r="AH313" s="1"/>
      <c r="AI313" s="124" t="str">
        <f t="shared" si="10"/>
        <v/>
      </c>
      <c r="AJ313" s="1"/>
      <c r="AK313" s="1"/>
      <c r="AL313" s="1"/>
    </row>
    <row r="314" spans="1:38" x14ac:dyDescent="0.35">
      <c r="A314" s="77"/>
      <c r="C314" s="87"/>
      <c r="L314" s="114" t="str">
        <f t="shared" si="9"/>
        <v>Yes</v>
      </c>
      <c r="M314" s="87"/>
      <c r="N314" s="87"/>
      <c r="O314" s="127" t="str">
        <f>IF(OR(A314="", M314=""), "",
   IF(AND(
         M314 &lt;= 'County Names to hide (2)'!$D$2,
         OR(N314="", N314 &gt;= 'County Names to hide (2)'!$C$2)
      ),
      "Yes",
      "No"
   )
)</f>
        <v/>
      </c>
      <c r="P314" s="87"/>
      <c r="Q314" s="87"/>
      <c r="R314" s="87"/>
      <c r="S314" s="87"/>
      <c r="T314" s="98"/>
      <c r="U314" s="129" t="str">
        <f>IF(M314="","",
   ROUND(
      (MIN(IF(N314="", 'County Names to hide (2)'!$D$2, N314),
           'County Names to hide (2)'!$D$2)
       - M314) / 365 * 12,
   1)
)</f>
        <v/>
      </c>
      <c r="V314" s="131" t="str">
        <f>IF(C314="","",
   ROUND(('County Names to hide (2)'!$D$2 - C314) / 365 * 12, 1)
)</f>
        <v/>
      </c>
      <c r="AF31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14" s="124" t="str">
        <f t="shared" si="10"/>
        <v/>
      </c>
    </row>
    <row r="315" spans="1:38" x14ac:dyDescent="0.35">
      <c r="A315" s="76"/>
      <c r="B315" s="1"/>
      <c r="D315" s="1"/>
      <c r="E315" s="1"/>
      <c r="F315" s="1"/>
      <c r="G315" s="1"/>
      <c r="H315" s="1"/>
      <c r="I315" s="1"/>
      <c r="J315" s="1"/>
      <c r="K315" s="1"/>
      <c r="L315" s="114" t="str">
        <f t="shared" si="9"/>
        <v>Yes</v>
      </c>
      <c r="M315" s="4"/>
      <c r="N315" s="4"/>
      <c r="O315" s="127" t="str">
        <f>IF(OR(A315="", M315=""), "",
   IF(AND(
         M315 &lt;= 'County Names to hide (2)'!$D$2,
         OR(N315="", N315 &gt;= 'County Names to hide (2)'!$C$2)
      ),
      "Yes",
      "No"
   )
)</f>
        <v/>
      </c>
      <c r="P315" s="4"/>
      <c r="Q315" s="4"/>
      <c r="R315" s="4"/>
      <c r="S315" s="4"/>
      <c r="U315" s="129" t="str">
        <f>IF(M315="","",
   ROUND(
      (MIN(IF(N315="", 'County Names to hide (2)'!$D$2, N315),
           'County Names to hide (2)'!$D$2)
       - M315) / 365 * 12,
   1)
)</f>
        <v/>
      </c>
      <c r="V315" s="131" t="str">
        <f>IF(C315="","",
   ROUND(('County Names to hide (2)'!$D$2 - C315) / 365 * 12, 1)
)</f>
        <v/>
      </c>
      <c r="W315" s="1"/>
      <c r="X315" s="1"/>
      <c r="Y315" s="1"/>
      <c r="Z315" s="1"/>
      <c r="AA315" s="1"/>
      <c r="AB315" s="1"/>
      <c r="AC315" s="1"/>
      <c r="AD315" s="1"/>
      <c r="AE315" s="1"/>
      <c r="AF31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15" s="1"/>
      <c r="AH315" s="1"/>
      <c r="AI315" s="124" t="str">
        <f t="shared" si="10"/>
        <v/>
      </c>
      <c r="AJ315" s="1"/>
      <c r="AK315" s="1"/>
      <c r="AL315" s="1"/>
    </row>
    <row r="316" spans="1:38" x14ac:dyDescent="0.35">
      <c r="A316" s="77"/>
      <c r="C316" s="87"/>
      <c r="L316" s="114" t="str">
        <f t="shared" si="9"/>
        <v>Yes</v>
      </c>
      <c r="M316" s="87"/>
      <c r="N316" s="87"/>
      <c r="O316" s="127" t="str">
        <f>IF(OR(A316="", M316=""), "",
   IF(AND(
         M316 &lt;= 'County Names to hide (2)'!$D$2,
         OR(N316="", N316 &gt;= 'County Names to hide (2)'!$C$2)
      ),
      "Yes",
      "No"
   )
)</f>
        <v/>
      </c>
      <c r="P316" s="87"/>
      <c r="Q316" s="87"/>
      <c r="R316" s="87"/>
      <c r="S316" s="87"/>
      <c r="T316" s="98"/>
      <c r="U316" s="129" t="str">
        <f>IF(M316="","",
   ROUND(
      (MIN(IF(N316="", 'County Names to hide (2)'!$D$2, N316),
           'County Names to hide (2)'!$D$2)
       - M316) / 365 * 12,
   1)
)</f>
        <v/>
      </c>
      <c r="V316" s="131" t="str">
        <f>IF(C316="","",
   ROUND(('County Names to hide (2)'!$D$2 - C316) / 365 * 12, 1)
)</f>
        <v/>
      </c>
      <c r="AF31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16" s="124" t="str">
        <f t="shared" si="10"/>
        <v/>
      </c>
    </row>
    <row r="317" spans="1:38" x14ac:dyDescent="0.35">
      <c r="A317" s="76"/>
      <c r="B317" s="1"/>
      <c r="D317" s="1"/>
      <c r="E317" s="1"/>
      <c r="F317" s="1"/>
      <c r="G317" s="1"/>
      <c r="H317" s="1"/>
      <c r="I317" s="1"/>
      <c r="J317" s="1"/>
      <c r="K317" s="1"/>
      <c r="L317" s="114" t="str">
        <f t="shared" si="9"/>
        <v>Yes</v>
      </c>
      <c r="M317" s="4"/>
      <c r="N317" s="4"/>
      <c r="O317" s="127" t="str">
        <f>IF(OR(A317="", M317=""), "",
   IF(AND(
         M317 &lt;= 'County Names to hide (2)'!$D$2,
         OR(N317="", N317 &gt;= 'County Names to hide (2)'!$C$2)
      ),
      "Yes",
      "No"
   )
)</f>
        <v/>
      </c>
      <c r="P317" s="4"/>
      <c r="Q317" s="4"/>
      <c r="R317" s="4"/>
      <c r="S317" s="4"/>
      <c r="U317" s="129" t="str">
        <f>IF(M317="","",
   ROUND(
      (MIN(IF(N317="", 'County Names to hide (2)'!$D$2, N317),
           'County Names to hide (2)'!$D$2)
       - M317) / 365 * 12,
   1)
)</f>
        <v/>
      </c>
      <c r="V317" s="131" t="str">
        <f>IF(C317="","",
   ROUND(('County Names to hide (2)'!$D$2 - C317) / 365 * 12, 1)
)</f>
        <v/>
      </c>
      <c r="W317" s="1"/>
      <c r="X317" s="1"/>
      <c r="Y317" s="1"/>
      <c r="Z317" s="1"/>
      <c r="AA317" s="1"/>
      <c r="AB317" s="1"/>
      <c r="AC317" s="1"/>
      <c r="AD317" s="1"/>
      <c r="AE317" s="1"/>
      <c r="AF31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17" s="1"/>
      <c r="AH317" s="1"/>
      <c r="AI317" s="124" t="str">
        <f t="shared" si="10"/>
        <v/>
      </c>
      <c r="AJ317" s="1"/>
      <c r="AK317" s="1"/>
      <c r="AL317" s="1"/>
    </row>
    <row r="318" spans="1:38" x14ac:dyDescent="0.35">
      <c r="A318" s="77"/>
      <c r="C318" s="87"/>
      <c r="L318" s="114" t="str">
        <f t="shared" si="9"/>
        <v>Yes</v>
      </c>
      <c r="M318" s="87"/>
      <c r="N318" s="87"/>
      <c r="O318" s="127" t="str">
        <f>IF(OR(A318="", M318=""), "",
   IF(AND(
         M318 &lt;= 'County Names to hide (2)'!$D$2,
         OR(N318="", N318 &gt;= 'County Names to hide (2)'!$C$2)
      ),
      "Yes",
      "No"
   )
)</f>
        <v/>
      </c>
      <c r="P318" s="87"/>
      <c r="Q318" s="87"/>
      <c r="R318" s="87"/>
      <c r="S318" s="87"/>
      <c r="T318" s="98"/>
      <c r="U318" s="129" t="str">
        <f>IF(M318="","",
   ROUND(
      (MIN(IF(N318="", 'County Names to hide (2)'!$D$2, N318),
           'County Names to hide (2)'!$D$2)
       - M318) / 365 * 12,
   1)
)</f>
        <v/>
      </c>
      <c r="V318" s="131" t="str">
        <f>IF(C318="","",
   ROUND(('County Names to hide (2)'!$D$2 - C318) / 365 * 12, 1)
)</f>
        <v/>
      </c>
      <c r="AF31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18" s="124" t="str">
        <f t="shared" si="10"/>
        <v/>
      </c>
    </row>
    <row r="319" spans="1:38" x14ac:dyDescent="0.35">
      <c r="A319" s="76"/>
      <c r="B319" s="1"/>
      <c r="D319" s="1"/>
      <c r="E319" s="1"/>
      <c r="F319" s="1"/>
      <c r="G319" s="1"/>
      <c r="H319" s="1"/>
      <c r="I319" s="1"/>
      <c r="J319" s="1"/>
      <c r="K319" s="1"/>
      <c r="L319" s="114" t="str">
        <f t="shared" si="9"/>
        <v>Yes</v>
      </c>
      <c r="M319" s="4"/>
      <c r="N319" s="4"/>
      <c r="O319" s="127" t="str">
        <f>IF(OR(A319="", M319=""), "",
   IF(AND(
         M319 &lt;= 'County Names to hide (2)'!$D$2,
         OR(N319="", N319 &gt;= 'County Names to hide (2)'!$C$2)
      ),
      "Yes",
      "No"
   )
)</f>
        <v/>
      </c>
      <c r="P319" s="4"/>
      <c r="Q319" s="4"/>
      <c r="R319" s="4"/>
      <c r="S319" s="4"/>
      <c r="U319" s="129" t="str">
        <f>IF(M319="","",
   ROUND(
      (MIN(IF(N319="", 'County Names to hide (2)'!$D$2, N319),
           'County Names to hide (2)'!$D$2)
       - M319) / 365 * 12,
   1)
)</f>
        <v/>
      </c>
      <c r="V319" s="131" t="str">
        <f>IF(C319="","",
   ROUND(('County Names to hide (2)'!$D$2 - C319) / 365 * 12, 1)
)</f>
        <v/>
      </c>
      <c r="W319" s="1"/>
      <c r="X319" s="1"/>
      <c r="Y319" s="1"/>
      <c r="Z319" s="1"/>
      <c r="AA319" s="1"/>
      <c r="AB319" s="1"/>
      <c r="AC319" s="1"/>
      <c r="AD319" s="1"/>
      <c r="AE319" s="1"/>
      <c r="AF31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19" s="1"/>
      <c r="AH319" s="1"/>
      <c r="AI319" s="124" t="str">
        <f t="shared" si="10"/>
        <v/>
      </c>
      <c r="AJ319" s="1"/>
      <c r="AK319" s="1"/>
      <c r="AL319" s="1"/>
    </row>
    <row r="320" spans="1:38" x14ac:dyDescent="0.35">
      <c r="A320" s="77"/>
      <c r="C320" s="87"/>
      <c r="L320" s="114" t="str">
        <f t="shared" si="9"/>
        <v>Yes</v>
      </c>
      <c r="M320" s="87"/>
      <c r="N320" s="87"/>
      <c r="O320" s="127" t="str">
        <f>IF(OR(A320="", M320=""), "",
   IF(AND(
         M320 &lt;= 'County Names to hide (2)'!$D$2,
         OR(N320="", N320 &gt;= 'County Names to hide (2)'!$C$2)
      ),
      "Yes",
      "No"
   )
)</f>
        <v/>
      </c>
      <c r="P320" s="87"/>
      <c r="Q320" s="87"/>
      <c r="R320" s="87"/>
      <c r="S320" s="87"/>
      <c r="T320" s="98"/>
      <c r="U320" s="129" t="str">
        <f>IF(M320="","",
   ROUND(
      (MIN(IF(N320="", 'County Names to hide (2)'!$D$2, N320),
           'County Names to hide (2)'!$D$2)
       - M320) / 365 * 12,
   1)
)</f>
        <v/>
      </c>
      <c r="V320" s="131" t="str">
        <f>IF(C320="","",
   ROUND(('County Names to hide (2)'!$D$2 - C320) / 365 * 12, 1)
)</f>
        <v/>
      </c>
      <c r="AF32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20" s="124" t="str">
        <f t="shared" si="10"/>
        <v/>
      </c>
    </row>
    <row r="321" spans="1:38" x14ac:dyDescent="0.35">
      <c r="A321" s="76"/>
      <c r="B321" s="1"/>
      <c r="D321" s="1"/>
      <c r="E321" s="1"/>
      <c r="F321" s="1"/>
      <c r="G321" s="1"/>
      <c r="H321" s="1"/>
      <c r="I321" s="1"/>
      <c r="J321" s="1"/>
      <c r="K321" s="1"/>
      <c r="L321" s="114" t="str">
        <f t="shared" si="9"/>
        <v>Yes</v>
      </c>
      <c r="M321" s="4"/>
      <c r="N321" s="4"/>
      <c r="O321" s="127" t="str">
        <f>IF(OR(A321="", M321=""), "",
   IF(AND(
         M321 &lt;= 'County Names to hide (2)'!$D$2,
         OR(N321="", N321 &gt;= 'County Names to hide (2)'!$C$2)
      ),
      "Yes",
      "No"
   )
)</f>
        <v/>
      </c>
      <c r="P321" s="4"/>
      <c r="Q321" s="4"/>
      <c r="R321" s="4"/>
      <c r="S321" s="4"/>
      <c r="U321" s="129" t="str">
        <f>IF(M321="","",
   ROUND(
      (MIN(IF(N321="", 'County Names to hide (2)'!$D$2, N321),
           'County Names to hide (2)'!$D$2)
       - M321) / 365 * 12,
   1)
)</f>
        <v/>
      </c>
      <c r="V321" s="131" t="str">
        <f>IF(C321="","",
   ROUND(('County Names to hide (2)'!$D$2 - C321) / 365 * 12, 1)
)</f>
        <v/>
      </c>
      <c r="W321" s="1"/>
      <c r="X321" s="1"/>
      <c r="Y321" s="1"/>
      <c r="Z321" s="1"/>
      <c r="AA321" s="1"/>
      <c r="AB321" s="1"/>
      <c r="AC321" s="1"/>
      <c r="AD321" s="1"/>
      <c r="AE321" s="1"/>
      <c r="AF32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21" s="1"/>
      <c r="AH321" s="1"/>
      <c r="AI321" s="124" t="str">
        <f t="shared" si="10"/>
        <v/>
      </c>
      <c r="AJ321" s="1"/>
      <c r="AK321" s="1"/>
      <c r="AL321" s="1"/>
    </row>
    <row r="322" spans="1:38" x14ac:dyDescent="0.35">
      <c r="A322" s="77"/>
      <c r="C322" s="87"/>
      <c r="L322" s="114" t="str">
        <f t="shared" si="9"/>
        <v>Yes</v>
      </c>
      <c r="M322" s="87"/>
      <c r="N322" s="87"/>
      <c r="O322" s="127" t="str">
        <f>IF(OR(A322="", M322=""), "",
   IF(AND(
         M322 &lt;= 'County Names to hide (2)'!$D$2,
         OR(N322="", N322 &gt;= 'County Names to hide (2)'!$C$2)
      ),
      "Yes",
      "No"
   )
)</f>
        <v/>
      </c>
      <c r="P322" s="87"/>
      <c r="Q322" s="87"/>
      <c r="R322" s="87"/>
      <c r="S322" s="87"/>
      <c r="T322" s="98"/>
      <c r="U322" s="129" t="str">
        <f>IF(M322="","",
   ROUND(
      (MIN(IF(N322="", 'County Names to hide (2)'!$D$2, N322),
           'County Names to hide (2)'!$D$2)
       - M322) / 365 * 12,
   1)
)</f>
        <v/>
      </c>
      <c r="V322" s="131" t="str">
        <f>IF(C322="","",
   ROUND(('County Names to hide (2)'!$D$2 - C322) / 365 * 12, 1)
)</f>
        <v/>
      </c>
      <c r="AF32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22" s="124" t="str">
        <f t="shared" si="10"/>
        <v/>
      </c>
    </row>
    <row r="323" spans="1:38" x14ac:dyDescent="0.35">
      <c r="A323" s="76"/>
      <c r="B323" s="1"/>
      <c r="D323" s="1"/>
      <c r="E323" s="1"/>
      <c r="F323" s="1"/>
      <c r="G323" s="1"/>
      <c r="H323" s="1"/>
      <c r="I323" s="1"/>
      <c r="J323" s="1"/>
      <c r="K323" s="1"/>
      <c r="L323" s="114" t="str">
        <f t="shared" si="9"/>
        <v>Yes</v>
      </c>
      <c r="M323" s="4"/>
      <c r="N323" s="4"/>
      <c r="O323" s="127" t="str">
        <f>IF(OR(A323="", M323=""), "",
   IF(AND(
         M323 &lt;= 'County Names to hide (2)'!$D$2,
         OR(N323="", N323 &gt;= 'County Names to hide (2)'!$C$2)
      ),
      "Yes",
      "No"
   )
)</f>
        <v/>
      </c>
      <c r="P323" s="4"/>
      <c r="Q323" s="4"/>
      <c r="R323" s="4"/>
      <c r="S323" s="4"/>
      <c r="U323" s="129" t="str">
        <f>IF(M323="","",
   ROUND(
      (MIN(IF(N323="", 'County Names to hide (2)'!$D$2, N323),
           'County Names to hide (2)'!$D$2)
       - M323) / 365 * 12,
   1)
)</f>
        <v/>
      </c>
      <c r="V323" s="131" t="str">
        <f>IF(C323="","",
   ROUND(('County Names to hide (2)'!$D$2 - C323) / 365 * 12, 1)
)</f>
        <v/>
      </c>
      <c r="W323" s="1"/>
      <c r="X323" s="1"/>
      <c r="Y323" s="1"/>
      <c r="Z323" s="1"/>
      <c r="AA323" s="1"/>
      <c r="AB323" s="1"/>
      <c r="AC323" s="1"/>
      <c r="AD323" s="1"/>
      <c r="AE323" s="1"/>
      <c r="AF32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23" s="1"/>
      <c r="AH323" s="1"/>
      <c r="AI323" s="124" t="str">
        <f t="shared" si="10"/>
        <v/>
      </c>
      <c r="AJ323" s="1"/>
      <c r="AK323" s="1"/>
      <c r="AL323" s="1"/>
    </row>
    <row r="324" spans="1:38" x14ac:dyDescent="0.35">
      <c r="A324" s="77"/>
      <c r="C324" s="87"/>
      <c r="L324" s="114" t="str">
        <f t="shared" si="9"/>
        <v>Yes</v>
      </c>
      <c r="M324" s="87"/>
      <c r="N324" s="87"/>
      <c r="O324" s="127" t="str">
        <f>IF(OR(A324="", M324=""), "",
   IF(AND(
         M324 &lt;= 'County Names to hide (2)'!$D$2,
         OR(N324="", N324 &gt;= 'County Names to hide (2)'!$C$2)
      ),
      "Yes",
      "No"
   )
)</f>
        <v/>
      </c>
      <c r="P324" s="87"/>
      <c r="Q324" s="87"/>
      <c r="R324" s="87"/>
      <c r="S324" s="87"/>
      <c r="T324" s="98"/>
      <c r="U324" s="129" t="str">
        <f>IF(M324="","",
   ROUND(
      (MIN(IF(N324="", 'County Names to hide (2)'!$D$2, N324),
           'County Names to hide (2)'!$D$2)
       - M324) / 365 * 12,
   1)
)</f>
        <v/>
      </c>
      <c r="V324" s="131" t="str">
        <f>IF(C324="","",
   ROUND(('County Names to hide (2)'!$D$2 - C324) / 365 * 12, 1)
)</f>
        <v/>
      </c>
      <c r="AF32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24" s="124" t="str">
        <f t="shared" si="10"/>
        <v/>
      </c>
    </row>
    <row r="325" spans="1:38" x14ac:dyDescent="0.35">
      <c r="A325" s="76"/>
      <c r="B325" s="1"/>
      <c r="D325" s="1"/>
      <c r="E325" s="1"/>
      <c r="F325" s="1"/>
      <c r="G325" s="1"/>
      <c r="H325" s="1"/>
      <c r="I325" s="1"/>
      <c r="J325" s="1"/>
      <c r="K325" s="1"/>
      <c r="L325" s="114" t="str">
        <f t="shared" si="9"/>
        <v>Yes</v>
      </c>
      <c r="M325" s="4"/>
      <c r="N325" s="4"/>
      <c r="O325" s="127" t="str">
        <f>IF(OR(A325="", M325=""), "",
   IF(AND(
         M325 &lt;= 'County Names to hide (2)'!$D$2,
         OR(N325="", N325 &gt;= 'County Names to hide (2)'!$C$2)
      ),
      "Yes",
      "No"
   )
)</f>
        <v/>
      </c>
      <c r="P325" s="4"/>
      <c r="Q325" s="4"/>
      <c r="R325" s="4"/>
      <c r="S325" s="4"/>
      <c r="U325" s="129" t="str">
        <f>IF(M325="","",
   ROUND(
      (MIN(IF(N325="", 'County Names to hide (2)'!$D$2, N325),
           'County Names to hide (2)'!$D$2)
       - M325) / 365 * 12,
   1)
)</f>
        <v/>
      </c>
      <c r="V325" s="131" t="str">
        <f>IF(C325="","",
   ROUND(('County Names to hide (2)'!$D$2 - C325) / 365 * 12, 1)
)</f>
        <v/>
      </c>
      <c r="W325" s="1"/>
      <c r="X325" s="1"/>
      <c r="Y325" s="1"/>
      <c r="Z325" s="1"/>
      <c r="AA325" s="1"/>
      <c r="AB325" s="1"/>
      <c r="AC325" s="1"/>
      <c r="AD325" s="1"/>
      <c r="AE325" s="1"/>
      <c r="AF32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25" s="1"/>
      <c r="AH325" s="1"/>
      <c r="AI325" s="124" t="str">
        <f t="shared" si="10"/>
        <v/>
      </c>
      <c r="AJ325" s="1"/>
      <c r="AK325" s="1"/>
      <c r="AL325" s="1"/>
    </row>
    <row r="326" spans="1:38" x14ac:dyDescent="0.35">
      <c r="A326" s="77"/>
      <c r="C326" s="87"/>
      <c r="L326" s="114" t="str">
        <f t="shared" ref="L326:L389" si="11">IF(COUNTIF(F326:K326, "Yes")&gt;0, "No", "Yes")</f>
        <v>Yes</v>
      </c>
      <c r="M326" s="87"/>
      <c r="N326" s="87"/>
      <c r="O326" s="127" t="str">
        <f>IF(OR(A326="", M326=""), "",
   IF(AND(
         M326 &lt;= 'County Names to hide (2)'!$D$2,
         OR(N326="", N326 &gt;= 'County Names to hide (2)'!$C$2)
      ),
      "Yes",
      "No"
   )
)</f>
        <v/>
      </c>
      <c r="P326" s="87"/>
      <c r="Q326" s="87"/>
      <c r="R326" s="87"/>
      <c r="S326" s="87"/>
      <c r="T326" s="98"/>
      <c r="U326" s="129" t="str">
        <f>IF(M326="","",
   ROUND(
      (MIN(IF(N326="", 'County Names to hide (2)'!$D$2, N326),
           'County Names to hide (2)'!$D$2)
       - M326) / 365 * 12,
   1)
)</f>
        <v/>
      </c>
      <c r="V326" s="131" t="str">
        <f>IF(C326="","",
   ROUND(('County Names to hide (2)'!$D$2 - C326) / 365 * 12, 1)
)</f>
        <v/>
      </c>
      <c r="AF32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26" s="124" t="str">
        <f t="shared" ref="AI326:AI389" si="12">IF(U326="", "", IF(U326&gt;=3, "yes", "no"))</f>
        <v/>
      </c>
    </row>
    <row r="327" spans="1:38" x14ac:dyDescent="0.35">
      <c r="A327" s="76"/>
      <c r="B327" s="1"/>
      <c r="D327" s="1"/>
      <c r="E327" s="1"/>
      <c r="F327" s="1"/>
      <c r="G327" s="1"/>
      <c r="H327" s="1"/>
      <c r="I327" s="1"/>
      <c r="J327" s="1"/>
      <c r="K327" s="1"/>
      <c r="L327" s="114" t="str">
        <f t="shared" si="11"/>
        <v>Yes</v>
      </c>
      <c r="M327" s="4"/>
      <c r="N327" s="4"/>
      <c r="O327" s="127" t="str">
        <f>IF(OR(A327="", M327=""), "",
   IF(AND(
         M327 &lt;= 'County Names to hide (2)'!$D$2,
         OR(N327="", N327 &gt;= 'County Names to hide (2)'!$C$2)
      ),
      "Yes",
      "No"
   )
)</f>
        <v/>
      </c>
      <c r="P327" s="4"/>
      <c r="Q327" s="4"/>
      <c r="R327" s="4"/>
      <c r="S327" s="4"/>
      <c r="U327" s="129" t="str">
        <f>IF(M327="","",
   ROUND(
      (MIN(IF(N327="", 'County Names to hide (2)'!$D$2, N327),
           'County Names to hide (2)'!$D$2)
       - M327) / 365 * 12,
   1)
)</f>
        <v/>
      </c>
      <c r="V327" s="131" t="str">
        <f>IF(C327="","",
   ROUND(('County Names to hide (2)'!$D$2 - C327) / 365 * 12, 1)
)</f>
        <v/>
      </c>
      <c r="W327" s="1"/>
      <c r="X327" s="1"/>
      <c r="Y327" s="1"/>
      <c r="Z327" s="1"/>
      <c r="AA327" s="1"/>
      <c r="AB327" s="1"/>
      <c r="AC327" s="1"/>
      <c r="AD327" s="1"/>
      <c r="AE327" s="1"/>
      <c r="AF32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27" s="1"/>
      <c r="AH327" s="1"/>
      <c r="AI327" s="124" t="str">
        <f t="shared" si="12"/>
        <v/>
      </c>
      <c r="AJ327" s="1"/>
      <c r="AK327" s="1"/>
      <c r="AL327" s="1"/>
    </row>
    <row r="328" spans="1:38" x14ac:dyDescent="0.35">
      <c r="A328" s="77"/>
      <c r="C328" s="87"/>
      <c r="L328" s="114" t="str">
        <f t="shared" si="11"/>
        <v>Yes</v>
      </c>
      <c r="M328" s="87"/>
      <c r="N328" s="87"/>
      <c r="O328" s="127" t="str">
        <f>IF(OR(A328="", M328=""), "",
   IF(AND(
         M328 &lt;= 'County Names to hide (2)'!$D$2,
         OR(N328="", N328 &gt;= 'County Names to hide (2)'!$C$2)
      ),
      "Yes",
      "No"
   )
)</f>
        <v/>
      </c>
      <c r="P328" s="87"/>
      <c r="Q328" s="87"/>
      <c r="R328" s="87"/>
      <c r="S328" s="87"/>
      <c r="T328" s="98"/>
      <c r="U328" s="129" t="str">
        <f>IF(M328="","",
   ROUND(
      (MIN(IF(N328="", 'County Names to hide (2)'!$D$2, N328),
           'County Names to hide (2)'!$D$2)
       - M328) / 365 * 12,
   1)
)</f>
        <v/>
      </c>
      <c r="V328" s="131" t="str">
        <f>IF(C328="","",
   ROUND(('County Names to hide (2)'!$D$2 - C328) / 365 * 12, 1)
)</f>
        <v/>
      </c>
      <c r="AF32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28" s="124" t="str">
        <f t="shared" si="12"/>
        <v/>
      </c>
    </row>
    <row r="329" spans="1:38" x14ac:dyDescent="0.35">
      <c r="A329" s="76"/>
      <c r="B329" s="1"/>
      <c r="D329" s="1"/>
      <c r="E329" s="1"/>
      <c r="F329" s="1"/>
      <c r="G329" s="1"/>
      <c r="H329" s="1"/>
      <c r="I329" s="1"/>
      <c r="J329" s="1"/>
      <c r="K329" s="1"/>
      <c r="L329" s="114" t="str">
        <f t="shared" si="11"/>
        <v>Yes</v>
      </c>
      <c r="M329" s="4"/>
      <c r="N329" s="4"/>
      <c r="O329" s="127" t="str">
        <f>IF(OR(A329="", M329=""), "",
   IF(AND(
         M329 &lt;= 'County Names to hide (2)'!$D$2,
         OR(N329="", N329 &gt;= 'County Names to hide (2)'!$C$2)
      ),
      "Yes",
      "No"
   )
)</f>
        <v/>
      </c>
      <c r="P329" s="4"/>
      <c r="Q329" s="4"/>
      <c r="R329" s="4"/>
      <c r="S329" s="4"/>
      <c r="U329" s="129" t="str">
        <f>IF(M329="","",
   ROUND(
      (MIN(IF(N329="", 'County Names to hide (2)'!$D$2, N329),
           'County Names to hide (2)'!$D$2)
       - M329) / 365 * 12,
   1)
)</f>
        <v/>
      </c>
      <c r="V329" s="131" t="str">
        <f>IF(C329="","",
   ROUND(('County Names to hide (2)'!$D$2 - C329) / 365 * 12, 1)
)</f>
        <v/>
      </c>
      <c r="W329" s="1"/>
      <c r="X329" s="1"/>
      <c r="Y329" s="1"/>
      <c r="Z329" s="1"/>
      <c r="AA329" s="1"/>
      <c r="AB329" s="1"/>
      <c r="AC329" s="1"/>
      <c r="AD329" s="1"/>
      <c r="AE329" s="1"/>
      <c r="AF32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29" s="1"/>
      <c r="AH329" s="1"/>
      <c r="AI329" s="124" t="str">
        <f t="shared" si="12"/>
        <v/>
      </c>
      <c r="AJ329" s="1"/>
      <c r="AK329" s="1"/>
      <c r="AL329" s="1"/>
    </row>
    <row r="330" spans="1:38" x14ac:dyDescent="0.35">
      <c r="A330" s="77"/>
      <c r="C330" s="87"/>
      <c r="L330" s="114" t="str">
        <f t="shared" si="11"/>
        <v>Yes</v>
      </c>
      <c r="M330" s="87"/>
      <c r="N330" s="87"/>
      <c r="O330" s="127" t="str">
        <f>IF(OR(A330="", M330=""), "",
   IF(AND(
         M330 &lt;= 'County Names to hide (2)'!$D$2,
         OR(N330="", N330 &gt;= 'County Names to hide (2)'!$C$2)
      ),
      "Yes",
      "No"
   )
)</f>
        <v/>
      </c>
      <c r="P330" s="87"/>
      <c r="Q330" s="87"/>
      <c r="R330" s="87"/>
      <c r="S330" s="87"/>
      <c r="T330" s="98"/>
      <c r="U330" s="129" t="str">
        <f>IF(M330="","",
   ROUND(
      (MIN(IF(N330="", 'County Names to hide (2)'!$D$2, N330),
           'County Names to hide (2)'!$D$2)
       - M330) / 365 * 12,
   1)
)</f>
        <v/>
      </c>
      <c r="V330" s="131" t="str">
        <f>IF(C330="","",
   ROUND(('County Names to hide (2)'!$D$2 - C330) / 365 * 12, 1)
)</f>
        <v/>
      </c>
      <c r="AF33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30" s="124" t="str">
        <f t="shared" si="12"/>
        <v/>
      </c>
    </row>
    <row r="331" spans="1:38" x14ac:dyDescent="0.35">
      <c r="A331" s="76"/>
      <c r="B331" s="1"/>
      <c r="D331" s="1"/>
      <c r="E331" s="1"/>
      <c r="F331" s="1"/>
      <c r="G331" s="1"/>
      <c r="H331" s="1"/>
      <c r="I331" s="1"/>
      <c r="J331" s="1"/>
      <c r="K331" s="1"/>
      <c r="L331" s="114" t="str">
        <f t="shared" si="11"/>
        <v>Yes</v>
      </c>
      <c r="M331" s="4"/>
      <c r="N331" s="4"/>
      <c r="O331" s="127" t="str">
        <f>IF(OR(A331="", M331=""), "",
   IF(AND(
         M331 &lt;= 'County Names to hide (2)'!$D$2,
         OR(N331="", N331 &gt;= 'County Names to hide (2)'!$C$2)
      ),
      "Yes",
      "No"
   )
)</f>
        <v/>
      </c>
      <c r="P331" s="4"/>
      <c r="Q331" s="4"/>
      <c r="R331" s="4"/>
      <c r="S331" s="4"/>
      <c r="U331" s="129" t="str">
        <f>IF(M331="","",
   ROUND(
      (MIN(IF(N331="", 'County Names to hide (2)'!$D$2, N331),
           'County Names to hide (2)'!$D$2)
       - M331) / 365 * 12,
   1)
)</f>
        <v/>
      </c>
      <c r="V331" s="131" t="str">
        <f>IF(C331="","",
   ROUND(('County Names to hide (2)'!$D$2 - C331) / 365 * 12, 1)
)</f>
        <v/>
      </c>
      <c r="W331" s="1"/>
      <c r="X331" s="1"/>
      <c r="Y331" s="1"/>
      <c r="Z331" s="1"/>
      <c r="AA331" s="1"/>
      <c r="AB331" s="1"/>
      <c r="AC331" s="1"/>
      <c r="AD331" s="1"/>
      <c r="AE331" s="1"/>
      <c r="AF33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31" s="1"/>
      <c r="AH331" s="1"/>
      <c r="AI331" s="124" t="str">
        <f t="shared" si="12"/>
        <v/>
      </c>
      <c r="AJ331" s="1"/>
      <c r="AK331" s="1"/>
      <c r="AL331" s="1"/>
    </row>
    <row r="332" spans="1:38" x14ac:dyDescent="0.35">
      <c r="A332" s="77"/>
      <c r="C332" s="87"/>
      <c r="L332" s="114" t="str">
        <f t="shared" si="11"/>
        <v>Yes</v>
      </c>
      <c r="M332" s="87"/>
      <c r="N332" s="87"/>
      <c r="O332" s="127" t="str">
        <f>IF(OR(A332="", M332=""), "",
   IF(AND(
         M332 &lt;= 'County Names to hide (2)'!$D$2,
         OR(N332="", N332 &gt;= 'County Names to hide (2)'!$C$2)
      ),
      "Yes",
      "No"
   )
)</f>
        <v/>
      </c>
      <c r="P332" s="87"/>
      <c r="Q332" s="87"/>
      <c r="R332" s="87"/>
      <c r="S332" s="87"/>
      <c r="T332" s="98"/>
      <c r="U332" s="129" t="str">
        <f>IF(M332="","",
   ROUND(
      (MIN(IF(N332="", 'County Names to hide (2)'!$D$2, N332),
           'County Names to hide (2)'!$D$2)
       - M332) / 365 * 12,
   1)
)</f>
        <v/>
      </c>
      <c r="V332" s="131" t="str">
        <f>IF(C332="","",
   ROUND(('County Names to hide (2)'!$D$2 - C332) / 365 * 12, 1)
)</f>
        <v/>
      </c>
      <c r="AF33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32" s="124" t="str">
        <f t="shared" si="12"/>
        <v/>
      </c>
    </row>
    <row r="333" spans="1:38" x14ac:dyDescent="0.35">
      <c r="A333" s="76"/>
      <c r="B333" s="1"/>
      <c r="D333" s="1"/>
      <c r="E333" s="1"/>
      <c r="F333" s="1"/>
      <c r="G333" s="1"/>
      <c r="H333" s="1"/>
      <c r="I333" s="1"/>
      <c r="J333" s="1"/>
      <c r="K333" s="1"/>
      <c r="L333" s="114" t="str">
        <f t="shared" si="11"/>
        <v>Yes</v>
      </c>
      <c r="M333" s="4"/>
      <c r="N333" s="4"/>
      <c r="O333" s="127" t="str">
        <f>IF(OR(A333="", M333=""), "",
   IF(AND(
         M333 &lt;= 'County Names to hide (2)'!$D$2,
         OR(N333="", N333 &gt;= 'County Names to hide (2)'!$C$2)
      ),
      "Yes",
      "No"
   )
)</f>
        <v/>
      </c>
      <c r="P333" s="4"/>
      <c r="Q333" s="4"/>
      <c r="R333" s="4"/>
      <c r="S333" s="4"/>
      <c r="U333" s="129" t="str">
        <f>IF(M333="","",
   ROUND(
      (MIN(IF(N333="", 'County Names to hide (2)'!$D$2, N333),
           'County Names to hide (2)'!$D$2)
       - M333) / 365 * 12,
   1)
)</f>
        <v/>
      </c>
      <c r="V333" s="131" t="str">
        <f>IF(C333="","",
   ROUND(('County Names to hide (2)'!$D$2 - C333) / 365 * 12, 1)
)</f>
        <v/>
      </c>
      <c r="W333" s="1"/>
      <c r="X333" s="1"/>
      <c r="Y333" s="1"/>
      <c r="Z333" s="1"/>
      <c r="AA333" s="1"/>
      <c r="AB333" s="1"/>
      <c r="AC333" s="1"/>
      <c r="AD333" s="1"/>
      <c r="AE333" s="1"/>
      <c r="AF33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33" s="1"/>
      <c r="AH333" s="1"/>
      <c r="AI333" s="124" t="str">
        <f t="shared" si="12"/>
        <v/>
      </c>
      <c r="AJ333" s="1"/>
      <c r="AK333" s="1"/>
      <c r="AL333" s="1"/>
    </row>
    <row r="334" spans="1:38" x14ac:dyDescent="0.35">
      <c r="A334" s="77"/>
      <c r="C334" s="87"/>
      <c r="L334" s="114" t="str">
        <f t="shared" si="11"/>
        <v>Yes</v>
      </c>
      <c r="M334" s="87"/>
      <c r="N334" s="87"/>
      <c r="O334" s="127" t="str">
        <f>IF(OR(A334="", M334=""), "",
   IF(AND(
         M334 &lt;= 'County Names to hide (2)'!$D$2,
         OR(N334="", N334 &gt;= 'County Names to hide (2)'!$C$2)
      ),
      "Yes",
      "No"
   )
)</f>
        <v/>
      </c>
      <c r="P334" s="87"/>
      <c r="Q334" s="87"/>
      <c r="R334" s="87"/>
      <c r="S334" s="87"/>
      <c r="T334" s="98"/>
      <c r="U334" s="129" t="str">
        <f>IF(M334="","",
   ROUND(
      (MIN(IF(N334="", 'County Names to hide (2)'!$D$2, N334),
           'County Names to hide (2)'!$D$2)
       - M334) / 365 * 12,
   1)
)</f>
        <v/>
      </c>
      <c r="V334" s="131" t="str">
        <f>IF(C334="","",
   ROUND(('County Names to hide (2)'!$D$2 - C334) / 365 * 12, 1)
)</f>
        <v/>
      </c>
      <c r="AF33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34" s="124" t="str">
        <f t="shared" si="12"/>
        <v/>
      </c>
    </row>
    <row r="335" spans="1:38" x14ac:dyDescent="0.35">
      <c r="A335" s="76"/>
      <c r="B335" s="1"/>
      <c r="D335" s="1"/>
      <c r="E335" s="1"/>
      <c r="F335" s="1"/>
      <c r="G335" s="1"/>
      <c r="H335" s="1"/>
      <c r="I335" s="1"/>
      <c r="J335" s="1"/>
      <c r="K335" s="1"/>
      <c r="L335" s="114" t="str">
        <f t="shared" si="11"/>
        <v>Yes</v>
      </c>
      <c r="M335" s="4"/>
      <c r="N335" s="4"/>
      <c r="O335" s="127" t="str">
        <f>IF(OR(A335="", M335=""), "",
   IF(AND(
         M335 &lt;= 'County Names to hide (2)'!$D$2,
         OR(N335="", N335 &gt;= 'County Names to hide (2)'!$C$2)
      ),
      "Yes",
      "No"
   )
)</f>
        <v/>
      </c>
      <c r="P335" s="4"/>
      <c r="Q335" s="4"/>
      <c r="R335" s="4"/>
      <c r="S335" s="4"/>
      <c r="U335" s="129" t="str">
        <f>IF(M335="","",
   ROUND(
      (MIN(IF(N335="", 'County Names to hide (2)'!$D$2, N335),
           'County Names to hide (2)'!$D$2)
       - M335) / 365 * 12,
   1)
)</f>
        <v/>
      </c>
      <c r="V335" s="131" t="str">
        <f>IF(C335="","",
   ROUND(('County Names to hide (2)'!$D$2 - C335) / 365 * 12, 1)
)</f>
        <v/>
      </c>
      <c r="W335" s="1"/>
      <c r="X335" s="1"/>
      <c r="Y335" s="1"/>
      <c r="Z335" s="1"/>
      <c r="AA335" s="1"/>
      <c r="AB335" s="1"/>
      <c r="AC335" s="1"/>
      <c r="AD335" s="1"/>
      <c r="AE335" s="1"/>
      <c r="AF33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35" s="1"/>
      <c r="AH335" s="1"/>
      <c r="AI335" s="124" t="str">
        <f t="shared" si="12"/>
        <v/>
      </c>
      <c r="AJ335" s="1"/>
      <c r="AK335" s="1"/>
      <c r="AL335" s="1"/>
    </row>
    <row r="336" spans="1:38" x14ac:dyDescent="0.35">
      <c r="A336" s="77"/>
      <c r="C336" s="87"/>
      <c r="L336" s="114" t="str">
        <f t="shared" si="11"/>
        <v>Yes</v>
      </c>
      <c r="M336" s="87"/>
      <c r="N336" s="87"/>
      <c r="O336" s="127" t="str">
        <f>IF(OR(A336="", M336=""), "",
   IF(AND(
         M336 &lt;= 'County Names to hide (2)'!$D$2,
         OR(N336="", N336 &gt;= 'County Names to hide (2)'!$C$2)
      ),
      "Yes",
      "No"
   )
)</f>
        <v/>
      </c>
      <c r="P336" s="87"/>
      <c r="Q336" s="87"/>
      <c r="R336" s="87"/>
      <c r="S336" s="87"/>
      <c r="T336" s="98"/>
      <c r="U336" s="129" t="str">
        <f>IF(M336="","",
   ROUND(
      (MIN(IF(N336="", 'County Names to hide (2)'!$D$2, N336),
           'County Names to hide (2)'!$D$2)
       - M336) / 365 * 12,
   1)
)</f>
        <v/>
      </c>
      <c r="V336" s="131" t="str">
        <f>IF(C336="","",
   ROUND(('County Names to hide (2)'!$D$2 - C336) / 365 * 12, 1)
)</f>
        <v/>
      </c>
      <c r="AF33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36" s="124" t="str">
        <f t="shared" si="12"/>
        <v/>
      </c>
    </row>
    <row r="337" spans="1:38" x14ac:dyDescent="0.35">
      <c r="A337" s="76"/>
      <c r="B337" s="1"/>
      <c r="D337" s="1"/>
      <c r="E337" s="1"/>
      <c r="F337" s="1"/>
      <c r="G337" s="1"/>
      <c r="H337" s="1"/>
      <c r="I337" s="1"/>
      <c r="J337" s="1"/>
      <c r="K337" s="1"/>
      <c r="L337" s="114" t="str">
        <f t="shared" si="11"/>
        <v>Yes</v>
      </c>
      <c r="M337" s="4"/>
      <c r="N337" s="4"/>
      <c r="O337" s="127" t="str">
        <f>IF(OR(A337="", M337=""), "",
   IF(AND(
         M337 &lt;= 'County Names to hide (2)'!$D$2,
         OR(N337="", N337 &gt;= 'County Names to hide (2)'!$C$2)
      ),
      "Yes",
      "No"
   )
)</f>
        <v/>
      </c>
      <c r="P337" s="4"/>
      <c r="Q337" s="4"/>
      <c r="R337" s="4"/>
      <c r="S337" s="4"/>
      <c r="U337" s="129" t="str">
        <f>IF(M337="","",
   ROUND(
      (MIN(IF(N337="", 'County Names to hide (2)'!$D$2, N337),
           'County Names to hide (2)'!$D$2)
       - M337) / 365 * 12,
   1)
)</f>
        <v/>
      </c>
      <c r="V337" s="131" t="str">
        <f>IF(C337="","",
   ROUND(('County Names to hide (2)'!$D$2 - C337) / 365 * 12, 1)
)</f>
        <v/>
      </c>
      <c r="W337" s="1"/>
      <c r="X337" s="1"/>
      <c r="Y337" s="1"/>
      <c r="Z337" s="1"/>
      <c r="AA337" s="1"/>
      <c r="AB337" s="1"/>
      <c r="AC337" s="1"/>
      <c r="AD337" s="1"/>
      <c r="AE337" s="1"/>
      <c r="AF33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37" s="1"/>
      <c r="AH337" s="1"/>
      <c r="AI337" s="124" t="str">
        <f t="shared" si="12"/>
        <v/>
      </c>
      <c r="AJ337" s="1"/>
      <c r="AK337" s="1"/>
      <c r="AL337" s="1"/>
    </row>
    <row r="338" spans="1:38" x14ac:dyDescent="0.35">
      <c r="A338" s="77"/>
      <c r="C338" s="87"/>
      <c r="L338" s="114" t="str">
        <f t="shared" si="11"/>
        <v>Yes</v>
      </c>
      <c r="M338" s="87"/>
      <c r="N338" s="87"/>
      <c r="O338" s="127" t="str">
        <f>IF(OR(A338="", M338=""), "",
   IF(AND(
         M338 &lt;= 'County Names to hide (2)'!$D$2,
         OR(N338="", N338 &gt;= 'County Names to hide (2)'!$C$2)
      ),
      "Yes",
      "No"
   )
)</f>
        <v/>
      </c>
      <c r="P338" s="87"/>
      <c r="Q338" s="87"/>
      <c r="R338" s="87"/>
      <c r="S338" s="87"/>
      <c r="T338" s="98"/>
      <c r="U338" s="129" t="str">
        <f>IF(M338="","",
   ROUND(
      (MIN(IF(N338="", 'County Names to hide (2)'!$D$2, N338),
           'County Names to hide (2)'!$D$2)
       - M338) / 365 * 12,
   1)
)</f>
        <v/>
      </c>
      <c r="V338" s="131" t="str">
        <f>IF(C338="","",
   ROUND(('County Names to hide (2)'!$D$2 - C338) / 365 * 12, 1)
)</f>
        <v/>
      </c>
      <c r="AF33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38" s="124" t="str">
        <f t="shared" si="12"/>
        <v/>
      </c>
    </row>
    <row r="339" spans="1:38" x14ac:dyDescent="0.35">
      <c r="A339" s="76"/>
      <c r="B339" s="1"/>
      <c r="D339" s="1"/>
      <c r="E339" s="1"/>
      <c r="F339" s="1"/>
      <c r="G339" s="1"/>
      <c r="H339" s="1"/>
      <c r="I339" s="1"/>
      <c r="J339" s="1"/>
      <c r="K339" s="1"/>
      <c r="L339" s="114" t="str">
        <f t="shared" si="11"/>
        <v>Yes</v>
      </c>
      <c r="M339" s="4"/>
      <c r="N339" s="4"/>
      <c r="O339" s="127" t="str">
        <f>IF(OR(A339="", M339=""), "",
   IF(AND(
         M339 &lt;= 'County Names to hide (2)'!$D$2,
         OR(N339="", N339 &gt;= 'County Names to hide (2)'!$C$2)
      ),
      "Yes",
      "No"
   )
)</f>
        <v/>
      </c>
      <c r="P339" s="4"/>
      <c r="Q339" s="4"/>
      <c r="R339" s="4"/>
      <c r="S339" s="4"/>
      <c r="U339" s="129" t="str">
        <f>IF(M339="","",
   ROUND(
      (MIN(IF(N339="", 'County Names to hide (2)'!$D$2, N339),
           'County Names to hide (2)'!$D$2)
       - M339) / 365 * 12,
   1)
)</f>
        <v/>
      </c>
      <c r="V339" s="131" t="str">
        <f>IF(C339="","",
   ROUND(('County Names to hide (2)'!$D$2 - C339) / 365 * 12, 1)
)</f>
        <v/>
      </c>
      <c r="W339" s="1"/>
      <c r="X339" s="1"/>
      <c r="Y339" s="1"/>
      <c r="Z339" s="1"/>
      <c r="AA339" s="1"/>
      <c r="AB339" s="1"/>
      <c r="AC339" s="1"/>
      <c r="AD339" s="1"/>
      <c r="AE339" s="1"/>
      <c r="AF33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39" s="1"/>
      <c r="AH339" s="1"/>
      <c r="AI339" s="124" t="str">
        <f t="shared" si="12"/>
        <v/>
      </c>
      <c r="AJ339" s="1"/>
      <c r="AK339" s="1"/>
      <c r="AL339" s="1"/>
    </row>
    <row r="340" spans="1:38" x14ac:dyDescent="0.35">
      <c r="A340" s="77"/>
      <c r="C340" s="87"/>
      <c r="L340" s="114" t="str">
        <f t="shared" si="11"/>
        <v>Yes</v>
      </c>
      <c r="M340" s="87"/>
      <c r="N340" s="87"/>
      <c r="O340" s="127" t="str">
        <f>IF(OR(A340="", M340=""), "",
   IF(AND(
         M340 &lt;= 'County Names to hide (2)'!$D$2,
         OR(N340="", N340 &gt;= 'County Names to hide (2)'!$C$2)
      ),
      "Yes",
      "No"
   )
)</f>
        <v/>
      </c>
      <c r="P340" s="87"/>
      <c r="Q340" s="87"/>
      <c r="R340" s="87"/>
      <c r="S340" s="87"/>
      <c r="T340" s="98"/>
      <c r="U340" s="129" t="str">
        <f>IF(M340="","",
   ROUND(
      (MIN(IF(N340="", 'County Names to hide (2)'!$D$2, N340),
           'County Names to hide (2)'!$D$2)
       - M340) / 365 * 12,
   1)
)</f>
        <v/>
      </c>
      <c r="V340" s="131" t="str">
        <f>IF(C340="","",
   ROUND(('County Names to hide (2)'!$D$2 - C340) / 365 * 12, 1)
)</f>
        <v/>
      </c>
      <c r="AF34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40" s="124" t="str">
        <f t="shared" si="12"/>
        <v/>
      </c>
    </row>
    <row r="341" spans="1:38" x14ac:dyDescent="0.35">
      <c r="A341" s="76"/>
      <c r="B341" s="1"/>
      <c r="D341" s="1"/>
      <c r="E341" s="1"/>
      <c r="F341" s="1"/>
      <c r="G341" s="1"/>
      <c r="H341" s="1"/>
      <c r="I341" s="1"/>
      <c r="J341" s="1"/>
      <c r="K341" s="1"/>
      <c r="L341" s="114" t="str">
        <f t="shared" si="11"/>
        <v>Yes</v>
      </c>
      <c r="M341" s="4"/>
      <c r="N341" s="4"/>
      <c r="O341" s="127" t="str">
        <f>IF(OR(A341="", M341=""), "",
   IF(AND(
         M341 &lt;= 'County Names to hide (2)'!$D$2,
         OR(N341="", N341 &gt;= 'County Names to hide (2)'!$C$2)
      ),
      "Yes",
      "No"
   )
)</f>
        <v/>
      </c>
      <c r="P341" s="4"/>
      <c r="Q341" s="4"/>
      <c r="R341" s="4"/>
      <c r="S341" s="4"/>
      <c r="U341" s="129" t="str">
        <f>IF(M341="","",
   ROUND(
      (MIN(IF(N341="", 'County Names to hide (2)'!$D$2, N341),
           'County Names to hide (2)'!$D$2)
       - M341) / 365 * 12,
   1)
)</f>
        <v/>
      </c>
      <c r="V341" s="131" t="str">
        <f>IF(C341="","",
   ROUND(('County Names to hide (2)'!$D$2 - C341) / 365 * 12, 1)
)</f>
        <v/>
      </c>
      <c r="W341" s="1"/>
      <c r="X341" s="1"/>
      <c r="Y341" s="1"/>
      <c r="Z341" s="1"/>
      <c r="AA341" s="1"/>
      <c r="AB341" s="1"/>
      <c r="AC341" s="1"/>
      <c r="AD341" s="1"/>
      <c r="AE341" s="1"/>
      <c r="AF34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41" s="1"/>
      <c r="AH341" s="1"/>
      <c r="AI341" s="124" t="str">
        <f t="shared" si="12"/>
        <v/>
      </c>
      <c r="AJ341" s="1"/>
      <c r="AK341" s="1"/>
      <c r="AL341" s="1"/>
    </row>
    <row r="342" spans="1:38" x14ac:dyDescent="0.35">
      <c r="A342" s="77"/>
      <c r="C342" s="87"/>
      <c r="L342" s="114" t="str">
        <f t="shared" si="11"/>
        <v>Yes</v>
      </c>
      <c r="M342" s="87"/>
      <c r="N342" s="87"/>
      <c r="O342" s="127" t="str">
        <f>IF(OR(A342="", M342=""), "",
   IF(AND(
         M342 &lt;= 'County Names to hide (2)'!$D$2,
         OR(N342="", N342 &gt;= 'County Names to hide (2)'!$C$2)
      ),
      "Yes",
      "No"
   )
)</f>
        <v/>
      </c>
      <c r="P342" s="87"/>
      <c r="Q342" s="87"/>
      <c r="R342" s="87"/>
      <c r="S342" s="87"/>
      <c r="T342" s="98"/>
      <c r="U342" s="129" t="str">
        <f>IF(M342="","",
   ROUND(
      (MIN(IF(N342="", 'County Names to hide (2)'!$D$2, N342),
           'County Names to hide (2)'!$D$2)
       - M342) / 365 * 12,
   1)
)</f>
        <v/>
      </c>
      <c r="V342" s="131" t="str">
        <f>IF(C342="","",
   ROUND(('County Names to hide (2)'!$D$2 - C342) / 365 * 12, 1)
)</f>
        <v/>
      </c>
      <c r="AF34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42" s="124" t="str">
        <f t="shared" si="12"/>
        <v/>
      </c>
    </row>
    <row r="343" spans="1:38" x14ac:dyDescent="0.35">
      <c r="A343" s="76"/>
      <c r="B343" s="1"/>
      <c r="D343" s="1"/>
      <c r="E343" s="1"/>
      <c r="F343" s="1"/>
      <c r="G343" s="1"/>
      <c r="H343" s="1"/>
      <c r="I343" s="1"/>
      <c r="J343" s="1"/>
      <c r="K343" s="1"/>
      <c r="L343" s="114" t="str">
        <f t="shared" si="11"/>
        <v>Yes</v>
      </c>
      <c r="M343" s="4"/>
      <c r="N343" s="4"/>
      <c r="O343" s="127" t="str">
        <f>IF(OR(A343="", M343=""), "",
   IF(AND(
         M343 &lt;= 'County Names to hide (2)'!$D$2,
         OR(N343="", N343 &gt;= 'County Names to hide (2)'!$C$2)
      ),
      "Yes",
      "No"
   )
)</f>
        <v/>
      </c>
      <c r="P343" s="4"/>
      <c r="Q343" s="4"/>
      <c r="R343" s="4"/>
      <c r="S343" s="4"/>
      <c r="U343" s="129" t="str">
        <f>IF(M343="","",
   ROUND(
      (MIN(IF(N343="", 'County Names to hide (2)'!$D$2, N343),
           'County Names to hide (2)'!$D$2)
       - M343) / 365 * 12,
   1)
)</f>
        <v/>
      </c>
      <c r="V343" s="131" t="str">
        <f>IF(C343="","",
   ROUND(('County Names to hide (2)'!$D$2 - C343) / 365 * 12, 1)
)</f>
        <v/>
      </c>
      <c r="W343" s="1"/>
      <c r="X343" s="1"/>
      <c r="Y343" s="1"/>
      <c r="Z343" s="1"/>
      <c r="AA343" s="1"/>
      <c r="AB343" s="1"/>
      <c r="AC343" s="1"/>
      <c r="AD343" s="1"/>
      <c r="AE343" s="1"/>
      <c r="AF34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43" s="1"/>
      <c r="AH343" s="1"/>
      <c r="AI343" s="124" t="str">
        <f t="shared" si="12"/>
        <v/>
      </c>
      <c r="AJ343" s="1"/>
      <c r="AK343" s="1"/>
      <c r="AL343" s="1"/>
    </row>
    <row r="344" spans="1:38" x14ac:dyDescent="0.35">
      <c r="A344" s="77"/>
      <c r="C344" s="87"/>
      <c r="L344" s="114" t="str">
        <f t="shared" si="11"/>
        <v>Yes</v>
      </c>
      <c r="M344" s="87"/>
      <c r="N344" s="87"/>
      <c r="O344" s="127" t="str">
        <f>IF(OR(A344="", M344=""), "",
   IF(AND(
         M344 &lt;= 'County Names to hide (2)'!$D$2,
         OR(N344="", N344 &gt;= 'County Names to hide (2)'!$C$2)
      ),
      "Yes",
      "No"
   )
)</f>
        <v/>
      </c>
      <c r="P344" s="87"/>
      <c r="Q344" s="87"/>
      <c r="R344" s="87"/>
      <c r="S344" s="87"/>
      <c r="T344" s="98"/>
      <c r="U344" s="129" t="str">
        <f>IF(M344="","",
   ROUND(
      (MIN(IF(N344="", 'County Names to hide (2)'!$D$2, N344),
           'County Names to hide (2)'!$D$2)
       - M344) / 365 * 12,
   1)
)</f>
        <v/>
      </c>
      <c r="V344" s="131" t="str">
        <f>IF(C344="","",
   ROUND(('County Names to hide (2)'!$D$2 - C344) / 365 * 12, 1)
)</f>
        <v/>
      </c>
      <c r="AF34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44" s="124" t="str">
        <f t="shared" si="12"/>
        <v/>
      </c>
    </row>
    <row r="345" spans="1:38" x14ac:dyDescent="0.35">
      <c r="A345" s="76"/>
      <c r="B345" s="1"/>
      <c r="D345" s="1"/>
      <c r="E345" s="1"/>
      <c r="F345" s="1"/>
      <c r="G345" s="1"/>
      <c r="H345" s="1"/>
      <c r="I345" s="1"/>
      <c r="J345" s="1"/>
      <c r="K345" s="1"/>
      <c r="L345" s="114" t="str">
        <f t="shared" si="11"/>
        <v>Yes</v>
      </c>
      <c r="M345" s="4"/>
      <c r="N345" s="4"/>
      <c r="O345" s="127" t="str">
        <f>IF(OR(A345="", M345=""), "",
   IF(AND(
         M345 &lt;= 'County Names to hide (2)'!$D$2,
         OR(N345="", N345 &gt;= 'County Names to hide (2)'!$C$2)
      ),
      "Yes",
      "No"
   )
)</f>
        <v/>
      </c>
      <c r="P345" s="4"/>
      <c r="Q345" s="4"/>
      <c r="R345" s="4"/>
      <c r="S345" s="4"/>
      <c r="U345" s="129" t="str">
        <f>IF(M345="","",
   ROUND(
      (MIN(IF(N345="", 'County Names to hide (2)'!$D$2, N345),
           'County Names to hide (2)'!$D$2)
       - M345) / 365 * 12,
   1)
)</f>
        <v/>
      </c>
      <c r="V345" s="131" t="str">
        <f>IF(C345="","",
   ROUND(('County Names to hide (2)'!$D$2 - C345) / 365 * 12, 1)
)</f>
        <v/>
      </c>
      <c r="W345" s="1"/>
      <c r="X345" s="1"/>
      <c r="Y345" s="1"/>
      <c r="Z345" s="1"/>
      <c r="AA345" s="1"/>
      <c r="AB345" s="1"/>
      <c r="AC345" s="1"/>
      <c r="AD345" s="1"/>
      <c r="AE345" s="1"/>
      <c r="AF34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45" s="1"/>
      <c r="AH345" s="1"/>
      <c r="AI345" s="124" t="str">
        <f t="shared" si="12"/>
        <v/>
      </c>
      <c r="AJ345" s="1"/>
      <c r="AK345" s="1"/>
      <c r="AL345" s="1"/>
    </row>
    <row r="346" spans="1:38" x14ac:dyDescent="0.35">
      <c r="A346" s="77"/>
      <c r="C346" s="87"/>
      <c r="L346" s="114" t="str">
        <f t="shared" si="11"/>
        <v>Yes</v>
      </c>
      <c r="M346" s="87"/>
      <c r="N346" s="87"/>
      <c r="O346" s="127" t="str">
        <f>IF(OR(A346="", M346=""), "",
   IF(AND(
         M346 &lt;= 'County Names to hide (2)'!$D$2,
         OR(N346="", N346 &gt;= 'County Names to hide (2)'!$C$2)
      ),
      "Yes",
      "No"
   )
)</f>
        <v/>
      </c>
      <c r="P346" s="87"/>
      <c r="Q346" s="87"/>
      <c r="R346" s="87"/>
      <c r="S346" s="87"/>
      <c r="T346" s="98"/>
      <c r="U346" s="129" t="str">
        <f>IF(M346="","",
   ROUND(
      (MIN(IF(N346="", 'County Names to hide (2)'!$D$2, N346),
           'County Names to hide (2)'!$D$2)
       - M346) / 365 * 12,
   1)
)</f>
        <v/>
      </c>
      <c r="V346" s="131" t="str">
        <f>IF(C346="","",
   ROUND(('County Names to hide (2)'!$D$2 - C346) / 365 * 12, 1)
)</f>
        <v/>
      </c>
      <c r="AF34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46" s="124" t="str">
        <f t="shared" si="12"/>
        <v/>
      </c>
    </row>
    <row r="347" spans="1:38" x14ac:dyDescent="0.35">
      <c r="A347" s="76"/>
      <c r="B347" s="1"/>
      <c r="D347" s="1"/>
      <c r="E347" s="1"/>
      <c r="F347" s="1"/>
      <c r="G347" s="1"/>
      <c r="H347" s="1"/>
      <c r="I347" s="1"/>
      <c r="J347" s="1"/>
      <c r="K347" s="1"/>
      <c r="L347" s="114" t="str">
        <f t="shared" si="11"/>
        <v>Yes</v>
      </c>
      <c r="M347" s="4"/>
      <c r="N347" s="4"/>
      <c r="O347" s="127" t="str">
        <f>IF(OR(A347="", M347=""), "",
   IF(AND(
         M347 &lt;= 'County Names to hide (2)'!$D$2,
         OR(N347="", N347 &gt;= 'County Names to hide (2)'!$C$2)
      ),
      "Yes",
      "No"
   )
)</f>
        <v/>
      </c>
      <c r="P347" s="4"/>
      <c r="Q347" s="4"/>
      <c r="R347" s="4"/>
      <c r="S347" s="4"/>
      <c r="U347" s="129" t="str">
        <f>IF(M347="","",
   ROUND(
      (MIN(IF(N347="", 'County Names to hide (2)'!$D$2, N347),
           'County Names to hide (2)'!$D$2)
       - M347) / 365 * 12,
   1)
)</f>
        <v/>
      </c>
      <c r="V347" s="131" t="str">
        <f>IF(C347="","",
   ROUND(('County Names to hide (2)'!$D$2 - C347) / 365 * 12, 1)
)</f>
        <v/>
      </c>
      <c r="W347" s="1"/>
      <c r="X347" s="1"/>
      <c r="Y347" s="1"/>
      <c r="Z347" s="1"/>
      <c r="AA347" s="1"/>
      <c r="AB347" s="1"/>
      <c r="AC347" s="1"/>
      <c r="AD347" s="1"/>
      <c r="AE347" s="1"/>
      <c r="AF34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47" s="1"/>
      <c r="AH347" s="1"/>
      <c r="AI347" s="124" t="str">
        <f t="shared" si="12"/>
        <v/>
      </c>
      <c r="AJ347" s="1"/>
      <c r="AK347" s="1"/>
      <c r="AL347" s="1"/>
    </row>
    <row r="348" spans="1:38" x14ac:dyDescent="0.35">
      <c r="A348" s="77"/>
      <c r="C348" s="87"/>
      <c r="L348" s="114" t="str">
        <f t="shared" si="11"/>
        <v>Yes</v>
      </c>
      <c r="M348" s="87"/>
      <c r="N348" s="87"/>
      <c r="O348" s="127" t="str">
        <f>IF(OR(A348="", M348=""), "",
   IF(AND(
         M348 &lt;= 'County Names to hide (2)'!$D$2,
         OR(N348="", N348 &gt;= 'County Names to hide (2)'!$C$2)
      ),
      "Yes",
      "No"
   )
)</f>
        <v/>
      </c>
      <c r="P348" s="87"/>
      <c r="Q348" s="87"/>
      <c r="R348" s="87"/>
      <c r="S348" s="87"/>
      <c r="T348" s="98"/>
      <c r="U348" s="129" t="str">
        <f>IF(M348="","",
   ROUND(
      (MIN(IF(N348="", 'County Names to hide (2)'!$D$2, N348),
           'County Names to hide (2)'!$D$2)
       - M348) / 365 * 12,
   1)
)</f>
        <v/>
      </c>
      <c r="V348" s="131" t="str">
        <f>IF(C348="","",
   ROUND(('County Names to hide (2)'!$D$2 - C348) / 365 * 12, 1)
)</f>
        <v/>
      </c>
      <c r="AF34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48" s="124" t="str">
        <f t="shared" si="12"/>
        <v/>
      </c>
    </row>
    <row r="349" spans="1:38" x14ac:dyDescent="0.35">
      <c r="A349" s="76"/>
      <c r="B349" s="1"/>
      <c r="D349" s="1"/>
      <c r="E349" s="1"/>
      <c r="F349" s="1"/>
      <c r="G349" s="1"/>
      <c r="H349" s="1"/>
      <c r="I349" s="1"/>
      <c r="J349" s="1"/>
      <c r="K349" s="1"/>
      <c r="L349" s="114" t="str">
        <f t="shared" si="11"/>
        <v>Yes</v>
      </c>
      <c r="M349" s="4"/>
      <c r="N349" s="4"/>
      <c r="O349" s="127" t="str">
        <f>IF(OR(A349="", M349=""), "",
   IF(AND(
         M349 &lt;= 'County Names to hide (2)'!$D$2,
         OR(N349="", N349 &gt;= 'County Names to hide (2)'!$C$2)
      ),
      "Yes",
      "No"
   )
)</f>
        <v/>
      </c>
      <c r="P349" s="4"/>
      <c r="Q349" s="4"/>
      <c r="R349" s="4"/>
      <c r="S349" s="4"/>
      <c r="U349" s="129" t="str">
        <f>IF(M349="","",
   ROUND(
      (MIN(IF(N349="", 'County Names to hide (2)'!$D$2, N349),
           'County Names to hide (2)'!$D$2)
       - M349) / 365 * 12,
   1)
)</f>
        <v/>
      </c>
      <c r="V349" s="131" t="str">
        <f>IF(C349="","",
   ROUND(('County Names to hide (2)'!$D$2 - C349) / 365 * 12, 1)
)</f>
        <v/>
      </c>
      <c r="W349" s="1"/>
      <c r="X349" s="1"/>
      <c r="Y349" s="1"/>
      <c r="Z349" s="1"/>
      <c r="AA349" s="1"/>
      <c r="AB349" s="1"/>
      <c r="AC349" s="1"/>
      <c r="AD349" s="1"/>
      <c r="AE349" s="1"/>
      <c r="AF34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49" s="1"/>
      <c r="AH349" s="1"/>
      <c r="AI349" s="124" t="str">
        <f t="shared" si="12"/>
        <v/>
      </c>
      <c r="AJ349" s="1"/>
      <c r="AK349" s="1"/>
      <c r="AL349" s="1"/>
    </row>
    <row r="350" spans="1:38" x14ac:dyDescent="0.35">
      <c r="A350" s="77"/>
      <c r="C350" s="87"/>
      <c r="L350" s="114" t="str">
        <f t="shared" si="11"/>
        <v>Yes</v>
      </c>
      <c r="M350" s="87"/>
      <c r="N350" s="87"/>
      <c r="O350" s="127" t="str">
        <f>IF(OR(A350="", M350=""), "",
   IF(AND(
         M350 &lt;= 'County Names to hide (2)'!$D$2,
         OR(N350="", N350 &gt;= 'County Names to hide (2)'!$C$2)
      ),
      "Yes",
      "No"
   )
)</f>
        <v/>
      </c>
      <c r="P350" s="87"/>
      <c r="Q350" s="87"/>
      <c r="R350" s="87"/>
      <c r="S350" s="87"/>
      <c r="T350" s="98"/>
      <c r="U350" s="129" t="str">
        <f>IF(M350="","",
   ROUND(
      (MIN(IF(N350="", 'County Names to hide (2)'!$D$2, N350),
           'County Names to hide (2)'!$D$2)
       - M350) / 365 * 12,
   1)
)</f>
        <v/>
      </c>
      <c r="V350" s="131" t="str">
        <f>IF(C350="","",
   ROUND(('County Names to hide (2)'!$D$2 - C350) / 365 * 12, 1)
)</f>
        <v/>
      </c>
      <c r="AF35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50" s="124" t="str">
        <f t="shared" si="12"/>
        <v/>
      </c>
    </row>
    <row r="351" spans="1:38" x14ac:dyDescent="0.35">
      <c r="A351" s="76"/>
      <c r="B351" s="1"/>
      <c r="D351" s="1"/>
      <c r="E351" s="1"/>
      <c r="F351" s="1"/>
      <c r="G351" s="1"/>
      <c r="H351" s="1"/>
      <c r="I351" s="1"/>
      <c r="J351" s="1"/>
      <c r="K351" s="1"/>
      <c r="L351" s="114" t="str">
        <f t="shared" si="11"/>
        <v>Yes</v>
      </c>
      <c r="M351" s="4"/>
      <c r="N351" s="4"/>
      <c r="O351" s="127" t="str">
        <f>IF(OR(A351="", M351=""), "",
   IF(AND(
         M351 &lt;= 'County Names to hide (2)'!$D$2,
         OR(N351="", N351 &gt;= 'County Names to hide (2)'!$C$2)
      ),
      "Yes",
      "No"
   )
)</f>
        <v/>
      </c>
      <c r="P351" s="4"/>
      <c r="Q351" s="4"/>
      <c r="R351" s="4"/>
      <c r="S351" s="4"/>
      <c r="U351" s="129" t="str">
        <f>IF(M351="","",
   ROUND(
      (MIN(IF(N351="", 'County Names to hide (2)'!$D$2, N351),
           'County Names to hide (2)'!$D$2)
       - M351) / 365 * 12,
   1)
)</f>
        <v/>
      </c>
      <c r="V351" s="131" t="str">
        <f>IF(C351="","",
   ROUND(('County Names to hide (2)'!$D$2 - C351) / 365 * 12, 1)
)</f>
        <v/>
      </c>
      <c r="W351" s="1"/>
      <c r="X351" s="1"/>
      <c r="Y351" s="1"/>
      <c r="Z351" s="1"/>
      <c r="AA351" s="1"/>
      <c r="AB351" s="1"/>
      <c r="AC351" s="1"/>
      <c r="AD351" s="1"/>
      <c r="AE351" s="1"/>
      <c r="AF35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51" s="1"/>
      <c r="AH351" s="1"/>
      <c r="AI351" s="124" t="str">
        <f t="shared" si="12"/>
        <v/>
      </c>
      <c r="AJ351" s="1"/>
      <c r="AK351" s="1"/>
      <c r="AL351" s="1"/>
    </row>
    <row r="352" spans="1:38" x14ac:dyDescent="0.35">
      <c r="A352" s="77"/>
      <c r="C352" s="87"/>
      <c r="L352" s="114" t="str">
        <f t="shared" si="11"/>
        <v>Yes</v>
      </c>
      <c r="M352" s="87"/>
      <c r="N352" s="87"/>
      <c r="O352" s="127" t="str">
        <f>IF(OR(A352="", M352=""), "",
   IF(AND(
         M352 &lt;= 'County Names to hide (2)'!$D$2,
         OR(N352="", N352 &gt;= 'County Names to hide (2)'!$C$2)
      ),
      "Yes",
      "No"
   )
)</f>
        <v/>
      </c>
      <c r="P352" s="87"/>
      <c r="Q352" s="87"/>
      <c r="R352" s="87"/>
      <c r="S352" s="87"/>
      <c r="T352" s="98"/>
      <c r="U352" s="129" t="str">
        <f>IF(M352="","",
   ROUND(
      (MIN(IF(N352="", 'County Names to hide (2)'!$D$2, N352),
           'County Names to hide (2)'!$D$2)
       - M352) / 365 * 12,
   1)
)</f>
        <v/>
      </c>
      <c r="V352" s="131" t="str">
        <f>IF(C352="","",
   ROUND(('County Names to hide (2)'!$D$2 - C352) / 365 * 12, 1)
)</f>
        <v/>
      </c>
      <c r="AF35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52" s="124" t="str">
        <f t="shared" si="12"/>
        <v/>
      </c>
    </row>
    <row r="353" spans="1:38" x14ac:dyDescent="0.35">
      <c r="A353" s="76"/>
      <c r="B353" s="1"/>
      <c r="D353" s="1"/>
      <c r="E353" s="1"/>
      <c r="F353" s="1"/>
      <c r="G353" s="1"/>
      <c r="H353" s="1"/>
      <c r="I353" s="1"/>
      <c r="J353" s="1"/>
      <c r="K353" s="1"/>
      <c r="L353" s="114" t="str">
        <f t="shared" si="11"/>
        <v>Yes</v>
      </c>
      <c r="M353" s="4"/>
      <c r="N353" s="4"/>
      <c r="O353" s="127" t="str">
        <f>IF(OR(A353="", M353=""), "",
   IF(AND(
         M353 &lt;= 'County Names to hide (2)'!$D$2,
         OR(N353="", N353 &gt;= 'County Names to hide (2)'!$C$2)
      ),
      "Yes",
      "No"
   )
)</f>
        <v/>
      </c>
      <c r="P353" s="4"/>
      <c r="Q353" s="4"/>
      <c r="R353" s="4"/>
      <c r="S353" s="4"/>
      <c r="U353" s="129" t="str">
        <f>IF(M353="","",
   ROUND(
      (MIN(IF(N353="", 'County Names to hide (2)'!$D$2, N353),
           'County Names to hide (2)'!$D$2)
       - M353) / 365 * 12,
   1)
)</f>
        <v/>
      </c>
      <c r="V353" s="131" t="str">
        <f>IF(C353="","",
   ROUND(('County Names to hide (2)'!$D$2 - C353) / 365 * 12, 1)
)</f>
        <v/>
      </c>
      <c r="W353" s="1"/>
      <c r="X353" s="1"/>
      <c r="Y353" s="1"/>
      <c r="Z353" s="1"/>
      <c r="AA353" s="1"/>
      <c r="AB353" s="1"/>
      <c r="AC353" s="1"/>
      <c r="AD353" s="1"/>
      <c r="AE353" s="1"/>
      <c r="AF35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53" s="1"/>
      <c r="AH353" s="1"/>
      <c r="AI353" s="124" t="str">
        <f t="shared" si="12"/>
        <v/>
      </c>
      <c r="AJ353" s="1"/>
      <c r="AK353" s="1"/>
      <c r="AL353" s="1"/>
    </row>
    <row r="354" spans="1:38" x14ac:dyDescent="0.35">
      <c r="A354" s="77"/>
      <c r="C354" s="87"/>
      <c r="L354" s="114" t="str">
        <f t="shared" si="11"/>
        <v>Yes</v>
      </c>
      <c r="M354" s="87"/>
      <c r="N354" s="87"/>
      <c r="O354" s="127" t="str">
        <f>IF(OR(A354="", M354=""), "",
   IF(AND(
         M354 &lt;= 'County Names to hide (2)'!$D$2,
         OR(N354="", N354 &gt;= 'County Names to hide (2)'!$C$2)
      ),
      "Yes",
      "No"
   )
)</f>
        <v/>
      </c>
      <c r="P354" s="87"/>
      <c r="Q354" s="87"/>
      <c r="R354" s="87"/>
      <c r="S354" s="87"/>
      <c r="T354" s="98"/>
      <c r="U354" s="129" t="str">
        <f>IF(M354="","",
   ROUND(
      (MIN(IF(N354="", 'County Names to hide (2)'!$D$2, N354),
           'County Names to hide (2)'!$D$2)
       - M354) / 365 * 12,
   1)
)</f>
        <v/>
      </c>
      <c r="V354" s="131" t="str">
        <f>IF(C354="","",
   ROUND(('County Names to hide (2)'!$D$2 - C354) / 365 * 12, 1)
)</f>
        <v/>
      </c>
      <c r="AF35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54" s="124" t="str">
        <f t="shared" si="12"/>
        <v/>
      </c>
    </row>
    <row r="355" spans="1:38" x14ac:dyDescent="0.35">
      <c r="A355" s="76"/>
      <c r="B355" s="1"/>
      <c r="D355" s="1"/>
      <c r="E355" s="1"/>
      <c r="F355" s="1"/>
      <c r="G355" s="1"/>
      <c r="H355" s="1"/>
      <c r="I355" s="1"/>
      <c r="J355" s="1"/>
      <c r="K355" s="1"/>
      <c r="L355" s="114" t="str">
        <f t="shared" si="11"/>
        <v>Yes</v>
      </c>
      <c r="M355" s="4"/>
      <c r="N355" s="4"/>
      <c r="O355" s="127" t="str">
        <f>IF(OR(A355="", M355=""), "",
   IF(AND(
         M355 &lt;= 'County Names to hide (2)'!$D$2,
         OR(N355="", N355 &gt;= 'County Names to hide (2)'!$C$2)
      ),
      "Yes",
      "No"
   )
)</f>
        <v/>
      </c>
      <c r="P355" s="4"/>
      <c r="Q355" s="4"/>
      <c r="R355" s="4"/>
      <c r="S355" s="4"/>
      <c r="U355" s="129" t="str">
        <f>IF(M355="","",
   ROUND(
      (MIN(IF(N355="", 'County Names to hide (2)'!$D$2, N355),
           'County Names to hide (2)'!$D$2)
       - M355) / 365 * 12,
   1)
)</f>
        <v/>
      </c>
      <c r="V355" s="131" t="str">
        <f>IF(C355="","",
   ROUND(('County Names to hide (2)'!$D$2 - C355) / 365 * 12, 1)
)</f>
        <v/>
      </c>
      <c r="W355" s="1"/>
      <c r="X355" s="1"/>
      <c r="Y355" s="1"/>
      <c r="Z355" s="1"/>
      <c r="AA355" s="1"/>
      <c r="AB355" s="1"/>
      <c r="AC355" s="1"/>
      <c r="AD355" s="1"/>
      <c r="AE355" s="1"/>
      <c r="AF35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55" s="1"/>
      <c r="AH355" s="1"/>
      <c r="AI355" s="124" t="str">
        <f t="shared" si="12"/>
        <v/>
      </c>
      <c r="AJ355" s="1"/>
      <c r="AK355" s="1"/>
      <c r="AL355" s="1"/>
    </row>
    <row r="356" spans="1:38" x14ac:dyDescent="0.35">
      <c r="A356" s="77"/>
      <c r="C356" s="87"/>
      <c r="L356" s="114" t="str">
        <f t="shared" si="11"/>
        <v>Yes</v>
      </c>
      <c r="M356" s="87"/>
      <c r="N356" s="87"/>
      <c r="O356" s="127" t="str">
        <f>IF(OR(A356="", M356=""), "",
   IF(AND(
         M356 &lt;= 'County Names to hide (2)'!$D$2,
         OR(N356="", N356 &gt;= 'County Names to hide (2)'!$C$2)
      ),
      "Yes",
      "No"
   )
)</f>
        <v/>
      </c>
      <c r="P356" s="87"/>
      <c r="Q356" s="87"/>
      <c r="R356" s="87"/>
      <c r="S356" s="87"/>
      <c r="T356" s="98"/>
      <c r="U356" s="129" t="str">
        <f>IF(M356="","",
   ROUND(
      (MIN(IF(N356="", 'County Names to hide (2)'!$D$2, N356),
           'County Names to hide (2)'!$D$2)
       - M356) / 365 * 12,
   1)
)</f>
        <v/>
      </c>
      <c r="V356" s="131" t="str">
        <f>IF(C356="","",
   ROUND(('County Names to hide (2)'!$D$2 - C356) / 365 * 12, 1)
)</f>
        <v/>
      </c>
      <c r="AF35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56" s="124" t="str">
        <f t="shared" si="12"/>
        <v/>
      </c>
    </row>
    <row r="357" spans="1:38" x14ac:dyDescent="0.35">
      <c r="A357" s="76"/>
      <c r="B357" s="1"/>
      <c r="D357" s="1"/>
      <c r="E357" s="1"/>
      <c r="F357" s="1"/>
      <c r="G357" s="1"/>
      <c r="H357" s="1"/>
      <c r="I357" s="1"/>
      <c r="J357" s="1"/>
      <c r="K357" s="1"/>
      <c r="L357" s="114" t="str">
        <f t="shared" si="11"/>
        <v>Yes</v>
      </c>
      <c r="M357" s="4"/>
      <c r="N357" s="4"/>
      <c r="O357" s="127" t="str">
        <f>IF(OR(A357="", M357=""), "",
   IF(AND(
         M357 &lt;= 'County Names to hide (2)'!$D$2,
         OR(N357="", N357 &gt;= 'County Names to hide (2)'!$C$2)
      ),
      "Yes",
      "No"
   )
)</f>
        <v/>
      </c>
      <c r="P357" s="4"/>
      <c r="Q357" s="4"/>
      <c r="R357" s="4"/>
      <c r="S357" s="4"/>
      <c r="U357" s="129" t="str">
        <f>IF(M357="","",
   ROUND(
      (MIN(IF(N357="", 'County Names to hide (2)'!$D$2, N357),
           'County Names to hide (2)'!$D$2)
       - M357) / 365 * 12,
   1)
)</f>
        <v/>
      </c>
      <c r="V357" s="131" t="str">
        <f>IF(C357="","",
   ROUND(('County Names to hide (2)'!$D$2 - C357) / 365 * 12, 1)
)</f>
        <v/>
      </c>
      <c r="W357" s="1"/>
      <c r="X357" s="1"/>
      <c r="Y357" s="1"/>
      <c r="Z357" s="1"/>
      <c r="AA357" s="1"/>
      <c r="AB357" s="1"/>
      <c r="AC357" s="1"/>
      <c r="AD357" s="1"/>
      <c r="AE357" s="1"/>
      <c r="AF35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57" s="1"/>
      <c r="AH357" s="1"/>
      <c r="AI357" s="124" t="str">
        <f t="shared" si="12"/>
        <v/>
      </c>
      <c r="AJ357" s="1"/>
      <c r="AK357" s="1"/>
      <c r="AL357" s="1"/>
    </row>
    <row r="358" spans="1:38" x14ac:dyDescent="0.35">
      <c r="A358" s="77"/>
      <c r="C358" s="87"/>
      <c r="L358" s="114" t="str">
        <f t="shared" si="11"/>
        <v>Yes</v>
      </c>
      <c r="M358" s="87"/>
      <c r="N358" s="87"/>
      <c r="O358" s="127" t="str">
        <f>IF(OR(A358="", M358=""), "",
   IF(AND(
         M358 &lt;= 'County Names to hide (2)'!$D$2,
         OR(N358="", N358 &gt;= 'County Names to hide (2)'!$C$2)
      ),
      "Yes",
      "No"
   )
)</f>
        <v/>
      </c>
      <c r="P358" s="87"/>
      <c r="Q358" s="87"/>
      <c r="R358" s="87"/>
      <c r="S358" s="87"/>
      <c r="T358" s="98"/>
      <c r="U358" s="129" t="str">
        <f>IF(M358="","",
   ROUND(
      (MIN(IF(N358="", 'County Names to hide (2)'!$D$2, N358),
           'County Names to hide (2)'!$D$2)
       - M358) / 365 * 12,
   1)
)</f>
        <v/>
      </c>
      <c r="V358" s="131" t="str">
        <f>IF(C358="","",
   ROUND(('County Names to hide (2)'!$D$2 - C358) / 365 * 12, 1)
)</f>
        <v/>
      </c>
      <c r="AF35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58" s="124" t="str">
        <f t="shared" si="12"/>
        <v/>
      </c>
    </row>
    <row r="359" spans="1:38" x14ac:dyDescent="0.35">
      <c r="A359" s="76"/>
      <c r="B359" s="1"/>
      <c r="D359" s="1"/>
      <c r="E359" s="1"/>
      <c r="F359" s="1"/>
      <c r="G359" s="1"/>
      <c r="H359" s="1"/>
      <c r="I359" s="1"/>
      <c r="J359" s="1"/>
      <c r="K359" s="1"/>
      <c r="L359" s="114" t="str">
        <f t="shared" si="11"/>
        <v>Yes</v>
      </c>
      <c r="M359" s="4"/>
      <c r="N359" s="4"/>
      <c r="O359" s="127" t="str">
        <f>IF(OR(A359="", M359=""), "",
   IF(AND(
         M359 &lt;= 'County Names to hide (2)'!$D$2,
         OR(N359="", N359 &gt;= 'County Names to hide (2)'!$C$2)
      ),
      "Yes",
      "No"
   )
)</f>
        <v/>
      </c>
      <c r="P359" s="4"/>
      <c r="Q359" s="4"/>
      <c r="R359" s="4"/>
      <c r="S359" s="4"/>
      <c r="U359" s="129" t="str">
        <f>IF(M359="","",
   ROUND(
      (MIN(IF(N359="", 'County Names to hide (2)'!$D$2, N359),
           'County Names to hide (2)'!$D$2)
       - M359) / 365 * 12,
   1)
)</f>
        <v/>
      </c>
      <c r="V359" s="131" t="str">
        <f>IF(C359="","",
   ROUND(('County Names to hide (2)'!$D$2 - C359) / 365 * 12, 1)
)</f>
        <v/>
      </c>
      <c r="W359" s="1"/>
      <c r="X359" s="1"/>
      <c r="Y359" s="1"/>
      <c r="Z359" s="1"/>
      <c r="AA359" s="1"/>
      <c r="AB359" s="1"/>
      <c r="AC359" s="1"/>
      <c r="AD359" s="1"/>
      <c r="AE359" s="1"/>
      <c r="AF35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59" s="1"/>
      <c r="AH359" s="1"/>
      <c r="AI359" s="124" t="str">
        <f t="shared" si="12"/>
        <v/>
      </c>
      <c r="AJ359" s="1"/>
      <c r="AK359" s="1"/>
      <c r="AL359" s="1"/>
    </row>
    <row r="360" spans="1:38" x14ac:dyDescent="0.35">
      <c r="A360" s="77"/>
      <c r="C360" s="87"/>
      <c r="L360" s="114" t="str">
        <f t="shared" si="11"/>
        <v>Yes</v>
      </c>
      <c r="M360" s="87"/>
      <c r="N360" s="87"/>
      <c r="O360" s="127" t="str">
        <f>IF(OR(A360="", M360=""), "",
   IF(AND(
         M360 &lt;= 'County Names to hide (2)'!$D$2,
         OR(N360="", N360 &gt;= 'County Names to hide (2)'!$C$2)
      ),
      "Yes",
      "No"
   )
)</f>
        <v/>
      </c>
      <c r="P360" s="87"/>
      <c r="Q360" s="87"/>
      <c r="R360" s="87"/>
      <c r="S360" s="87"/>
      <c r="T360" s="98"/>
      <c r="U360" s="129" t="str">
        <f>IF(M360="","",
   ROUND(
      (MIN(IF(N360="", 'County Names to hide (2)'!$D$2, N360),
           'County Names to hide (2)'!$D$2)
       - M360) / 365 * 12,
   1)
)</f>
        <v/>
      </c>
      <c r="V360" s="131" t="str">
        <f>IF(C360="","",
   ROUND(('County Names to hide (2)'!$D$2 - C360) / 365 * 12, 1)
)</f>
        <v/>
      </c>
      <c r="AF36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60" s="124" t="str">
        <f t="shared" si="12"/>
        <v/>
      </c>
    </row>
    <row r="361" spans="1:38" x14ac:dyDescent="0.35">
      <c r="A361" s="76"/>
      <c r="B361" s="1"/>
      <c r="D361" s="1"/>
      <c r="E361" s="1"/>
      <c r="F361" s="1"/>
      <c r="G361" s="1"/>
      <c r="H361" s="1"/>
      <c r="I361" s="1"/>
      <c r="J361" s="1"/>
      <c r="K361" s="1"/>
      <c r="L361" s="114" t="str">
        <f t="shared" si="11"/>
        <v>Yes</v>
      </c>
      <c r="M361" s="4"/>
      <c r="N361" s="4"/>
      <c r="O361" s="127" t="str">
        <f>IF(OR(A361="", M361=""), "",
   IF(AND(
         M361 &lt;= 'County Names to hide (2)'!$D$2,
         OR(N361="", N361 &gt;= 'County Names to hide (2)'!$C$2)
      ),
      "Yes",
      "No"
   )
)</f>
        <v/>
      </c>
      <c r="P361" s="4"/>
      <c r="Q361" s="4"/>
      <c r="R361" s="4"/>
      <c r="S361" s="4"/>
      <c r="U361" s="129" t="str">
        <f>IF(M361="","",
   ROUND(
      (MIN(IF(N361="", 'County Names to hide (2)'!$D$2, N361),
           'County Names to hide (2)'!$D$2)
       - M361) / 365 * 12,
   1)
)</f>
        <v/>
      </c>
      <c r="V361" s="131" t="str">
        <f>IF(C361="","",
   ROUND(('County Names to hide (2)'!$D$2 - C361) / 365 * 12, 1)
)</f>
        <v/>
      </c>
      <c r="W361" s="1"/>
      <c r="X361" s="1"/>
      <c r="Y361" s="1"/>
      <c r="Z361" s="1"/>
      <c r="AA361" s="1"/>
      <c r="AB361" s="1"/>
      <c r="AC361" s="1"/>
      <c r="AD361" s="1"/>
      <c r="AE361" s="1"/>
      <c r="AF36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61" s="1"/>
      <c r="AH361" s="1"/>
      <c r="AI361" s="124" t="str">
        <f t="shared" si="12"/>
        <v/>
      </c>
      <c r="AJ361" s="1"/>
      <c r="AK361" s="1"/>
      <c r="AL361" s="1"/>
    </row>
    <row r="362" spans="1:38" x14ac:dyDescent="0.35">
      <c r="A362" s="77"/>
      <c r="C362" s="87"/>
      <c r="L362" s="114" t="str">
        <f t="shared" si="11"/>
        <v>Yes</v>
      </c>
      <c r="M362" s="87"/>
      <c r="N362" s="87"/>
      <c r="O362" s="127" t="str">
        <f>IF(OR(A362="", M362=""), "",
   IF(AND(
         M362 &lt;= 'County Names to hide (2)'!$D$2,
         OR(N362="", N362 &gt;= 'County Names to hide (2)'!$C$2)
      ),
      "Yes",
      "No"
   )
)</f>
        <v/>
      </c>
      <c r="P362" s="87"/>
      <c r="Q362" s="87"/>
      <c r="R362" s="87"/>
      <c r="S362" s="87"/>
      <c r="T362" s="98"/>
      <c r="U362" s="129" t="str">
        <f>IF(M362="","",
   ROUND(
      (MIN(IF(N362="", 'County Names to hide (2)'!$D$2, N362),
           'County Names to hide (2)'!$D$2)
       - M362) / 365 * 12,
   1)
)</f>
        <v/>
      </c>
      <c r="V362" s="131" t="str">
        <f>IF(C362="","",
   ROUND(('County Names to hide (2)'!$D$2 - C362) / 365 * 12, 1)
)</f>
        <v/>
      </c>
      <c r="AF36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62" s="124" t="str">
        <f t="shared" si="12"/>
        <v/>
      </c>
    </row>
    <row r="363" spans="1:38" x14ac:dyDescent="0.35">
      <c r="A363" s="76"/>
      <c r="B363" s="1"/>
      <c r="D363" s="1"/>
      <c r="E363" s="1"/>
      <c r="F363" s="1"/>
      <c r="G363" s="1"/>
      <c r="H363" s="1"/>
      <c r="I363" s="1"/>
      <c r="J363" s="1"/>
      <c r="K363" s="1"/>
      <c r="L363" s="114" t="str">
        <f t="shared" si="11"/>
        <v>Yes</v>
      </c>
      <c r="M363" s="4"/>
      <c r="N363" s="4"/>
      <c r="O363" s="127" t="str">
        <f>IF(OR(A363="", M363=""), "",
   IF(AND(
         M363 &lt;= 'County Names to hide (2)'!$D$2,
         OR(N363="", N363 &gt;= 'County Names to hide (2)'!$C$2)
      ),
      "Yes",
      "No"
   )
)</f>
        <v/>
      </c>
      <c r="P363" s="4"/>
      <c r="Q363" s="4"/>
      <c r="R363" s="4"/>
      <c r="S363" s="4"/>
      <c r="U363" s="129" t="str">
        <f>IF(M363="","",
   ROUND(
      (MIN(IF(N363="", 'County Names to hide (2)'!$D$2, N363),
           'County Names to hide (2)'!$D$2)
       - M363) / 365 * 12,
   1)
)</f>
        <v/>
      </c>
      <c r="V363" s="131" t="str">
        <f>IF(C363="","",
   ROUND(('County Names to hide (2)'!$D$2 - C363) / 365 * 12, 1)
)</f>
        <v/>
      </c>
      <c r="W363" s="1"/>
      <c r="X363" s="1"/>
      <c r="Y363" s="1"/>
      <c r="Z363" s="1"/>
      <c r="AA363" s="1"/>
      <c r="AB363" s="1"/>
      <c r="AC363" s="1"/>
      <c r="AD363" s="1"/>
      <c r="AE363" s="1"/>
      <c r="AF36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63" s="1"/>
      <c r="AH363" s="1"/>
      <c r="AI363" s="124" t="str">
        <f t="shared" si="12"/>
        <v/>
      </c>
      <c r="AJ363" s="1"/>
      <c r="AK363" s="1"/>
      <c r="AL363" s="1"/>
    </row>
    <row r="364" spans="1:38" x14ac:dyDescent="0.35">
      <c r="A364" s="77"/>
      <c r="C364" s="87"/>
      <c r="L364" s="114" t="str">
        <f t="shared" si="11"/>
        <v>Yes</v>
      </c>
      <c r="M364" s="87"/>
      <c r="N364" s="87"/>
      <c r="O364" s="127" t="str">
        <f>IF(OR(A364="", M364=""), "",
   IF(AND(
         M364 &lt;= 'County Names to hide (2)'!$D$2,
         OR(N364="", N364 &gt;= 'County Names to hide (2)'!$C$2)
      ),
      "Yes",
      "No"
   )
)</f>
        <v/>
      </c>
      <c r="P364" s="87"/>
      <c r="Q364" s="87"/>
      <c r="R364" s="87"/>
      <c r="S364" s="87"/>
      <c r="T364" s="98"/>
      <c r="U364" s="129" t="str">
        <f>IF(M364="","",
   ROUND(
      (MIN(IF(N364="", 'County Names to hide (2)'!$D$2, N364),
           'County Names to hide (2)'!$D$2)
       - M364) / 365 * 12,
   1)
)</f>
        <v/>
      </c>
      <c r="V364" s="131" t="str">
        <f>IF(C364="","",
   ROUND(('County Names to hide (2)'!$D$2 - C364) / 365 * 12, 1)
)</f>
        <v/>
      </c>
      <c r="AF36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64" s="124" t="str">
        <f t="shared" si="12"/>
        <v/>
      </c>
    </row>
    <row r="365" spans="1:38" x14ac:dyDescent="0.35">
      <c r="A365" s="76"/>
      <c r="B365" s="1"/>
      <c r="D365" s="1"/>
      <c r="E365" s="1"/>
      <c r="F365" s="1"/>
      <c r="G365" s="1"/>
      <c r="H365" s="1"/>
      <c r="I365" s="1"/>
      <c r="J365" s="1"/>
      <c r="K365" s="1"/>
      <c r="L365" s="114" t="str">
        <f t="shared" si="11"/>
        <v>Yes</v>
      </c>
      <c r="M365" s="4"/>
      <c r="N365" s="4"/>
      <c r="O365" s="127" t="str">
        <f>IF(OR(A365="", M365=""), "",
   IF(AND(
         M365 &lt;= 'County Names to hide (2)'!$D$2,
         OR(N365="", N365 &gt;= 'County Names to hide (2)'!$C$2)
      ),
      "Yes",
      "No"
   )
)</f>
        <v/>
      </c>
      <c r="P365" s="4"/>
      <c r="Q365" s="4"/>
      <c r="R365" s="4"/>
      <c r="S365" s="4"/>
      <c r="U365" s="129" t="str">
        <f>IF(M365="","",
   ROUND(
      (MIN(IF(N365="", 'County Names to hide (2)'!$D$2, N365),
           'County Names to hide (2)'!$D$2)
       - M365) / 365 * 12,
   1)
)</f>
        <v/>
      </c>
      <c r="V365" s="131" t="str">
        <f>IF(C365="","",
   ROUND(('County Names to hide (2)'!$D$2 - C365) / 365 * 12, 1)
)</f>
        <v/>
      </c>
      <c r="W365" s="1"/>
      <c r="X365" s="1"/>
      <c r="Y365" s="1"/>
      <c r="Z365" s="1"/>
      <c r="AA365" s="1"/>
      <c r="AB365" s="1"/>
      <c r="AC365" s="1"/>
      <c r="AD365" s="1"/>
      <c r="AE365" s="1"/>
      <c r="AF36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65" s="1"/>
      <c r="AH365" s="1"/>
      <c r="AI365" s="124" t="str">
        <f t="shared" si="12"/>
        <v/>
      </c>
      <c r="AJ365" s="1"/>
      <c r="AK365" s="1"/>
      <c r="AL365" s="1"/>
    </row>
    <row r="366" spans="1:38" x14ac:dyDescent="0.35">
      <c r="A366" s="77"/>
      <c r="C366" s="87"/>
      <c r="L366" s="114" t="str">
        <f t="shared" si="11"/>
        <v>Yes</v>
      </c>
      <c r="M366" s="87"/>
      <c r="N366" s="87"/>
      <c r="O366" s="127" t="str">
        <f>IF(OR(A366="", M366=""), "",
   IF(AND(
         M366 &lt;= 'County Names to hide (2)'!$D$2,
         OR(N366="", N366 &gt;= 'County Names to hide (2)'!$C$2)
      ),
      "Yes",
      "No"
   )
)</f>
        <v/>
      </c>
      <c r="P366" s="87"/>
      <c r="Q366" s="87"/>
      <c r="R366" s="87"/>
      <c r="S366" s="87"/>
      <c r="T366" s="98"/>
      <c r="U366" s="129" t="str">
        <f>IF(M366="","",
   ROUND(
      (MIN(IF(N366="", 'County Names to hide (2)'!$D$2, N366),
           'County Names to hide (2)'!$D$2)
       - M366) / 365 * 12,
   1)
)</f>
        <v/>
      </c>
      <c r="V366" s="131" t="str">
        <f>IF(C366="","",
   ROUND(('County Names to hide (2)'!$D$2 - C366) / 365 * 12, 1)
)</f>
        <v/>
      </c>
      <c r="AF36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66" s="124" t="str">
        <f t="shared" si="12"/>
        <v/>
      </c>
    </row>
    <row r="367" spans="1:38" x14ac:dyDescent="0.35">
      <c r="A367" s="76"/>
      <c r="B367" s="1"/>
      <c r="D367" s="1"/>
      <c r="E367" s="1"/>
      <c r="F367" s="1"/>
      <c r="G367" s="1"/>
      <c r="H367" s="1"/>
      <c r="I367" s="1"/>
      <c r="J367" s="1"/>
      <c r="K367" s="1"/>
      <c r="L367" s="114" t="str">
        <f t="shared" si="11"/>
        <v>Yes</v>
      </c>
      <c r="M367" s="4"/>
      <c r="N367" s="4"/>
      <c r="O367" s="127" t="str">
        <f>IF(OR(A367="", M367=""), "",
   IF(AND(
         M367 &lt;= 'County Names to hide (2)'!$D$2,
         OR(N367="", N367 &gt;= 'County Names to hide (2)'!$C$2)
      ),
      "Yes",
      "No"
   )
)</f>
        <v/>
      </c>
      <c r="P367" s="4"/>
      <c r="Q367" s="4"/>
      <c r="R367" s="4"/>
      <c r="S367" s="4"/>
      <c r="U367" s="129" t="str">
        <f>IF(M367="","",
   ROUND(
      (MIN(IF(N367="", 'County Names to hide (2)'!$D$2, N367),
           'County Names to hide (2)'!$D$2)
       - M367) / 365 * 12,
   1)
)</f>
        <v/>
      </c>
      <c r="V367" s="131" t="str">
        <f>IF(C367="","",
   ROUND(('County Names to hide (2)'!$D$2 - C367) / 365 * 12, 1)
)</f>
        <v/>
      </c>
      <c r="W367" s="1"/>
      <c r="X367" s="1"/>
      <c r="Y367" s="1"/>
      <c r="Z367" s="1"/>
      <c r="AA367" s="1"/>
      <c r="AB367" s="1"/>
      <c r="AC367" s="1"/>
      <c r="AD367" s="1"/>
      <c r="AE367" s="1"/>
      <c r="AF36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67" s="1"/>
      <c r="AH367" s="1"/>
      <c r="AI367" s="124" t="str">
        <f t="shared" si="12"/>
        <v/>
      </c>
      <c r="AJ367" s="1"/>
      <c r="AK367" s="1"/>
      <c r="AL367" s="1"/>
    </row>
    <row r="368" spans="1:38" x14ac:dyDescent="0.35">
      <c r="A368" s="77"/>
      <c r="C368" s="87"/>
      <c r="L368" s="114" t="str">
        <f t="shared" si="11"/>
        <v>Yes</v>
      </c>
      <c r="M368" s="87"/>
      <c r="N368" s="87"/>
      <c r="O368" s="127" t="str">
        <f>IF(OR(A368="", M368=""), "",
   IF(AND(
         M368 &lt;= 'County Names to hide (2)'!$D$2,
         OR(N368="", N368 &gt;= 'County Names to hide (2)'!$C$2)
      ),
      "Yes",
      "No"
   )
)</f>
        <v/>
      </c>
      <c r="P368" s="87"/>
      <c r="Q368" s="87"/>
      <c r="R368" s="87"/>
      <c r="S368" s="87"/>
      <c r="T368" s="98"/>
      <c r="U368" s="129" t="str">
        <f>IF(M368="","",
   ROUND(
      (MIN(IF(N368="", 'County Names to hide (2)'!$D$2, N368),
           'County Names to hide (2)'!$D$2)
       - M368) / 365 * 12,
   1)
)</f>
        <v/>
      </c>
      <c r="V368" s="131" t="str">
        <f>IF(C368="","",
   ROUND(('County Names to hide (2)'!$D$2 - C368) / 365 * 12, 1)
)</f>
        <v/>
      </c>
      <c r="AF36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68" s="124" t="str">
        <f t="shared" si="12"/>
        <v/>
      </c>
    </row>
    <row r="369" spans="1:38" x14ac:dyDescent="0.35">
      <c r="A369" s="76"/>
      <c r="B369" s="1"/>
      <c r="D369" s="1"/>
      <c r="E369" s="1"/>
      <c r="F369" s="1"/>
      <c r="G369" s="1"/>
      <c r="H369" s="1"/>
      <c r="I369" s="1"/>
      <c r="J369" s="1"/>
      <c r="K369" s="1"/>
      <c r="L369" s="114" t="str">
        <f t="shared" si="11"/>
        <v>Yes</v>
      </c>
      <c r="M369" s="4"/>
      <c r="N369" s="4"/>
      <c r="O369" s="127" t="str">
        <f>IF(OR(A369="", M369=""), "",
   IF(AND(
         M369 &lt;= 'County Names to hide (2)'!$D$2,
         OR(N369="", N369 &gt;= 'County Names to hide (2)'!$C$2)
      ),
      "Yes",
      "No"
   )
)</f>
        <v/>
      </c>
      <c r="P369" s="4"/>
      <c r="Q369" s="4"/>
      <c r="R369" s="4"/>
      <c r="S369" s="4"/>
      <c r="U369" s="129" t="str">
        <f>IF(M369="","",
   ROUND(
      (MIN(IF(N369="", 'County Names to hide (2)'!$D$2, N369),
           'County Names to hide (2)'!$D$2)
       - M369) / 365 * 12,
   1)
)</f>
        <v/>
      </c>
      <c r="V369" s="131" t="str">
        <f>IF(C369="","",
   ROUND(('County Names to hide (2)'!$D$2 - C369) / 365 * 12, 1)
)</f>
        <v/>
      </c>
      <c r="W369" s="1"/>
      <c r="X369" s="1"/>
      <c r="Y369" s="1"/>
      <c r="Z369" s="1"/>
      <c r="AA369" s="1"/>
      <c r="AB369" s="1"/>
      <c r="AC369" s="1"/>
      <c r="AD369" s="1"/>
      <c r="AE369" s="1"/>
      <c r="AF36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69" s="1"/>
      <c r="AH369" s="1"/>
      <c r="AI369" s="124" t="str">
        <f t="shared" si="12"/>
        <v/>
      </c>
      <c r="AJ369" s="1"/>
      <c r="AK369" s="1"/>
      <c r="AL369" s="1"/>
    </row>
    <row r="370" spans="1:38" x14ac:dyDescent="0.35">
      <c r="A370" s="77"/>
      <c r="C370" s="87"/>
      <c r="L370" s="114" t="str">
        <f t="shared" si="11"/>
        <v>Yes</v>
      </c>
      <c r="M370" s="87"/>
      <c r="N370" s="87"/>
      <c r="O370" s="127" t="str">
        <f>IF(OR(A370="", M370=""), "",
   IF(AND(
         M370 &lt;= 'County Names to hide (2)'!$D$2,
         OR(N370="", N370 &gt;= 'County Names to hide (2)'!$C$2)
      ),
      "Yes",
      "No"
   )
)</f>
        <v/>
      </c>
      <c r="P370" s="87"/>
      <c r="Q370" s="87"/>
      <c r="R370" s="87"/>
      <c r="S370" s="87"/>
      <c r="T370" s="98"/>
      <c r="U370" s="129" t="str">
        <f>IF(M370="","",
   ROUND(
      (MIN(IF(N370="", 'County Names to hide (2)'!$D$2, N370),
           'County Names to hide (2)'!$D$2)
       - M370) / 365 * 12,
   1)
)</f>
        <v/>
      </c>
      <c r="V370" s="131" t="str">
        <f>IF(C370="","",
   ROUND(('County Names to hide (2)'!$D$2 - C370) / 365 * 12, 1)
)</f>
        <v/>
      </c>
      <c r="AF37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70" s="124" t="str">
        <f t="shared" si="12"/>
        <v/>
      </c>
    </row>
    <row r="371" spans="1:38" x14ac:dyDescent="0.35">
      <c r="A371" s="76"/>
      <c r="B371" s="1"/>
      <c r="D371" s="1"/>
      <c r="E371" s="1"/>
      <c r="F371" s="1"/>
      <c r="G371" s="1"/>
      <c r="H371" s="1"/>
      <c r="I371" s="1"/>
      <c r="J371" s="1"/>
      <c r="K371" s="1"/>
      <c r="L371" s="114" t="str">
        <f t="shared" si="11"/>
        <v>Yes</v>
      </c>
      <c r="M371" s="4"/>
      <c r="N371" s="4"/>
      <c r="O371" s="127" t="str">
        <f>IF(OR(A371="", M371=""), "",
   IF(AND(
         M371 &lt;= 'County Names to hide (2)'!$D$2,
         OR(N371="", N371 &gt;= 'County Names to hide (2)'!$C$2)
      ),
      "Yes",
      "No"
   )
)</f>
        <v/>
      </c>
      <c r="P371" s="4"/>
      <c r="Q371" s="4"/>
      <c r="R371" s="4"/>
      <c r="S371" s="4"/>
      <c r="U371" s="129" t="str">
        <f>IF(M371="","",
   ROUND(
      (MIN(IF(N371="", 'County Names to hide (2)'!$D$2, N371),
           'County Names to hide (2)'!$D$2)
       - M371) / 365 * 12,
   1)
)</f>
        <v/>
      </c>
      <c r="V371" s="131" t="str">
        <f>IF(C371="","",
   ROUND(('County Names to hide (2)'!$D$2 - C371) / 365 * 12, 1)
)</f>
        <v/>
      </c>
      <c r="W371" s="1"/>
      <c r="X371" s="1"/>
      <c r="Y371" s="1"/>
      <c r="Z371" s="1"/>
      <c r="AA371" s="1"/>
      <c r="AB371" s="1"/>
      <c r="AC371" s="1"/>
      <c r="AD371" s="1"/>
      <c r="AE371" s="1"/>
      <c r="AF37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71" s="1"/>
      <c r="AH371" s="1"/>
      <c r="AI371" s="124" t="str">
        <f t="shared" si="12"/>
        <v/>
      </c>
      <c r="AJ371" s="1"/>
      <c r="AK371" s="1"/>
      <c r="AL371" s="1"/>
    </row>
    <row r="372" spans="1:38" x14ac:dyDescent="0.35">
      <c r="A372" s="77"/>
      <c r="C372" s="87"/>
      <c r="L372" s="114" t="str">
        <f t="shared" si="11"/>
        <v>Yes</v>
      </c>
      <c r="M372" s="87"/>
      <c r="N372" s="87"/>
      <c r="O372" s="127" t="str">
        <f>IF(OR(A372="", M372=""), "",
   IF(AND(
         M372 &lt;= 'County Names to hide (2)'!$D$2,
         OR(N372="", N372 &gt;= 'County Names to hide (2)'!$C$2)
      ),
      "Yes",
      "No"
   )
)</f>
        <v/>
      </c>
      <c r="P372" s="87"/>
      <c r="Q372" s="87"/>
      <c r="R372" s="87"/>
      <c r="S372" s="87"/>
      <c r="T372" s="98"/>
      <c r="U372" s="129" t="str">
        <f>IF(M372="","",
   ROUND(
      (MIN(IF(N372="", 'County Names to hide (2)'!$D$2, N372),
           'County Names to hide (2)'!$D$2)
       - M372) / 365 * 12,
   1)
)</f>
        <v/>
      </c>
      <c r="V372" s="131" t="str">
        <f>IF(C372="","",
   ROUND(('County Names to hide (2)'!$D$2 - C372) / 365 * 12, 1)
)</f>
        <v/>
      </c>
      <c r="AF37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72" s="124" t="str">
        <f t="shared" si="12"/>
        <v/>
      </c>
    </row>
    <row r="373" spans="1:38" x14ac:dyDescent="0.35">
      <c r="A373" s="76"/>
      <c r="B373" s="1"/>
      <c r="D373" s="1"/>
      <c r="E373" s="1"/>
      <c r="F373" s="1"/>
      <c r="G373" s="1"/>
      <c r="H373" s="1"/>
      <c r="I373" s="1"/>
      <c r="J373" s="1"/>
      <c r="K373" s="1"/>
      <c r="L373" s="114" t="str">
        <f t="shared" si="11"/>
        <v>Yes</v>
      </c>
      <c r="M373" s="4"/>
      <c r="N373" s="4"/>
      <c r="O373" s="127" t="str">
        <f>IF(OR(A373="", M373=""), "",
   IF(AND(
         M373 &lt;= 'County Names to hide (2)'!$D$2,
         OR(N373="", N373 &gt;= 'County Names to hide (2)'!$C$2)
      ),
      "Yes",
      "No"
   )
)</f>
        <v/>
      </c>
      <c r="P373" s="4"/>
      <c r="Q373" s="4"/>
      <c r="R373" s="4"/>
      <c r="S373" s="4"/>
      <c r="U373" s="129" t="str">
        <f>IF(M373="","",
   ROUND(
      (MIN(IF(N373="", 'County Names to hide (2)'!$D$2, N373),
           'County Names to hide (2)'!$D$2)
       - M373) / 365 * 12,
   1)
)</f>
        <v/>
      </c>
      <c r="V373" s="131" t="str">
        <f>IF(C373="","",
   ROUND(('County Names to hide (2)'!$D$2 - C373) / 365 * 12, 1)
)</f>
        <v/>
      </c>
      <c r="W373" s="1"/>
      <c r="X373" s="1"/>
      <c r="Y373" s="1"/>
      <c r="Z373" s="1"/>
      <c r="AA373" s="1"/>
      <c r="AB373" s="1"/>
      <c r="AC373" s="1"/>
      <c r="AD373" s="1"/>
      <c r="AE373" s="1"/>
      <c r="AF37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73" s="1"/>
      <c r="AH373" s="1"/>
      <c r="AI373" s="124" t="str">
        <f t="shared" si="12"/>
        <v/>
      </c>
      <c r="AJ373" s="1"/>
      <c r="AK373" s="1"/>
      <c r="AL373" s="1"/>
    </row>
    <row r="374" spans="1:38" x14ac:dyDescent="0.35">
      <c r="A374" s="77"/>
      <c r="C374" s="87"/>
      <c r="L374" s="114" t="str">
        <f t="shared" si="11"/>
        <v>Yes</v>
      </c>
      <c r="M374" s="87"/>
      <c r="N374" s="87"/>
      <c r="O374" s="127" t="str">
        <f>IF(OR(A374="", M374=""), "",
   IF(AND(
         M374 &lt;= 'County Names to hide (2)'!$D$2,
         OR(N374="", N374 &gt;= 'County Names to hide (2)'!$C$2)
      ),
      "Yes",
      "No"
   )
)</f>
        <v/>
      </c>
      <c r="P374" s="87"/>
      <c r="Q374" s="87"/>
      <c r="R374" s="87"/>
      <c r="S374" s="87"/>
      <c r="T374" s="98"/>
      <c r="U374" s="129" t="str">
        <f>IF(M374="","",
   ROUND(
      (MIN(IF(N374="", 'County Names to hide (2)'!$D$2, N374),
           'County Names to hide (2)'!$D$2)
       - M374) / 365 * 12,
   1)
)</f>
        <v/>
      </c>
      <c r="V374" s="131" t="str">
        <f>IF(C374="","",
   ROUND(('County Names to hide (2)'!$D$2 - C374) / 365 * 12, 1)
)</f>
        <v/>
      </c>
      <c r="AF37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74" s="124" t="str">
        <f t="shared" si="12"/>
        <v/>
      </c>
    </row>
    <row r="375" spans="1:38" x14ac:dyDescent="0.35">
      <c r="A375" s="76"/>
      <c r="B375" s="1"/>
      <c r="D375" s="1"/>
      <c r="E375" s="1"/>
      <c r="F375" s="1"/>
      <c r="G375" s="1"/>
      <c r="H375" s="1"/>
      <c r="I375" s="1"/>
      <c r="J375" s="1"/>
      <c r="K375" s="1"/>
      <c r="L375" s="114" t="str">
        <f t="shared" si="11"/>
        <v>Yes</v>
      </c>
      <c r="M375" s="4"/>
      <c r="N375" s="4"/>
      <c r="O375" s="127" t="str">
        <f>IF(OR(A375="", M375=""), "",
   IF(AND(
         M375 &lt;= 'County Names to hide (2)'!$D$2,
         OR(N375="", N375 &gt;= 'County Names to hide (2)'!$C$2)
      ),
      "Yes",
      "No"
   )
)</f>
        <v/>
      </c>
      <c r="P375" s="4"/>
      <c r="Q375" s="4"/>
      <c r="R375" s="4"/>
      <c r="S375" s="4"/>
      <c r="U375" s="129" t="str">
        <f>IF(M375="","",
   ROUND(
      (MIN(IF(N375="", 'County Names to hide (2)'!$D$2, N375),
           'County Names to hide (2)'!$D$2)
       - M375) / 365 * 12,
   1)
)</f>
        <v/>
      </c>
      <c r="V375" s="131" t="str">
        <f>IF(C375="","",
   ROUND(('County Names to hide (2)'!$D$2 - C375) / 365 * 12, 1)
)</f>
        <v/>
      </c>
      <c r="W375" s="1"/>
      <c r="X375" s="1"/>
      <c r="Y375" s="1"/>
      <c r="Z375" s="1"/>
      <c r="AA375" s="1"/>
      <c r="AB375" s="1"/>
      <c r="AC375" s="1"/>
      <c r="AD375" s="1"/>
      <c r="AE375" s="1"/>
      <c r="AF37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75" s="1"/>
      <c r="AH375" s="1"/>
      <c r="AI375" s="124" t="str">
        <f t="shared" si="12"/>
        <v/>
      </c>
      <c r="AJ375" s="1"/>
      <c r="AK375" s="1"/>
      <c r="AL375" s="1"/>
    </row>
    <row r="376" spans="1:38" x14ac:dyDescent="0.35">
      <c r="A376" s="77"/>
      <c r="C376" s="87"/>
      <c r="L376" s="114" t="str">
        <f t="shared" si="11"/>
        <v>Yes</v>
      </c>
      <c r="M376" s="87"/>
      <c r="N376" s="87"/>
      <c r="O376" s="127" t="str">
        <f>IF(OR(A376="", M376=""), "",
   IF(AND(
         M376 &lt;= 'County Names to hide (2)'!$D$2,
         OR(N376="", N376 &gt;= 'County Names to hide (2)'!$C$2)
      ),
      "Yes",
      "No"
   )
)</f>
        <v/>
      </c>
      <c r="P376" s="87"/>
      <c r="Q376" s="87"/>
      <c r="R376" s="87"/>
      <c r="S376" s="87"/>
      <c r="T376" s="98"/>
      <c r="U376" s="129" t="str">
        <f>IF(M376="","",
   ROUND(
      (MIN(IF(N376="", 'County Names to hide (2)'!$D$2, N376),
           'County Names to hide (2)'!$D$2)
       - M376) / 365 * 12,
   1)
)</f>
        <v/>
      </c>
      <c r="V376" s="131" t="str">
        <f>IF(C376="","",
   ROUND(('County Names to hide (2)'!$D$2 - C376) / 365 * 12, 1)
)</f>
        <v/>
      </c>
      <c r="AF37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76" s="124" t="str">
        <f t="shared" si="12"/>
        <v/>
      </c>
    </row>
    <row r="377" spans="1:38" x14ac:dyDescent="0.35">
      <c r="A377" s="76"/>
      <c r="B377" s="1"/>
      <c r="D377" s="1"/>
      <c r="E377" s="1"/>
      <c r="F377" s="1"/>
      <c r="G377" s="1"/>
      <c r="H377" s="1"/>
      <c r="I377" s="1"/>
      <c r="J377" s="1"/>
      <c r="K377" s="1"/>
      <c r="L377" s="114" t="str">
        <f t="shared" si="11"/>
        <v>Yes</v>
      </c>
      <c r="M377" s="4"/>
      <c r="N377" s="4"/>
      <c r="O377" s="127" t="str">
        <f>IF(OR(A377="", M377=""), "",
   IF(AND(
         M377 &lt;= 'County Names to hide (2)'!$D$2,
         OR(N377="", N377 &gt;= 'County Names to hide (2)'!$C$2)
      ),
      "Yes",
      "No"
   )
)</f>
        <v/>
      </c>
      <c r="P377" s="4"/>
      <c r="Q377" s="4"/>
      <c r="R377" s="4"/>
      <c r="S377" s="4"/>
      <c r="U377" s="129" t="str">
        <f>IF(M377="","",
   ROUND(
      (MIN(IF(N377="", 'County Names to hide (2)'!$D$2, N377),
           'County Names to hide (2)'!$D$2)
       - M377) / 365 * 12,
   1)
)</f>
        <v/>
      </c>
      <c r="V377" s="131" t="str">
        <f>IF(C377="","",
   ROUND(('County Names to hide (2)'!$D$2 - C377) / 365 * 12, 1)
)</f>
        <v/>
      </c>
      <c r="W377" s="1"/>
      <c r="X377" s="1"/>
      <c r="Y377" s="1"/>
      <c r="Z377" s="1"/>
      <c r="AA377" s="1"/>
      <c r="AB377" s="1"/>
      <c r="AC377" s="1"/>
      <c r="AD377" s="1"/>
      <c r="AE377" s="1"/>
      <c r="AF37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77" s="1"/>
      <c r="AH377" s="1"/>
      <c r="AI377" s="124" t="str">
        <f t="shared" si="12"/>
        <v/>
      </c>
      <c r="AJ377" s="1"/>
      <c r="AK377" s="1"/>
      <c r="AL377" s="1"/>
    </row>
    <row r="378" spans="1:38" x14ac:dyDescent="0.35">
      <c r="A378" s="77"/>
      <c r="C378" s="87"/>
      <c r="L378" s="114" t="str">
        <f t="shared" si="11"/>
        <v>Yes</v>
      </c>
      <c r="M378" s="87"/>
      <c r="N378" s="87"/>
      <c r="O378" s="127" t="str">
        <f>IF(OR(A378="", M378=""), "",
   IF(AND(
         M378 &lt;= 'County Names to hide (2)'!$D$2,
         OR(N378="", N378 &gt;= 'County Names to hide (2)'!$C$2)
      ),
      "Yes",
      "No"
   )
)</f>
        <v/>
      </c>
      <c r="P378" s="87"/>
      <c r="Q378" s="87"/>
      <c r="R378" s="87"/>
      <c r="S378" s="87"/>
      <c r="T378" s="98"/>
      <c r="U378" s="129" t="str">
        <f>IF(M378="","",
   ROUND(
      (MIN(IF(N378="", 'County Names to hide (2)'!$D$2, N378),
           'County Names to hide (2)'!$D$2)
       - M378) / 365 * 12,
   1)
)</f>
        <v/>
      </c>
      <c r="V378" s="131" t="str">
        <f>IF(C378="","",
   ROUND(('County Names to hide (2)'!$D$2 - C378) / 365 * 12, 1)
)</f>
        <v/>
      </c>
      <c r="AF37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78" s="124" t="str">
        <f t="shared" si="12"/>
        <v/>
      </c>
    </row>
    <row r="379" spans="1:38" x14ac:dyDescent="0.35">
      <c r="A379" s="76"/>
      <c r="B379" s="1"/>
      <c r="D379" s="1"/>
      <c r="E379" s="1"/>
      <c r="F379" s="1"/>
      <c r="G379" s="1"/>
      <c r="H379" s="1"/>
      <c r="I379" s="1"/>
      <c r="J379" s="1"/>
      <c r="K379" s="1"/>
      <c r="L379" s="114" t="str">
        <f t="shared" si="11"/>
        <v>Yes</v>
      </c>
      <c r="M379" s="4"/>
      <c r="N379" s="4"/>
      <c r="O379" s="127" t="str">
        <f>IF(OR(A379="", M379=""), "",
   IF(AND(
         M379 &lt;= 'County Names to hide (2)'!$D$2,
         OR(N379="", N379 &gt;= 'County Names to hide (2)'!$C$2)
      ),
      "Yes",
      "No"
   )
)</f>
        <v/>
      </c>
      <c r="P379" s="4"/>
      <c r="Q379" s="4"/>
      <c r="R379" s="4"/>
      <c r="S379" s="4"/>
      <c r="U379" s="129" t="str">
        <f>IF(M379="","",
   ROUND(
      (MIN(IF(N379="", 'County Names to hide (2)'!$D$2, N379),
           'County Names to hide (2)'!$D$2)
       - M379) / 365 * 12,
   1)
)</f>
        <v/>
      </c>
      <c r="V379" s="131" t="str">
        <f>IF(C379="","",
   ROUND(('County Names to hide (2)'!$D$2 - C379) / 365 * 12, 1)
)</f>
        <v/>
      </c>
      <c r="W379" s="1"/>
      <c r="X379" s="1"/>
      <c r="Y379" s="1"/>
      <c r="Z379" s="1"/>
      <c r="AA379" s="1"/>
      <c r="AB379" s="1"/>
      <c r="AC379" s="1"/>
      <c r="AD379" s="1"/>
      <c r="AE379" s="1"/>
      <c r="AF37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79" s="1"/>
      <c r="AH379" s="1"/>
      <c r="AI379" s="124" t="str">
        <f t="shared" si="12"/>
        <v/>
      </c>
      <c r="AJ379" s="1"/>
      <c r="AK379" s="1"/>
      <c r="AL379" s="1"/>
    </row>
    <row r="380" spans="1:38" x14ac:dyDescent="0.35">
      <c r="A380" s="77"/>
      <c r="C380" s="87"/>
      <c r="L380" s="114" t="str">
        <f t="shared" si="11"/>
        <v>Yes</v>
      </c>
      <c r="M380" s="87"/>
      <c r="N380" s="87"/>
      <c r="O380" s="127" t="str">
        <f>IF(OR(A380="", M380=""), "",
   IF(AND(
         M380 &lt;= 'County Names to hide (2)'!$D$2,
         OR(N380="", N380 &gt;= 'County Names to hide (2)'!$C$2)
      ),
      "Yes",
      "No"
   )
)</f>
        <v/>
      </c>
      <c r="P380" s="87"/>
      <c r="Q380" s="87"/>
      <c r="R380" s="87"/>
      <c r="S380" s="87"/>
      <c r="T380" s="98"/>
      <c r="U380" s="129" t="str">
        <f>IF(M380="","",
   ROUND(
      (MIN(IF(N380="", 'County Names to hide (2)'!$D$2, N380),
           'County Names to hide (2)'!$D$2)
       - M380) / 365 * 12,
   1)
)</f>
        <v/>
      </c>
      <c r="V380" s="131" t="str">
        <f>IF(C380="","",
   ROUND(('County Names to hide (2)'!$D$2 - C380) / 365 * 12, 1)
)</f>
        <v/>
      </c>
      <c r="AF38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80" s="124" t="str">
        <f t="shared" si="12"/>
        <v/>
      </c>
    </row>
    <row r="381" spans="1:38" x14ac:dyDescent="0.35">
      <c r="A381" s="76"/>
      <c r="B381" s="1"/>
      <c r="D381" s="1"/>
      <c r="E381" s="1"/>
      <c r="F381" s="1"/>
      <c r="G381" s="1"/>
      <c r="H381" s="1"/>
      <c r="I381" s="1"/>
      <c r="J381" s="1"/>
      <c r="K381" s="1"/>
      <c r="L381" s="114" t="str">
        <f t="shared" si="11"/>
        <v>Yes</v>
      </c>
      <c r="M381" s="4"/>
      <c r="N381" s="4"/>
      <c r="O381" s="127" t="str">
        <f>IF(OR(A381="", M381=""), "",
   IF(AND(
         M381 &lt;= 'County Names to hide (2)'!$D$2,
         OR(N381="", N381 &gt;= 'County Names to hide (2)'!$C$2)
      ),
      "Yes",
      "No"
   )
)</f>
        <v/>
      </c>
      <c r="P381" s="4"/>
      <c r="Q381" s="4"/>
      <c r="R381" s="4"/>
      <c r="S381" s="4"/>
      <c r="U381" s="129" t="str">
        <f>IF(M381="","",
   ROUND(
      (MIN(IF(N381="", 'County Names to hide (2)'!$D$2, N381),
           'County Names to hide (2)'!$D$2)
       - M381) / 365 * 12,
   1)
)</f>
        <v/>
      </c>
      <c r="V381" s="131" t="str">
        <f>IF(C381="","",
   ROUND(('County Names to hide (2)'!$D$2 - C381) / 365 * 12, 1)
)</f>
        <v/>
      </c>
      <c r="W381" s="1"/>
      <c r="X381" s="1"/>
      <c r="Y381" s="1"/>
      <c r="Z381" s="1"/>
      <c r="AA381" s="1"/>
      <c r="AB381" s="1"/>
      <c r="AC381" s="1"/>
      <c r="AD381" s="1"/>
      <c r="AE381" s="1"/>
      <c r="AF38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81" s="1"/>
      <c r="AH381" s="1"/>
      <c r="AI381" s="124" t="str">
        <f t="shared" si="12"/>
        <v/>
      </c>
      <c r="AJ381" s="1"/>
      <c r="AK381" s="1"/>
      <c r="AL381" s="1"/>
    </row>
    <row r="382" spans="1:38" x14ac:dyDescent="0.35">
      <c r="A382" s="77"/>
      <c r="C382" s="87"/>
      <c r="L382" s="114" t="str">
        <f t="shared" si="11"/>
        <v>Yes</v>
      </c>
      <c r="M382" s="87"/>
      <c r="N382" s="87"/>
      <c r="O382" s="127" t="str">
        <f>IF(OR(A382="", M382=""), "",
   IF(AND(
         M382 &lt;= 'County Names to hide (2)'!$D$2,
         OR(N382="", N382 &gt;= 'County Names to hide (2)'!$C$2)
      ),
      "Yes",
      "No"
   )
)</f>
        <v/>
      </c>
      <c r="P382" s="87"/>
      <c r="Q382" s="87"/>
      <c r="R382" s="87"/>
      <c r="S382" s="87"/>
      <c r="T382" s="98"/>
      <c r="U382" s="129" t="str">
        <f>IF(M382="","",
   ROUND(
      (MIN(IF(N382="", 'County Names to hide (2)'!$D$2, N382),
           'County Names to hide (2)'!$D$2)
       - M382) / 365 * 12,
   1)
)</f>
        <v/>
      </c>
      <c r="V382" s="131" t="str">
        <f>IF(C382="","",
   ROUND(('County Names to hide (2)'!$D$2 - C382) / 365 * 12, 1)
)</f>
        <v/>
      </c>
      <c r="AF38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82" s="124" t="str">
        <f t="shared" si="12"/>
        <v/>
      </c>
    </row>
    <row r="383" spans="1:38" x14ac:dyDescent="0.35">
      <c r="A383" s="76"/>
      <c r="B383" s="1"/>
      <c r="D383" s="1"/>
      <c r="E383" s="1"/>
      <c r="F383" s="1"/>
      <c r="G383" s="1"/>
      <c r="H383" s="1"/>
      <c r="I383" s="1"/>
      <c r="J383" s="1"/>
      <c r="K383" s="1"/>
      <c r="L383" s="114" t="str">
        <f t="shared" si="11"/>
        <v>Yes</v>
      </c>
      <c r="M383" s="4"/>
      <c r="N383" s="4"/>
      <c r="O383" s="127" t="str">
        <f>IF(OR(A383="", M383=""), "",
   IF(AND(
         M383 &lt;= 'County Names to hide (2)'!$D$2,
         OR(N383="", N383 &gt;= 'County Names to hide (2)'!$C$2)
      ),
      "Yes",
      "No"
   )
)</f>
        <v/>
      </c>
      <c r="P383" s="4"/>
      <c r="Q383" s="4"/>
      <c r="R383" s="4"/>
      <c r="S383" s="4"/>
      <c r="U383" s="129" t="str">
        <f>IF(M383="","",
   ROUND(
      (MIN(IF(N383="", 'County Names to hide (2)'!$D$2, N383),
           'County Names to hide (2)'!$D$2)
       - M383) / 365 * 12,
   1)
)</f>
        <v/>
      </c>
      <c r="V383" s="131" t="str">
        <f>IF(C383="","",
   ROUND(('County Names to hide (2)'!$D$2 - C383) / 365 * 12, 1)
)</f>
        <v/>
      </c>
      <c r="W383" s="1"/>
      <c r="X383" s="1"/>
      <c r="Y383" s="1"/>
      <c r="Z383" s="1"/>
      <c r="AA383" s="1"/>
      <c r="AB383" s="1"/>
      <c r="AC383" s="1"/>
      <c r="AD383" s="1"/>
      <c r="AE383" s="1"/>
      <c r="AF38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83" s="1"/>
      <c r="AH383" s="1"/>
      <c r="AI383" s="124" t="str">
        <f t="shared" si="12"/>
        <v/>
      </c>
      <c r="AJ383" s="1"/>
      <c r="AK383" s="1"/>
      <c r="AL383" s="1"/>
    </row>
    <row r="384" spans="1:38" x14ac:dyDescent="0.35">
      <c r="A384" s="77"/>
      <c r="C384" s="87"/>
      <c r="L384" s="114" t="str">
        <f t="shared" si="11"/>
        <v>Yes</v>
      </c>
      <c r="M384" s="87"/>
      <c r="N384" s="87"/>
      <c r="O384" s="127" t="str">
        <f>IF(OR(A384="", M384=""), "",
   IF(AND(
         M384 &lt;= 'County Names to hide (2)'!$D$2,
         OR(N384="", N384 &gt;= 'County Names to hide (2)'!$C$2)
      ),
      "Yes",
      "No"
   )
)</f>
        <v/>
      </c>
      <c r="P384" s="87"/>
      <c r="Q384" s="87"/>
      <c r="R384" s="87"/>
      <c r="S384" s="87"/>
      <c r="T384" s="98"/>
      <c r="U384" s="129" t="str">
        <f>IF(M384="","",
   ROUND(
      (MIN(IF(N384="", 'County Names to hide (2)'!$D$2, N384),
           'County Names to hide (2)'!$D$2)
       - M384) / 365 * 12,
   1)
)</f>
        <v/>
      </c>
      <c r="V384" s="131" t="str">
        <f>IF(C384="","",
   ROUND(('County Names to hide (2)'!$D$2 - C384) / 365 * 12, 1)
)</f>
        <v/>
      </c>
      <c r="AF38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84" s="124" t="str">
        <f t="shared" si="12"/>
        <v/>
      </c>
    </row>
    <row r="385" spans="1:38" x14ac:dyDescent="0.35">
      <c r="A385" s="76"/>
      <c r="B385" s="1"/>
      <c r="D385" s="1"/>
      <c r="E385" s="1"/>
      <c r="F385" s="1"/>
      <c r="G385" s="1"/>
      <c r="H385" s="1"/>
      <c r="I385" s="1"/>
      <c r="J385" s="1"/>
      <c r="K385" s="1"/>
      <c r="L385" s="114" t="str">
        <f t="shared" si="11"/>
        <v>Yes</v>
      </c>
      <c r="M385" s="4"/>
      <c r="N385" s="4"/>
      <c r="O385" s="127" t="str">
        <f>IF(OR(A385="", M385=""), "",
   IF(AND(
         M385 &lt;= 'County Names to hide (2)'!$D$2,
         OR(N385="", N385 &gt;= 'County Names to hide (2)'!$C$2)
      ),
      "Yes",
      "No"
   )
)</f>
        <v/>
      </c>
      <c r="P385" s="4"/>
      <c r="Q385" s="4"/>
      <c r="R385" s="4"/>
      <c r="S385" s="4"/>
      <c r="U385" s="129" t="str">
        <f>IF(M385="","",
   ROUND(
      (MIN(IF(N385="", 'County Names to hide (2)'!$D$2, N385),
           'County Names to hide (2)'!$D$2)
       - M385) / 365 * 12,
   1)
)</f>
        <v/>
      </c>
      <c r="V385" s="131" t="str">
        <f>IF(C385="","",
   ROUND(('County Names to hide (2)'!$D$2 - C385) / 365 * 12, 1)
)</f>
        <v/>
      </c>
      <c r="W385" s="1"/>
      <c r="X385" s="1"/>
      <c r="Y385" s="1"/>
      <c r="Z385" s="1"/>
      <c r="AA385" s="1"/>
      <c r="AB385" s="1"/>
      <c r="AC385" s="1"/>
      <c r="AD385" s="1"/>
      <c r="AE385" s="1"/>
      <c r="AF38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85" s="1"/>
      <c r="AH385" s="1"/>
      <c r="AI385" s="124" t="str">
        <f t="shared" si="12"/>
        <v/>
      </c>
      <c r="AJ385" s="1"/>
      <c r="AK385" s="1"/>
      <c r="AL385" s="1"/>
    </row>
    <row r="386" spans="1:38" x14ac:dyDescent="0.35">
      <c r="A386" s="77"/>
      <c r="C386" s="87"/>
      <c r="L386" s="114" t="str">
        <f t="shared" si="11"/>
        <v>Yes</v>
      </c>
      <c r="M386" s="87"/>
      <c r="N386" s="87"/>
      <c r="O386" s="127" t="str">
        <f>IF(OR(A386="", M386=""), "",
   IF(AND(
         M386 &lt;= 'County Names to hide (2)'!$D$2,
         OR(N386="", N386 &gt;= 'County Names to hide (2)'!$C$2)
      ),
      "Yes",
      "No"
   )
)</f>
        <v/>
      </c>
      <c r="P386" s="87"/>
      <c r="Q386" s="87"/>
      <c r="R386" s="87"/>
      <c r="S386" s="87"/>
      <c r="T386" s="98"/>
      <c r="U386" s="129" t="str">
        <f>IF(M386="","",
   ROUND(
      (MIN(IF(N386="", 'County Names to hide (2)'!$D$2, N386),
           'County Names to hide (2)'!$D$2)
       - M386) / 365 * 12,
   1)
)</f>
        <v/>
      </c>
      <c r="V386" s="131" t="str">
        <f>IF(C386="","",
   ROUND(('County Names to hide (2)'!$D$2 - C386) / 365 * 12, 1)
)</f>
        <v/>
      </c>
      <c r="AF38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86" s="124" t="str">
        <f t="shared" si="12"/>
        <v/>
      </c>
    </row>
    <row r="387" spans="1:38" x14ac:dyDescent="0.35">
      <c r="A387" s="76"/>
      <c r="B387" s="1"/>
      <c r="D387" s="1"/>
      <c r="E387" s="1"/>
      <c r="F387" s="1"/>
      <c r="G387" s="1"/>
      <c r="H387" s="1"/>
      <c r="I387" s="1"/>
      <c r="J387" s="1"/>
      <c r="K387" s="1"/>
      <c r="L387" s="114" t="str">
        <f t="shared" si="11"/>
        <v>Yes</v>
      </c>
      <c r="M387" s="4"/>
      <c r="N387" s="4"/>
      <c r="O387" s="127" t="str">
        <f>IF(OR(A387="", M387=""), "",
   IF(AND(
         M387 &lt;= 'County Names to hide (2)'!$D$2,
         OR(N387="", N387 &gt;= 'County Names to hide (2)'!$C$2)
      ),
      "Yes",
      "No"
   )
)</f>
        <v/>
      </c>
      <c r="P387" s="4"/>
      <c r="Q387" s="4"/>
      <c r="R387" s="4"/>
      <c r="S387" s="4"/>
      <c r="U387" s="129" t="str">
        <f>IF(M387="","",
   ROUND(
      (MIN(IF(N387="", 'County Names to hide (2)'!$D$2, N387),
           'County Names to hide (2)'!$D$2)
       - M387) / 365 * 12,
   1)
)</f>
        <v/>
      </c>
      <c r="V387" s="131" t="str">
        <f>IF(C387="","",
   ROUND(('County Names to hide (2)'!$D$2 - C387) / 365 * 12, 1)
)</f>
        <v/>
      </c>
      <c r="W387" s="1"/>
      <c r="X387" s="1"/>
      <c r="Y387" s="1"/>
      <c r="Z387" s="1"/>
      <c r="AA387" s="1"/>
      <c r="AB387" s="1"/>
      <c r="AC387" s="1"/>
      <c r="AD387" s="1"/>
      <c r="AE387" s="1"/>
      <c r="AF38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87" s="1"/>
      <c r="AH387" s="1"/>
      <c r="AI387" s="124" t="str">
        <f t="shared" si="12"/>
        <v/>
      </c>
      <c r="AJ387" s="1"/>
      <c r="AK387" s="1"/>
      <c r="AL387" s="1"/>
    </row>
    <row r="388" spans="1:38" x14ac:dyDescent="0.35">
      <c r="A388" s="77"/>
      <c r="C388" s="87"/>
      <c r="L388" s="114" t="str">
        <f t="shared" si="11"/>
        <v>Yes</v>
      </c>
      <c r="M388" s="87"/>
      <c r="N388" s="87"/>
      <c r="O388" s="127" t="str">
        <f>IF(OR(A388="", M388=""), "",
   IF(AND(
         M388 &lt;= 'County Names to hide (2)'!$D$2,
         OR(N388="", N388 &gt;= 'County Names to hide (2)'!$C$2)
      ),
      "Yes",
      "No"
   )
)</f>
        <v/>
      </c>
      <c r="P388" s="87"/>
      <c r="Q388" s="87"/>
      <c r="R388" s="87"/>
      <c r="S388" s="87"/>
      <c r="T388" s="98"/>
      <c r="U388" s="129" t="str">
        <f>IF(M388="","",
   ROUND(
      (MIN(IF(N388="", 'County Names to hide (2)'!$D$2, N388),
           'County Names to hide (2)'!$D$2)
       - M388) / 365 * 12,
   1)
)</f>
        <v/>
      </c>
      <c r="V388" s="131" t="str">
        <f>IF(C388="","",
   ROUND(('County Names to hide (2)'!$D$2 - C388) / 365 * 12, 1)
)</f>
        <v/>
      </c>
      <c r="AF38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88" s="124" t="str">
        <f t="shared" si="12"/>
        <v/>
      </c>
    </row>
    <row r="389" spans="1:38" x14ac:dyDescent="0.35">
      <c r="A389" s="76"/>
      <c r="B389" s="1"/>
      <c r="D389" s="1"/>
      <c r="E389" s="1"/>
      <c r="F389" s="1"/>
      <c r="G389" s="1"/>
      <c r="H389" s="1"/>
      <c r="I389" s="1"/>
      <c r="J389" s="1"/>
      <c r="K389" s="1"/>
      <c r="L389" s="114" t="str">
        <f t="shared" si="11"/>
        <v>Yes</v>
      </c>
      <c r="M389" s="4"/>
      <c r="N389" s="4"/>
      <c r="O389" s="127" t="str">
        <f>IF(OR(A389="", M389=""), "",
   IF(AND(
         M389 &lt;= 'County Names to hide (2)'!$D$2,
         OR(N389="", N389 &gt;= 'County Names to hide (2)'!$C$2)
      ),
      "Yes",
      "No"
   )
)</f>
        <v/>
      </c>
      <c r="P389" s="4"/>
      <c r="Q389" s="4"/>
      <c r="R389" s="4"/>
      <c r="S389" s="4"/>
      <c r="U389" s="129" t="str">
        <f>IF(M389="","",
   ROUND(
      (MIN(IF(N389="", 'County Names to hide (2)'!$D$2, N389),
           'County Names to hide (2)'!$D$2)
       - M389) / 365 * 12,
   1)
)</f>
        <v/>
      </c>
      <c r="V389" s="131" t="str">
        <f>IF(C389="","",
   ROUND(('County Names to hide (2)'!$D$2 - C389) / 365 * 12, 1)
)</f>
        <v/>
      </c>
      <c r="W389" s="1"/>
      <c r="X389" s="1"/>
      <c r="Y389" s="1"/>
      <c r="Z389" s="1"/>
      <c r="AA389" s="1"/>
      <c r="AB389" s="1"/>
      <c r="AC389" s="1"/>
      <c r="AD389" s="1"/>
      <c r="AE389" s="1"/>
      <c r="AF38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89" s="1"/>
      <c r="AH389" s="1"/>
      <c r="AI389" s="124" t="str">
        <f t="shared" si="12"/>
        <v/>
      </c>
      <c r="AJ389" s="1"/>
      <c r="AK389" s="1"/>
      <c r="AL389" s="1"/>
    </row>
    <row r="390" spans="1:38" x14ac:dyDescent="0.35">
      <c r="A390" s="77"/>
      <c r="C390" s="87"/>
      <c r="L390" s="114" t="str">
        <f t="shared" ref="L390:L453" si="13">IF(COUNTIF(F390:K390, "Yes")&gt;0, "No", "Yes")</f>
        <v>Yes</v>
      </c>
      <c r="M390" s="87"/>
      <c r="N390" s="87"/>
      <c r="O390" s="127" t="str">
        <f>IF(OR(A390="", M390=""), "",
   IF(AND(
         M390 &lt;= 'County Names to hide (2)'!$D$2,
         OR(N390="", N390 &gt;= 'County Names to hide (2)'!$C$2)
      ),
      "Yes",
      "No"
   )
)</f>
        <v/>
      </c>
      <c r="P390" s="87"/>
      <c r="Q390" s="87"/>
      <c r="R390" s="87"/>
      <c r="S390" s="87"/>
      <c r="T390" s="98"/>
      <c r="U390" s="129" t="str">
        <f>IF(M390="","",
   ROUND(
      (MIN(IF(N390="", 'County Names to hide (2)'!$D$2, N390),
           'County Names to hide (2)'!$D$2)
       - M390) / 365 * 12,
   1)
)</f>
        <v/>
      </c>
      <c r="V390" s="131" t="str">
        <f>IF(C390="","",
   ROUND(('County Names to hide (2)'!$D$2 - C390) / 365 * 12, 1)
)</f>
        <v/>
      </c>
      <c r="AF39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90" s="124" t="str">
        <f t="shared" ref="AI390:AI453" si="14">IF(U390="", "", IF(U390&gt;=3, "yes", "no"))</f>
        <v/>
      </c>
    </row>
    <row r="391" spans="1:38" x14ac:dyDescent="0.35">
      <c r="A391" s="76"/>
      <c r="B391" s="1"/>
      <c r="D391" s="1"/>
      <c r="E391" s="1"/>
      <c r="F391" s="1"/>
      <c r="G391" s="1"/>
      <c r="H391" s="1"/>
      <c r="I391" s="1"/>
      <c r="J391" s="1"/>
      <c r="K391" s="1"/>
      <c r="L391" s="114" t="str">
        <f t="shared" si="13"/>
        <v>Yes</v>
      </c>
      <c r="M391" s="4"/>
      <c r="N391" s="4"/>
      <c r="O391" s="127" t="str">
        <f>IF(OR(A391="", M391=""), "",
   IF(AND(
         M391 &lt;= 'County Names to hide (2)'!$D$2,
         OR(N391="", N391 &gt;= 'County Names to hide (2)'!$C$2)
      ),
      "Yes",
      "No"
   )
)</f>
        <v/>
      </c>
      <c r="P391" s="4"/>
      <c r="Q391" s="4"/>
      <c r="R391" s="4"/>
      <c r="S391" s="4"/>
      <c r="U391" s="129" t="str">
        <f>IF(M391="","",
   ROUND(
      (MIN(IF(N391="", 'County Names to hide (2)'!$D$2, N391),
           'County Names to hide (2)'!$D$2)
       - M391) / 365 * 12,
   1)
)</f>
        <v/>
      </c>
      <c r="V391" s="131" t="str">
        <f>IF(C391="","",
   ROUND(('County Names to hide (2)'!$D$2 - C391) / 365 * 12, 1)
)</f>
        <v/>
      </c>
      <c r="W391" s="1"/>
      <c r="X391" s="1"/>
      <c r="Y391" s="1"/>
      <c r="Z391" s="1"/>
      <c r="AA391" s="1"/>
      <c r="AB391" s="1"/>
      <c r="AC391" s="1"/>
      <c r="AD391" s="1"/>
      <c r="AE391" s="1"/>
      <c r="AF39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91" s="1"/>
      <c r="AH391" s="1"/>
      <c r="AI391" s="124" t="str">
        <f t="shared" si="14"/>
        <v/>
      </c>
      <c r="AJ391" s="1"/>
      <c r="AK391" s="1"/>
      <c r="AL391" s="1"/>
    </row>
    <row r="392" spans="1:38" x14ac:dyDescent="0.35">
      <c r="A392" s="77"/>
      <c r="C392" s="87"/>
      <c r="L392" s="114" t="str">
        <f t="shared" si="13"/>
        <v>Yes</v>
      </c>
      <c r="M392" s="87"/>
      <c r="N392" s="87"/>
      <c r="O392" s="127" t="str">
        <f>IF(OR(A392="", M392=""), "",
   IF(AND(
         M392 &lt;= 'County Names to hide (2)'!$D$2,
         OR(N392="", N392 &gt;= 'County Names to hide (2)'!$C$2)
      ),
      "Yes",
      "No"
   )
)</f>
        <v/>
      </c>
      <c r="P392" s="87"/>
      <c r="Q392" s="87"/>
      <c r="R392" s="87"/>
      <c r="S392" s="87"/>
      <c r="T392" s="98"/>
      <c r="U392" s="129" t="str">
        <f>IF(M392="","",
   ROUND(
      (MIN(IF(N392="", 'County Names to hide (2)'!$D$2, N392),
           'County Names to hide (2)'!$D$2)
       - M392) / 365 * 12,
   1)
)</f>
        <v/>
      </c>
      <c r="V392" s="131" t="str">
        <f>IF(C392="","",
   ROUND(('County Names to hide (2)'!$D$2 - C392) / 365 * 12, 1)
)</f>
        <v/>
      </c>
      <c r="AF39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92" s="124" t="str">
        <f t="shared" si="14"/>
        <v/>
      </c>
    </row>
    <row r="393" spans="1:38" x14ac:dyDescent="0.35">
      <c r="A393" s="76"/>
      <c r="B393" s="1"/>
      <c r="D393" s="1"/>
      <c r="E393" s="1"/>
      <c r="F393" s="1"/>
      <c r="G393" s="1"/>
      <c r="H393" s="1"/>
      <c r="I393" s="1"/>
      <c r="J393" s="1"/>
      <c r="K393" s="1"/>
      <c r="L393" s="114" t="str">
        <f t="shared" si="13"/>
        <v>Yes</v>
      </c>
      <c r="M393" s="4"/>
      <c r="N393" s="4"/>
      <c r="O393" s="127" t="str">
        <f>IF(OR(A393="", M393=""), "",
   IF(AND(
         M393 &lt;= 'County Names to hide (2)'!$D$2,
         OR(N393="", N393 &gt;= 'County Names to hide (2)'!$C$2)
      ),
      "Yes",
      "No"
   )
)</f>
        <v/>
      </c>
      <c r="P393" s="4"/>
      <c r="Q393" s="4"/>
      <c r="R393" s="4"/>
      <c r="S393" s="4"/>
      <c r="U393" s="129" t="str">
        <f>IF(M393="","",
   ROUND(
      (MIN(IF(N393="", 'County Names to hide (2)'!$D$2, N393),
           'County Names to hide (2)'!$D$2)
       - M393) / 365 * 12,
   1)
)</f>
        <v/>
      </c>
      <c r="V393" s="131" t="str">
        <f>IF(C393="","",
   ROUND(('County Names to hide (2)'!$D$2 - C393) / 365 * 12, 1)
)</f>
        <v/>
      </c>
      <c r="W393" s="1"/>
      <c r="X393" s="1"/>
      <c r="Y393" s="1"/>
      <c r="Z393" s="1"/>
      <c r="AA393" s="1"/>
      <c r="AB393" s="1"/>
      <c r="AC393" s="1"/>
      <c r="AD393" s="1"/>
      <c r="AE393" s="1"/>
      <c r="AF39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93" s="1"/>
      <c r="AH393" s="1"/>
      <c r="AI393" s="124" t="str">
        <f t="shared" si="14"/>
        <v/>
      </c>
      <c r="AJ393" s="1"/>
      <c r="AK393" s="1"/>
      <c r="AL393" s="1"/>
    </row>
    <row r="394" spans="1:38" x14ac:dyDescent="0.35">
      <c r="A394" s="77"/>
      <c r="C394" s="87"/>
      <c r="L394" s="114" t="str">
        <f t="shared" si="13"/>
        <v>Yes</v>
      </c>
      <c r="M394" s="87"/>
      <c r="N394" s="87"/>
      <c r="O394" s="127" t="str">
        <f>IF(OR(A394="", M394=""), "",
   IF(AND(
         M394 &lt;= 'County Names to hide (2)'!$D$2,
         OR(N394="", N394 &gt;= 'County Names to hide (2)'!$C$2)
      ),
      "Yes",
      "No"
   )
)</f>
        <v/>
      </c>
      <c r="P394" s="87"/>
      <c r="Q394" s="87"/>
      <c r="R394" s="87"/>
      <c r="S394" s="87"/>
      <c r="T394" s="98"/>
      <c r="U394" s="129" t="str">
        <f>IF(M394="","",
   ROUND(
      (MIN(IF(N394="", 'County Names to hide (2)'!$D$2, N394),
           'County Names to hide (2)'!$D$2)
       - M394) / 365 * 12,
   1)
)</f>
        <v/>
      </c>
      <c r="V394" s="131" t="str">
        <f>IF(C394="","",
   ROUND(('County Names to hide (2)'!$D$2 - C394) / 365 * 12, 1)
)</f>
        <v/>
      </c>
      <c r="AF39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94" s="124" t="str">
        <f t="shared" si="14"/>
        <v/>
      </c>
    </row>
    <row r="395" spans="1:38" x14ac:dyDescent="0.35">
      <c r="A395" s="76"/>
      <c r="B395" s="1"/>
      <c r="D395" s="1"/>
      <c r="E395" s="1"/>
      <c r="F395" s="1"/>
      <c r="G395" s="1"/>
      <c r="H395" s="1"/>
      <c r="I395" s="1"/>
      <c r="J395" s="1"/>
      <c r="K395" s="1"/>
      <c r="L395" s="114" t="str">
        <f t="shared" si="13"/>
        <v>Yes</v>
      </c>
      <c r="M395" s="4"/>
      <c r="N395" s="4"/>
      <c r="O395" s="127" t="str">
        <f>IF(OR(A395="", M395=""), "",
   IF(AND(
         M395 &lt;= 'County Names to hide (2)'!$D$2,
         OR(N395="", N395 &gt;= 'County Names to hide (2)'!$C$2)
      ),
      "Yes",
      "No"
   )
)</f>
        <v/>
      </c>
      <c r="P395" s="4"/>
      <c r="Q395" s="4"/>
      <c r="R395" s="4"/>
      <c r="S395" s="4"/>
      <c r="U395" s="129" t="str">
        <f>IF(M395="","",
   ROUND(
      (MIN(IF(N395="", 'County Names to hide (2)'!$D$2, N395),
           'County Names to hide (2)'!$D$2)
       - M395) / 365 * 12,
   1)
)</f>
        <v/>
      </c>
      <c r="V395" s="131" t="str">
        <f>IF(C395="","",
   ROUND(('County Names to hide (2)'!$D$2 - C395) / 365 * 12, 1)
)</f>
        <v/>
      </c>
      <c r="W395" s="1"/>
      <c r="X395" s="1"/>
      <c r="Y395" s="1"/>
      <c r="Z395" s="1"/>
      <c r="AA395" s="1"/>
      <c r="AB395" s="1"/>
      <c r="AC395" s="1"/>
      <c r="AD395" s="1"/>
      <c r="AE395" s="1"/>
      <c r="AF39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95" s="1"/>
      <c r="AH395" s="1"/>
      <c r="AI395" s="124" t="str">
        <f t="shared" si="14"/>
        <v/>
      </c>
      <c r="AJ395" s="1"/>
      <c r="AK395" s="1"/>
      <c r="AL395" s="1"/>
    </row>
    <row r="396" spans="1:38" x14ac:dyDescent="0.35">
      <c r="A396" s="77"/>
      <c r="C396" s="87"/>
      <c r="L396" s="114" t="str">
        <f t="shared" si="13"/>
        <v>Yes</v>
      </c>
      <c r="M396" s="87"/>
      <c r="N396" s="87"/>
      <c r="O396" s="127" t="str">
        <f>IF(OR(A396="", M396=""), "",
   IF(AND(
         M396 &lt;= 'County Names to hide (2)'!$D$2,
         OR(N396="", N396 &gt;= 'County Names to hide (2)'!$C$2)
      ),
      "Yes",
      "No"
   )
)</f>
        <v/>
      </c>
      <c r="P396" s="87"/>
      <c r="Q396" s="87"/>
      <c r="R396" s="87"/>
      <c r="S396" s="87"/>
      <c r="T396" s="98"/>
      <c r="U396" s="129" t="str">
        <f>IF(M396="","",
   ROUND(
      (MIN(IF(N396="", 'County Names to hide (2)'!$D$2, N396),
           'County Names to hide (2)'!$D$2)
       - M396) / 365 * 12,
   1)
)</f>
        <v/>
      </c>
      <c r="V396" s="131" t="str">
        <f>IF(C396="","",
   ROUND(('County Names to hide (2)'!$D$2 - C396) / 365 * 12, 1)
)</f>
        <v/>
      </c>
      <c r="AF39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96" s="124" t="str">
        <f t="shared" si="14"/>
        <v/>
      </c>
    </row>
    <row r="397" spans="1:38" x14ac:dyDescent="0.35">
      <c r="A397" s="76"/>
      <c r="B397" s="1"/>
      <c r="D397" s="1"/>
      <c r="E397" s="1"/>
      <c r="F397" s="1"/>
      <c r="G397" s="1"/>
      <c r="H397" s="1"/>
      <c r="I397" s="1"/>
      <c r="J397" s="1"/>
      <c r="K397" s="1"/>
      <c r="L397" s="114" t="str">
        <f t="shared" si="13"/>
        <v>Yes</v>
      </c>
      <c r="M397" s="4"/>
      <c r="N397" s="4"/>
      <c r="O397" s="127" t="str">
        <f>IF(OR(A397="", M397=""), "",
   IF(AND(
         M397 &lt;= 'County Names to hide (2)'!$D$2,
         OR(N397="", N397 &gt;= 'County Names to hide (2)'!$C$2)
      ),
      "Yes",
      "No"
   )
)</f>
        <v/>
      </c>
      <c r="P397" s="4"/>
      <c r="Q397" s="4"/>
      <c r="R397" s="4"/>
      <c r="S397" s="4"/>
      <c r="U397" s="129" t="str">
        <f>IF(M397="","",
   ROUND(
      (MIN(IF(N397="", 'County Names to hide (2)'!$D$2, N397),
           'County Names to hide (2)'!$D$2)
       - M397) / 365 * 12,
   1)
)</f>
        <v/>
      </c>
      <c r="V397" s="131" t="str">
        <f>IF(C397="","",
   ROUND(('County Names to hide (2)'!$D$2 - C397) / 365 * 12, 1)
)</f>
        <v/>
      </c>
      <c r="W397" s="1"/>
      <c r="X397" s="1"/>
      <c r="Y397" s="1"/>
      <c r="Z397" s="1"/>
      <c r="AA397" s="1"/>
      <c r="AB397" s="1"/>
      <c r="AC397" s="1"/>
      <c r="AD397" s="1"/>
      <c r="AE397" s="1"/>
      <c r="AF39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97" s="1"/>
      <c r="AH397" s="1"/>
      <c r="AI397" s="124" t="str">
        <f t="shared" si="14"/>
        <v/>
      </c>
      <c r="AJ397" s="1"/>
      <c r="AK397" s="1"/>
      <c r="AL397" s="1"/>
    </row>
    <row r="398" spans="1:38" x14ac:dyDescent="0.35">
      <c r="A398" s="77"/>
      <c r="C398" s="87"/>
      <c r="L398" s="114" t="str">
        <f t="shared" si="13"/>
        <v>Yes</v>
      </c>
      <c r="M398" s="87"/>
      <c r="N398" s="87"/>
      <c r="O398" s="127" t="str">
        <f>IF(OR(A398="", M398=""), "",
   IF(AND(
         M398 &lt;= 'County Names to hide (2)'!$D$2,
         OR(N398="", N398 &gt;= 'County Names to hide (2)'!$C$2)
      ),
      "Yes",
      "No"
   )
)</f>
        <v/>
      </c>
      <c r="P398" s="87"/>
      <c r="Q398" s="87"/>
      <c r="R398" s="87"/>
      <c r="S398" s="87"/>
      <c r="T398" s="98"/>
      <c r="U398" s="129" t="str">
        <f>IF(M398="","",
   ROUND(
      (MIN(IF(N398="", 'County Names to hide (2)'!$D$2, N398),
           'County Names to hide (2)'!$D$2)
       - M398) / 365 * 12,
   1)
)</f>
        <v/>
      </c>
      <c r="V398" s="131" t="str">
        <f>IF(C398="","",
   ROUND(('County Names to hide (2)'!$D$2 - C398) / 365 * 12, 1)
)</f>
        <v/>
      </c>
      <c r="AF39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398" s="124" t="str">
        <f t="shared" si="14"/>
        <v/>
      </c>
    </row>
    <row r="399" spans="1:38" x14ac:dyDescent="0.35">
      <c r="A399" s="76"/>
      <c r="B399" s="1"/>
      <c r="D399" s="1"/>
      <c r="E399" s="1"/>
      <c r="F399" s="1"/>
      <c r="G399" s="1"/>
      <c r="H399" s="1"/>
      <c r="I399" s="1"/>
      <c r="J399" s="1"/>
      <c r="K399" s="1"/>
      <c r="L399" s="114" t="str">
        <f t="shared" si="13"/>
        <v>Yes</v>
      </c>
      <c r="M399" s="4"/>
      <c r="N399" s="4"/>
      <c r="O399" s="127" t="str">
        <f>IF(OR(A399="", M399=""), "",
   IF(AND(
         M399 &lt;= 'County Names to hide (2)'!$D$2,
         OR(N399="", N399 &gt;= 'County Names to hide (2)'!$C$2)
      ),
      "Yes",
      "No"
   )
)</f>
        <v/>
      </c>
      <c r="P399" s="4"/>
      <c r="Q399" s="4"/>
      <c r="R399" s="4"/>
      <c r="S399" s="4"/>
      <c r="U399" s="129" t="str">
        <f>IF(M399="","",
   ROUND(
      (MIN(IF(N399="", 'County Names to hide (2)'!$D$2, N399),
           'County Names to hide (2)'!$D$2)
       - M399) / 365 * 12,
   1)
)</f>
        <v/>
      </c>
      <c r="V399" s="131" t="str">
        <f>IF(C399="","",
   ROUND(('County Names to hide (2)'!$D$2 - C399) / 365 * 12, 1)
)</f>
        <v/>
      </c>
      <c r="W399" s="1"/>
      <c r="X399" s="1"/>
      <c r="Y399" s="1"/>
      <c r="Z399" s="1"/>
      <c r="AA399" s="1"/>
      <c r="AB399" s="1"/>
      <c r="AC399" s="1"/>
      <c r="AD399" s="1"/>
      <c r="AE399" s="1"/>
      <c r="AF39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399" s="1"/>
      <c r="AH399" s="1"/>
      <c r="AI399" s="124" t="str">
        <f t="shared" si="14"/>
        <v/>
      </c>
      <c r="AJ399" s="1"/>
      <c r="AK399" s="1"/>
      <c r="AL399" s="1"/>
    </row>
    <row r="400" spans="1:38" x14ac:dyDescent="0.35">
      <c r="A400" s="77"/>
      <c r="C400" s="87"/>
      <c r="L400" s="114" t="str">
        <f t="shared" si="13"/>
        <v>Yes</v>
      </c>
      <c r="M400" s="87"/>
      <c r="N400" s="87"/>
      <c r="O400" s="127" t="str">
        <f>IF(OR(A400="", M400=""), "",
   IF(AND(
         M400 &lt;= 'County Names to hide (2)'!$D$2,
         OR(N400="", N400 &gt;= 'County Names to hide (2)'!$C$2)
      ),
      "Yes",
      "No"
   )
)</f>
        <v/>
      </c>
      <c r="P400" s="87"/>
      <c r="Q400" s="87"/>
      <c r="R400" s="87"/>
      <c r="S400" s="87"/>
      <c r="T400" s="98"/>
      <c r="U400" s="129" t="str">
        <f>IF(M400="","",
   ROUND(
      (MIN(IF(N400="", 'County Names to hide (2)'!$D$2, N400),
           'County Names to hide (2)'!$D$2)
       - M400) / 365 * 12,
   1)
)</f>
        <v/>
      </c>
      <c r="V400" s="131" t="str">
        <f>IF(C400="","",
   ROUND(('County Names to hide (2)'!$D$2 - C400) / 365 * 12, 1)
)</f>
        <v/>
      </c>
      <c r="AF40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00" s="124" t="str">
        <f t="shared" si="14"/>
        <v/>
      </c>
    </row>
    <row r="401" spans="1:38" x14ac:dyDescent="0.35">
      <c r="A401" s="76"/>
      <c r="B401" s="1"/>
      <c r="D401" s="1"/>
      <c r="E401" s="1"/>
      <c r="F401" s="1"/>
      <c r="G401" s="1"/>
      <c r="H401" s="1"/>
      <c r="I401" s="1"/>
      <c r="J401" s="1"/>
      <c r="K401" s="1"/>
      <c r="L401" s="114" t="str">
        <f t="shared" si="13"/>
        <v>Yes</v>
      </c>
      <c r="M401" s="4"/>
      <c r="N401" s="4"/>
      <c r="O401" s="127" t="str">
        <f>IF(OR(A401="", M401=""), "",
   IF(AND(
         M401 &lt;= 'County Names to hide (2)'!$D$2,
         OR(N401="", N401 &gt;= 'County Names to hide (2)'!$C$2)
      ),
      "Yes",
      "No"
   )
)</f>
        <v/>
      </c>
      <c r="P401" s="4"/>
      <c r="Q401" s="4"/>
      <c r="R401" s="4"/>
      <c r="S401" s="4"/>
      <c r="U401" s="129" t="str">
        <f>IF(M401="","",
   ROUND(
      (MIN(IF(N401="", 'County Names to hide (2)'!$D$2, N401),
           'County Names to hide (2)'!$D$2)
       - M401) / 365 * 12,
   1)
)</f>
        <v/>
      </c>
      <c r="V401" s="131" t="str">
        <f>IF(C401="","",
   ROUND(('County Names to hide (2)'!$D$2 - C401) / 365 * 12, 1)
)</f>
        <v/>
      </c>
      <c r="W401" s="1"/>
      <c r="X401" s="1"/>
      <c r="Y401" s="1"/>
      <c r="Z401" s="1"/>
      <c r="AA401" s="1"/>
      <c r="AB401" s="1"/>
      <c r="AC401" s="1"/>
      <c r="AD401" s="1"/>
      <c r="AE401" s="1"/>
      <c r="AF40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01" s="1"/>
      <c r="AH401" s="1"/>
      <c r="AI401" s="124" t="str">
        <f t="shared" si="14"/>
        <v/>
      </c>
      <c r="AJ401" s="1"/>
      <c r="AK401" s="1"/>
      <c r="AL401" s="1"/>
    </row>
    <row r="402" spans="1:38" x14ac:dyDescent="0.35">
      <c r="A402" s="77"/>
      <c r="C402" s="87"/>
      <c r="L402" s="114" t="str">
        <f t="shared" si="13"/>
        <v>Yes</v>
      </c>
      <c r="M402" s="87"/>
      <c r="N402" s="87"/>
      <c r="O402" s="127" t="str">
        <f>IF(OR(A402="", M402=""), "",
   IF(AND(
         M402 &lt;= 'County Names to hide (2)'!$D$2,
         OR(N402="", N402 &gt;= 'County Names to hide (2)'!$C$2)
      ),
      "Yes",
      "No"
   )
)</f>
        <v/>
      </c>
      <c r="P402" s="87"/>
      <c r="Q402" s="87"/>
      <c r="R402" s="87"/>
      <c r="S402" s="87"/>
      <c r="T402" s="98"/>
      <c r="U402" s="129" t="str">
        <f>IF(M402="","",
   ROUND(
      (MIN(IF(N402="", 'County Names to hide (2)'!$D$2, N402),
           'County Names to hide (2)'!$D$2)
       - M402) / 365 * 12,
   1)
)</f>
        <v/>
      </c>
      <c r="V402" s="131" t="str">
        <f>IF(C402="","",
   ROUND(('County Names to hide (2)'!$D$2 - C402) / 365 * 12, 1)
)</f>
        <v/>
      </c>
      <c r="AF40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02" s="124" t="str">
        <f t="shared" si="14"/>
        <v/>
      </c>
    </row>
    <row r="403" spans="1:38" x14ac:dyDescent="0.35">
      <c r="A403" s="76"/>
      <c r="B403" s="1"/>
      <c r="D403" s="1"/>
      <c r="E403" s="1"/>
      <c r="F403" s="1"/>
      <c r="G403" s="1"/>
      <c r="H403" s="1"/>
      <c r="I403" s="1"/>
      <c r="J403" s="1"/>
      <c r="K403" s="1"/>
      <c r="L403" s="114" t="str">
        <f t="shared" si="13"/>
        <v>Yes</v>
      </c>
      <c r="M403" s="4"/>
      <c r="N403" s="4"/>
      <c r="O403" s="127" t="str">
        <f>IF(OR(A403="", M403=""), "",
   IF(AND(
         M403 &lt;= 'County Names to hide (2)'!$D$2,
         OR(N403="", N403 &gt;= 'County Names to hide (2)'!$C$2)
      ),
      "Yes",
      "No"
   )
)</f>
        <v/>
      </c>
      <c r="P403" s="4"/>
      <c r="Q403" s="4"/>
      <c r="R403" s="4"/>
      <c r="S403" s="4"/>
      <c r="U403" s="129" t="str">
        <f>IF(M403="","",
   ROUND(
      (MIN(IF(N403="", 'County Names to hide (2)'!$D$2, N403),
           'County Names to hide (2)'!$D$2)
       - M403) / 365 * 12,
   1)
)</f>
        <v/>
      </c>
      <c r="V403" s="131" t="str">
        <f>IF(C403="","",
   ROUND(('County Names to hide (2)'!$D$2 - C403) / 365 * 12, 1)
)</f>
        <v/>
      </c>
      <c r="W403" s="1"/>
      <c r="X403" s="1"/>
      <c r="Y403" s="1"/>
      <c r="Z403" s="1"/>
      <c r="AA403" s="1"/>
      <c r="AB403" s="1"/>
      <c r="AC403" s="1"/>
      <c r="AD403" s="1"/>
      <c r="AE403" s="1"/>
      <c r="AF40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03" s="1"/>
      <c r="AH403" s="1"/>
      <c r="AI403" s="124" t="str">
        <f t="shared" si="14"/>
        <v/>
      </c>
      <c r="AJ403" s="1"/>
      <c r="AK403" s="1"/>
      <c r="AL403" s="1"/>
    </row>
    <row r="404" spans="1:38" x14ac:dyDescent="0.35">
      <c r="A404" s="77"/>
      <c r="C404" s="87"/>
      <c r="L404" s="114" t="str">
        <f t="shared" si="13"/>
        <v>Yes</v>
      </c>
      <c r="M404" s="87"/>
      <c r="N404" s="87"/>
      <c r="O404" s="127" t="str">
        <f>IF(OR(A404="", M404=""), "",
   IF(AND(
         M404 &lt;= 'County Names to hide (2)'!$D$2,
         OR(N404="", N404 &gt;= 'County Names to hide (2)'!$C$2)
      ),
      "Yes",
      "No"
   )
)</f>
        <v/>
      </c>
      <c r="P404" s="87"/>
      <c r="Q404" s="87"/>
      <c r="R404" s="87"/>
      <c r="S404" s="87"/>
      <c r="T404" s="98"/>
      <c r="U404" s="129" t="str">
        <f>IF(M404="","",
   ROUND(
      (MIN(IF(N404="", 'County Names to hide (2)'!$D$2, N404),
           'County Names to hide (2)'!$D$2)
       - M404) / 365 * 12,
   1)
)</f>
        <v/>
      </c>
      <c r="V404" s="131" t="str">
        <f>IF(C404="","",
   ROUND(('County Names to hide (2)'!$D$2 - C404) / 365 * 12, 1)
)</f>
        <v/>
      </c>
      <c r="AF40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04" s="124" t="str">
        <f t="shared" si="14"/>
        <v/>
      </c>
    </row>
    <row r="405" spans="1:38" x14ac:dyDescent="0.35">
      <c r="A405" s="76"/>
      <c r="B405" s="1"/>
      <c r="D405" s="1"/>
      <c r="E405" s="1"/>
      <c r="F405" s="1"/>
      <c r="G405" s="1"/>
      <c r="H405" s="1"/>
      <c r="I405" s="1"/>
      <c r="J405" s="1"/>
      <c r="K405" s="1"/>
      <c r="L405" s="114" t="str">
        <f t="shared" si="13"/>
        <v>Yes</v>
      </c>
      <c r="M405" s="4"/>
      <c r="N405" s="4"/>
      <c r="O405" s="127" t="str">
        <f>IF(OR(A405="", M405=""), "",
   IF(AND(
         M405 &lt;= 'County Names to hide (2)'!$D$2,
         OR(N405="", N405 &gt;= 'County Names to hide (2)'!$C$2)
      ),
      "Yes",
      "No"
   )
)</f>
        <v/>
      </c>
      <c r="P405" s="4"/>
      <c r="Q405" s="4"/>
      <c r="R405" s="4"/>
      <c r="S405" s="4"/>
      <c r="U405" s="129" t="str">
        <f>IF(M405="","",
   ROUND(
      (MIN(IF(N405="", 'County Names to hide (2)'!$D$2, N405),
           'County Names to hide (2)'!$D$2)
       - M405) / 365 * 12,
   1)
)</f>
        <v/>
      </c>
      <c r="V405" s="131" t="str">
        <f>IF(C405="","",
   ROUND(('County Names to hide (2)'!$D$2 - C405) / 365 * 12, 1)
)</f>
        <v/>
      </c>
      <c r="W405" s="1"/>
      <c r="X405" s="1"/>
      <c r="Y405" s="1"/>
      <c r="Z405" s="1"/>
      <c r="AA405" s="1"/>
      <c r="AB405" s="1"/>
      <c r="AC405" s="1"/>
      <c r="AD405" s="1"/>
      <c r="AE405" s="1"/>
      <c r="AF40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05" s="1"/>
      <c r="AH405" s="1"/>
      <c r="AI405" s="124" t="str">
        <f t="shared" si="14"/>
        <v/>
      </c>
      <c r="AJ405" s="1"/>
      <c r="AK405" s="1"/>
      <c r="AL405" s="1"/>
    </row>
    <row r="406" spans="1:38" x14ac:dyDescent="0.35">
      <c r="A406" s="77"/>
      <c r="C406" s="87"/>
      <c r="L406" s="114" t="str">
        <f t="shared" si="13"/>
        <v>Yes</v>
      </c>
      <c r="M406" s="87"/>
      <c r="N406" s="87"/>
      <c r="O406" s="127" t="str">
        <f>IF(OR(A406="", M406=""), "",
   IF(AND(
         M406 &lt;= 'County Names to hide (2)'!$D$2,
         OR(N406="", N406 &gt;= 'County Names to hide (2)'!$C$2)
      ),
      "Yes",
      "No"
   )
)</f>
        <v/>
      </c>
      <c r="P406" s="87"/>
      <c r="Q406" s="87"/>
      <c r="R406" s="87"/>
      <c r="S406" s="87"/>
      <c r="T406" s="98"/>
      <c r="U406" s="129" t="str">
        <f>IF(M406="","",
   ROUND(
      (MIN(IF(N406="", 'County Names to hide (2)'!$D$2, N406),
           'County Names to hide (2)'!$D$2)
       - M406) / 365 * 12,
   1)
)</f>
        <v/>
      </c>
      <c r="V406" s="131" t="str">
        <f>IF(C406="","",
   ROUND(('County Names to hide (2)'!$D$2 - C406) / 365 * 12, 1)
)</f>
        <v/>
      </c>
      <c r="AF40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06" s="124" t="str">
        <f t="shared" si="14"/>
        <v/>
      </c>
    </row>
    <row r="407" spans="1:38" x14ac:dyDescent="0.35">
      <c r="A407" s="76"/>
      <c r="B407" s="1"/>
      <c r="D407" s="1"/>
      <c r="E407" s="1"/>
      <c r="F407" s="1"/>
      <c r="G407" s="1"/>
      <c r="H407" s="1"/>
      <c r="I407" s="1"/>
      <c r="J407" s="1"/>
      <c r="K407" s="1"/>
      <c r="L407" s="114" t="str">
        <f t="shared" si="13"/>
        <v>Yes</v>
      </c>
      <c r="M407" s="4"/>
      <c r="N407" s="4"/>
      <c r="O407" s="127" t="str">
        <f>IF(OR(A407="", M407=""), "",
   IF(AND(
         M407 &lt;= 'County Names to hide (2)'!$D$2,
         OR(N407="", N407 &gt;= 'County Names to hide (2)'!$C$2)
      ),
      "Yes",
      "No"
   )
)</f>
        <v/>
      </c>
      <c r="P407" s="4"/>
      <c r="Q407" s="4"/>
      <c r="R407" s="4"/>
      <c r="S407" s="4"/>
      <c r="U407" s="129" t="str">
        <f>IF(M407="","",
   ROUND(
      (MIN(IF(N407="", 'County Names to hide (2)'!$D$2, N407),
           'County Names to hide (2)'!$D$2)
       - M407) / 365 * 12,
   1)
)</f>
        <v/>
      </c>
      <c r="V407" s="131" t="str">
        <f>IF(C407="","",
   ROUND(('County Names to hide (2)'!$D$2 - C407) / 365 * 12, 1)
)</f>
        <v/>
      </c>
      <c r="W407" s="1"/>
      <c r="X407" s="1"/>
      <c r="Y407" s="1"/>
      <c r="Z407" s="1"/>
      <c r="AA407" s="1"/>
      <c r="AB407" s="1"/>
      <c r="AC407" s="1"/>
      <c r="AD407" s="1"/>
      <c r="AE407" s="1"/>
      <c r="AF40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07" s="1"/>
      <c r="AH407" s="1"/>
      <c r="AI407" s="124" t="str">
        <f t="shared" si="14"/>
        <v/>
      </c>
      <c r="AJ407" s="1"/>
      <c r="AK407" s="1"/>
      <c r="AL407" s="1"/>
    </row>
    <row r="408" spans="1:38" x14ac:dyDescent="0.35">
      <c r="A408" s="77"/>
      <c r="C408" s="87"/>
      <c r="L408" s="114" t="str">
        <f t="shared" si="13"/>
        <v>Yes</v>
      </c>
      <c r="M408" s="87"/>
      <c r="N408" s="87"/>
      <c r="O408" s="127" t="str">
        <f>IF(OR(A408="", M408=""), "",
   IF(AND(
         M408 &lt;= 'County Names to hide (2)'!$D$2,
         OR(N408="", N408 &gt;= 'County Names to hide (2)'!$C$2)
      ),
      "Yes",
      "No"
   )
)</f>
        <v/>
      </c>
      <c r="P408" s="87"/>
      <c r="Q408" s="87"/>
      <c r="R408" s="87"/>
      <c r="S408" s="87"/>
      <c r="T408" s="98"/>
      <c r="U408" s="129" t="str">
        <f>IF(M408="","",
   ROUND(
      (MIN(IF(N408="", 'County Names to hide (2)'!$D$2, N408),
           'County Names to hide (2)'!$D$2)
       - M408) / 365 * 12,
   1)
)</f>
        <v/>
      </c>
      <c r="V408" s="131" t="str">
        <f>IF(C408="","",
   ROUND(('County Names to hide (2)'!$D$2 - C408) / 365 * 12, 1)
)</f>
        <v/>
      </c>
      <c r="AF40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08" s="124" t="str">
        <f t="shared" si="14"/>
        <v/>
      </c>
    </row>
    <row r="409" spans="1:38" x14ac:dyDescent="0.35">
      <c r="A409" s="76"/>
      <c r="B409" s="1"/>
      <c r="D409" s="1"/>
      <c r="E409" s="1"/>
      <c r="F409" s="1"/>
      <c r="G409" s="1"/>
      <c r="H409" s="1"/>
      <c r="I409" s="1"/>
      <c r="J409" s="1"/>
      <c r="K409" s="1"/>
      <c r="L409" s="114" t="str">
        <f t="shared" si="13"/>
        <v>Yes</v>
      </c>
      <c r="M409" s="4"/>
      <c r="N409" s="4"/>
      <c r="O409" s="127" t="str">
        <f>IF(OR(A409="", M409=""), "",
   IF(AND(
         M409 &lt;= 'County Names to hide (2)'!$D$2,
         OR(N409="", N409 &gt;= 'County Names to hide (2)'!$C$2)
      ),
      "Yes",
      "No"
   )
)</f>
        <v/>
      </c>
      <c r="P409" s="4"/>
      <c r="Q409" s="4"/>
      <c r="R409" s="4"/>
      <c r="S409" s="4"/>
      <c r="U409" s="129" t="str">
        <f>IF(M409="","",
   ROUND(
      (MIN(IF(N409="", 'County Names to hide (2)'!$D$2, N409),
           'County Names to hide (2)'!$D$2)
       - M409) / 365 * 12,
   1)
)</f>
        <v/>
      </c>
      <c r="V409" s="131" t="str">
        <f>IF(C409="","",
   ROUND(('County Names to hide (2)'!$D$2 - C409) / 365 * 12, 1)
)</f>
        <v/>
      </c>
      <c r="W409" s="1"/>
      <c r="X409" s="1"/>
      <c r="Y409" s="1"/>
      <c r="Z409" s="1"/>
      <c r="AA409" s="1"/>
      <c r="AB409" s="1"/>
      <c r="AC409" s="1"/>
      <c r="AD409" s="1"/>
      <c r="AE409" s="1"/>
      <c r="AF40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09" s="1"/>
      <c r="AH409" s="1"/>
      <c r="AI409" s="124" t="str">
        <f t="shared" si="14"/>
        <v/>
      </c>
      <c r="AJ409" s="1"/>
      <c r="AK409" s="1"/>
      <c r="AL409" s="1"/>
    </row>
    <row r="410" spans="1:38" x14ac:dyDescent="0.35">
      <c r="A410" s="77"/>
      <c r="C410" s="87"/>
      <c r="L410" s="114" t="str">
        <f t="shared" si="13"/>
        <v>Yes</v>
      </c>
      <c r="M410" s="87"/>
      <c r="N410" s="87"/>
      <c r="O410" s="127" t="str">
        <f>IF(OR(A410="", M410=""), "",
   IF(AND(
         M410 &lt;= 'County Names to hide (2)'!$D$2,
         OR(N410="", N410 &gt;= 'County Names to hide (2)'!$C$2)
      ),
      "Yes",
      "No"
   )
)</f>
        <v/>
      </c>
      <c r="P410" s="87"/>
      <c r="Q410" s="87"/>
      <c r="R410" s="87"/>
      <c r="S410" s="87"/>
      <c r="T410" s="98"/>
      <c r="U410" s="129" t="str">
        <f>IF(M410="","",
   ROUND(
      (MIN(IF(N410="", 'County Names to hide (2)'!$D$2, N410),
           'County Names to hide (2)'!$D$2)
       - M410) / 365 * 12,
   1)
)</f>
        <v/>
      </c>
      <c r="V410" s="131" t="str">
        <f>IF(C410="","",
   ROUND(('County Names to hide (2)'!$D$2 - C410) / 365 * 12, 1)
)</f>
        <v/>
      </c>
      <c r="AF41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10" s="124" t="str">
        <f t="shared" si="14"/>
        <v/>
      </c>
    </row>
    <row r="411" spans="1:38" x14ac:dyDescent="0.35">
      <c r="A411" s="76"/>
      <c r="B411" s="1"/>
      <c r="D411" s="1"/>
      <c r="E411" s="1"/>
      <c r="F411" s="1"/>
      <c r="G411" s="1"/>
      <c r="H411" s="1"/>
      <c r="I411" s="1"/>
      <c r="J411" s="1"/>
      <c r="K411" s="1"/>
      <c r="L411" s="114" t="str">
        <f t="shared" si="13"/>
        <v>Yes</v>
      </c>
      <c r="M411" s="4"/>
      <c r="N411" s="4"/>
      <c r="O411" s="127" t="str">
        <f>IF(OR(A411="", M411=""), "",
   IF(AND(
         M411 &lt;= 'County Names to hide (2)'!$D$2,
         OR(N411="", N411 &gt;= 'County Names to hide (2)'!$C$2)
      ),
      "Yes",
      "No"
   )
)</f>
        <v/>
      </c>
      <c r="P411" s="4"/>
      <c r="Q411" s="4"/>
      <c r="R411" s="4"/>
      <c r="S411" s="4"/>
      <c r="U411" s="129" t="str">
        <f>IF(M411="","",
   ROUND(
      (MIN(IF(N411="", 'County Names to hide (2)'!$D$2, N411),
           'County Names to hide (2)'!$D$2)
       - M411) / 365 * 12,
   1)
)</f>
        <v/>
      </c>
      <c r="V411" s="131" t="str">
        <f>IF(C411="","",
   ROUND(('County Names to hide (2)'!$D$2 - C411) / 365 * 12, 1)
)</f>
        <v/>
      </c>
      <c r="W411" s="1"/>
      <c r="X411" s="1"/>
      <c r="Y411" s="1"/>
      <c r="Z411" s="1"/>
      <c r="AA411" s="1"/>
      <c r="AB411" s="1"/>
      <c r="AC411" s="1"/>
      <c r="AD411" s="1"/>
      <c r="AE411" s="1"/>
      <c r="AF41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11" s="1"/>
      <c r="AH411" s="1"/>
      <c r="AI411" s="124" t="str">
        <f t="shared" si="14"/>
        <v/>
      </c>
      <c r="AJ411" s="1"/>
      <c r="AK411" s="1"/>
      <c r="AL411" s="1"/>
    </row>
    <row r="412" spans="1:38" x14ac:dyDescent="0.35">
      <c r="A412" s="77"/>
      <c r="C412" s="87"/>
      <c r="L412" s="114" t="str">
        <f t="shared" si="13"/>
        <v>Yes</v>
      </c>
      <c r="M412" s="87"/>
      <c r="N412" s="87"/>
      <c r="O412" s="127" t="str">
        <f>IF(OR(A412="", M412=""), "",
   IF(AND(
         M412 &lt;= 'County Names to hide (2)'!$D$2,
         OR(N412="", N412 &gt;= 'County Names to hide (2)'!$C$2)
      ),
      "Yes",
      "No"
   )
)</f>
        <v/>
      </c>
      <c r="P412" s="87"/>
      <c r="Q412" s="87"/>
      <c r="R412" s="87"/>
      <c r="S412" s="87"/>
      <c r="T412" s="98"/>
      <c r="U412" s="129" t="str">
        <f>IF(M412="","",
   ROUND(
      (MIN(IF(N412="", 'County Names to hide (2)'!$D$2, N412),
           'County Names to hide (2)'!$D$2)
       - M412) / 365 * 12,
   1)
)</f>
        <v/>
      </c>
      <c r="V412" s="131" t="str">
        <f>IF(C412="","",
   ROUND(('County Names to hide (2)'!$D$2 - C412) / 365 * 12, 1)
)</f>
        <v/>
      </c>
      <c r="AF41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12" s="124" t="str">
        <f t="shared" si="14"/>
        <v/>
      </c>
    </row>
    <row r="413" spans="1:38" x14ac:dyDescent="0.35">
      <c r="A413" s="76"/>
      <c r="B413" s="1"/>
      <c r="D413" s="1"/>
      <c r="E413" s="1"/>
      <c r="F413" s="1"/>
      <c r="G413" s="1"/>
      <c r="H413" s="1"/>
      <c r="I413" s="1"/>
      <c r="J413" s="1"/>
      <c r="K413" s="1"/>
      <c r="L413" s="114" t="str">
        <f t="shared" si="13"/>
        <v>Yes</v>
      </c>
      <c r="M413" s="4"/>
      <c r="N413" s="4"/>
      <c r="O413" s="127" t="str">
        <f>IF(OR(A413="", M413=""), "",
   IF(AND(
         M413 &lt;= 'County Names to hide (2)'!$D$2,
         OR(N413="", N413 &gt;= 'County Names to hide (2)'!$C$2)
      ),
      "Yes",
      "No"
   )
)</f>
        <v/>
      </c>
      <c r="P413" s="4"/>
      <c r="Q413" s="4"/>
      <c r="R413" s="4"/>
      <c r="S413" s="4"/>
      <c r="U413" s="129" t="str">
        <f>IF(M413="","",
   ROUND(
      (MIN(IF(N413="", 'County Names to hide (2)'!$D$2, N413),
           'County Names to hide (2)'!$D$2)
       - M413) / 365 * 12,
   1)
)</f>
        <v/>
      </c>
      <c r="V413" s="131" t="str">
        <f>IF(C413="","",
   ROUND(('County Names to hide (2)'!$D$2 - C413) / 365 * 12, 1)
)</f>
        <v/>
      </c>
      <c r="W413" s="1"/>
      <c r="X413" s="1"/>
      <c r="Y413" s="1"/>
      <c r="Z413" s="1"/>
      <c r="AA413" s="1"/>
      <c r="AB413" s="1"/>
      <c r="AC413" s="1"/>
      <c r="AD413" s="1"/>
      <c r="AE413" s="1"/>
      <c r="AF41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13" s="1"/>
      <c r="AH413" s="1"/>
      <c r="AI413" s="124" t="str">
        <f t="shared" si="14"/>
        <v/>
      </c>
      <c r="AJ413" s="1"/>
      <c r="AK413" s="1"/>
      <c r="AL413" s="1"/>
    </row>
    <row r="414" spans="1:38" x14ac:dyDescent="0.35">
      <c r="A414" s="77"/>
      <c r="C414" s="87"/>
      <c r="L414" s="114" t="str">
        <f t="shared" si="13"/>
        <v>Yes</v>
      </c>
      <c r="M414" s="87"/>
      <c r="N414" s="87"/>
      <c r="O414" s="127" t="str">
        <f>IF(OR(A414="", M414=""), "",
   IF(AND(
         M414 &lt;= 'County Names to hide (2)'!$D$2,
         OR(N414="", N414 &gt;= 'County Names to hide (2)'!$C$2)
      ),
      "Yes",
      "No"
   )
)</f>
        <v/>
      </c>
      <c r="P414" s="87"/>
      <c r="Q414" s="87"/>
      <c r="R414" s="87"/>
      <c r="S414" s="87"/>
      <c r="T414" s="98"/>
      <c r="U414" s="129" t="str">
        <f>IF(M414="","",
   ROUND(
      (MIN(IF(N414="", 'County Names to hide (2)'!$D$2, N414),
           'County Names to hide (2)'!$D$2)
       - M414) / 365 * 12,
   1)
)</f>
        <v/>
      </c>
      <c r="V414" s="131" t="str">
        <f>IF(C414="","",
   ROUND(('County Names to hide (2)'!$D$2 - C414) / 365 * 12, 1)
)</f>
        <v/>
      </c>
      <c r="AF41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14" s="124" t="str">
        <f t="shared" si="14"/>
        <v/>
      </c>
    </row>
    <row r="415" spans="1:38" x14ac:dyDescent="0.35">
      <c r="A415" s="76"/>
      <c r="B415" s="1"/>
      <c r="D415" s="1"/>
      <c r="E415" s="1"/>
      <c r="F415" s="1"/>
      <c r="G415" s="1"/>
      <c r="H415" s="1"/>
      <c r="I415" s="1"/>
      <c r="J415" s="1"/>
      <c r="K415" s="1"/>
      <c r="L415" s="114" t="str">
        <f t="shared" si="13"/>
        <v>Yes</v>
      </c>
      <c r="M415" s="4"/>
      <c r="N415" s="4"/>
      <c r="O415" s="127" t="str">
        <f>IF(OR(A415="", M415=""), "",
   IF(AND(
         M415 &lt;= 'County Names to hide (2)'!$D$2,
         OR(N415="", N415 &gt;= 'County Names to hide (2)'!$C$2)
      ),
      "Yes",
      "No"
   )
)</f>
        <v/>
      </c>
      <c r="P415" s="4"/>
      <c r="Q415" s="4"/>
      <c r="R415" s="4"/>
      <c r="S415" s="4"/>
      <c r="U415" s="129" t="str">
        <f>IF(M415="","",
   ROUND(
      (MIN(IF(N415="", 'County Names to hide (2)'!$D$2, N415),
           'County Names to hide (2)'!$D$2)
       - M415) / 365 * 12,
   1)
)</f>
        <v/>
      </c>
      <c r="V415" s="131" t="str">
        <f>IF(C415="","",
   ROUND(('County Names to hide (2)'!$D$2 - C415) / 365 * 12, 1)
)</f>
        <v/>
      </c>
      <c r="W415" s="1"/>
      <c r="X415" s="1"/>
      <c r="Y415" s="1"/>
      <c r="Z415" s="1"/>
      <c r="AA415" s="1"/>
      <c r="AB415" s="1"/>
      <c r="AC415" s="1"/>
      <c r="AD415" s="1"/>
      <c r="AE415" s="1"/>
      <c r="AF41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15" s="1"/>
      <c r="AH415" s="1"/>
      <c r="AI415" s="124" t="str">
        <f t="shared" si="14"/>
        <v/>
      </c>
      <c r="AJ415" s="1"/>
      <c r="AK415" s="1"/>
      <c r="AL415" s="1"/>
    </row>
    <row r="416" spans="1:38" x14ac:dyDescent="0.35">
      <c r="A416" s="77"/>
      <c r="C416" s="87"/>
      <c r="L416" s="114" t="str">
        <f t="shared" si="13"/>
        <v>Yes</v>
      </c>
      <c r="M416" s="87"/>
      <c r="N416" s="87"/>
      <c r="O416" s="127" t="str">
        <f>IF(OR(A416="", M416=""), "",
   IF(AND(
         M416 &lt;= 'County Names to hide (2)'!$D$2,
         OR(N416="", N416 &gt;= 'County Names to hide (2)'!$C$2)
      ),
      "Yes",
      "No"
   )
)</f>
        <v/>
      </c>
      <c r="P416" s="87"/>
      <c r="Q416" s="87"/>
      <c r="R416" s="87"/>
      <c r="S416" s="87"/>
      <c r="T416" s="98"/>
      <c r="U416" s="129" t="str">
        <f>IF(M416="","",
   ROUND(
      (MIN(IF(N416="", 'County Names to hide (2)'!$D$2, N416),
           'County Names to hide (2)'!$D$2)
       - M416) / 365 * 12,
   1)
)</f>
        <v/>
      </c>
      <c r="V416" s="131" t="str">
        <f>IF(C416="","",
   ROUND(('County Names to hide (2)'!$D$2 - C416) / 365 * 12, 1)
)</f>
        <v/>
      </c>
      <c r="AF41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16" s="124" t="str">
        <f t="shared" si="14"/>
        <v/>
      </c>
    </row>
    <row r="417" spans="1:38" x14ac:dyDescent="0.35">
      <c r="A417" s="76"/>
      <c r="B417" s="1"/>
      <c r="D417" s="1"/>
      <c r="E417" s="1"/>
      <c r="F417" s="1"/>
      <c r="G417" s="1"/>
      <c r="H417" s="1"/>
      <c r="I417" s="1"/>
      <c r="J417" s="1"/>
      <c r="K417" s="1"/>
      <c r="L417" s="114" t="str">
        <f t="shared" si="13"/>
        <v>Yes</v>
      </c>
      <c r="M417" s="4"/>
      <c r="N417" s="4"/>
      <c r="O417" s="127" t="str">
        <f>IF(OR(A417="", M417=""), "",
   IF(AND(
         M417 &lt;= 'County Names to hide (2)'!$D$2,
         OR(N417="", N417 &gt;= 'County Names to hide (2)'!$C$2)
      ),
      "Yes",
      "No"
   )
)</f>
        <v/>
      </c>
      <c r="P417" s="4"/>
      <c r="Q417" s="4"/>
      <c r="R417" s="4"/>
      <c r="S417" s="4"/>
      <c r="U417" s="129" t="str">
        <f>IF(M417="","",
   ROUND(
      (MIN(IF(N417="", 'County Names to hide (2)'!$D$2, N417),
           'County Names to hide (2)'!$D$2)
       - M417) / 365 * 12,
   1)
)</f>
        <v/>
      </c>
      <c r="V417" s="131" t="str">
        <f>IF(C417="","",
   ROUND(('County Names to hide (2)'!$D$2 - C417) / 365 * 12, 1)
)</f>
        <v/>
      </c>
      <c r="W417" s="1"/>
      <c r="X417" s="1"/>
      <c r="Y417" s="1"/>
      <c r="Z417" s="1"/>
      <c r="AA417" s="1"/>
      <c r="AB417" s="1"/>
      <c r="AC417" s="1"/>
      <c r="AD417" s="1"/>
      <c r="AE417" s="1"/>
      <c r="AF41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17" s="1"/>
      <c r="AH417" s="1"/>
      <c r="AI417" s="124" t="str">
        <f t="shared" si="14"/>
        <v/>
      </c>
      <c r="AJ417" s="1"/>
      <c r="AK417" s="1"/>
      <c r="AL417" s="1"/>
    </row>
    <row r="418" spans="1:38" x14ac:dyDescent="0.35">
      <c r="A418" s="77"/>
      <c r="C418" s="87"/>
      <c r="L418" s="114" t="str">
        <f t="shared" si="13"/>
        <v>Yes</v>
      </c>
      <c r="M418" s="87"/>
      <c r="N418" s="87"/>
      <c r="O418" s="127" t="str">
        <f>IF(OR(A418="", M418=""), "",
   IF(AND(
         M418 &lt;= 'County Names to hide (2)'!$D$2,
         OR(N418="", N418 &gt;= 'County Names to hide (2)'!$C$2)
      ),
      "Yes",
      "No"
   )
)</f>
        <v/>
      </c>
      <c r="P418" s="87"/>
      <c r="Q418" s="87"/>
      <c r="R418" s="87"/>
      <c r="S418" s="87"/>
      <c r="T418" s="98"/>
      <c r="U418" s="129" t="str">
        <f>IF(M418="","",
   ROUND(
      (MIN(IF(N418="", 'County Names to hide (2)'!$D$2, N418),
           'County Names to hide (2)'!$D$2)
       - M418) / 365 * 12,
   1)
)</f>
        <v/>
      </c>
      <c r="V418" s="131" t="str">
        <f>IF(C418="","",
   ROUND(('County Names to hide (2)'!$D$2 - C418) / 365 * 12, 1)
)</f>
        <v/>
      </c>
      <c r="AF41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18" s="124" t="str">
        <f t="shared" si="14"/>
        <v/>
      </c>
    </row>
    <row r="419" spans="1:38" x14ac:dyDescent="0.35">
      <c r="A419" s="76"/>
      <c r="B419" s="1"/>
      <c r="D419" s="1"/>
      <c r="E419" s="1"/>
      <c r="F419" s="1"/>
      <c r="G419" s="1"/>
      <c r="H419" s="1"/>
      <c r="I419" s="1"/>
      <c r="J419" s="1"/>
      <c r="K419" s="1"/>
      <c r="L419" s="114" t="str">
        <f t="shared" si="13"/>
        <v>Yes</v>
      </c>
      <c r="M419" s="4"/>
      <c r="N419" s="4"/>
      <c r="O419" s="127" t="str">
        <f>IF(OR(A419="", M419=""), "",
   IF(AND(
         M419 &lt;= 'County Names to hide (2)'!$D$2,
         OR(N419="", N419 &gt;= 'County Names to hide (2)'!$C$2)
      ),
      "Yes",
      "No"
   )
)</f>
        <v/>
      </c>
      <c r="P419" s="4"/>
      <c r="Q419" s="4"/>
      <c r="R419" s="4"/>
      <c r="S419" s="4"/>
      <c r="U419" s="129" t="str">
        <f>IF(M419="","",
   ROUND(
      (MIN(IF(N419="", 'County Names to hide (2)'!$D$2, N419),
           'County Names to hide (2)'!$D$2)
       - M419) / 365 * 12,
   1)
)</f>
        <v/>
      </c>
      <c r="V419" s="131" t="str">
        <f>IF(C419="","",
   ROUND(('County Names to hide (2)'!$D$2 - C419) / 365 * 12, 1)
)</f>
        <v/>
      </c>
      <c r="W419" s="1"/>
      <c r="X419" s="1"/>
      <c r="Y419" s="1"/>
      <c r="Z419" s="1"/>
      <c r="AA419" s="1"/>
      <c r="AB419" s="1"/>
      <c r="AC419" s="1"/>
      <c r="AD419" s="1"/>
      <c r="AE419" s="1"/>
      <c r="AF41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19" s="1"/>
      <c r="AH419" s="1"/>
      <c r="AI419" s="124" t="str">
        <f t="shared" si="14"/>
        <v/>
      </c>
      <c r="AJ419" s="1"/>
      <c r="AK419" s="1"/>
      <c r="AL419" s="1"/>
    </row>
    <row r="420" spans="1:38" x14ac:dyDescent="0.35">
      <c r="A420" s="77"/>
      <c r="C420" s="87"/>
      <c r="L420" s="114" t="str">
        <f t="shared" si="13"/>
        <v>Yes</v>
      </c>
      <c r="M420" s="87"/>
      <c r="N420" s="87"/>
      <c r="O420" s="127" t="str">
        <f>IF(OR(A420="", M420=""), "",
   IF(AND(
         M420 &lt;= 'County Names to hide (2)'!$D$2,
         OR(N420="", N420 &gt;= 'County Names to hide (2)'!$C$2)
      ),
      "Yes",
      "No"
   )
)</f>
        <v/>
      </c>
      <c r="P420" s="87"/>
      <c r="Q420" s="87"/>
      <c r="R420" s="87"/>
      <c r="S420" s="87"/>
      <c r="T420" s="98"/>
      <c r="U420" s="129" t="str">
        <f>IF(M420="","",
   ROUND(
      (MIN(IF(N420="", 'County Names to hide (2)'!$D$2, N420),
           'County Names to hide (2)'!$D$2)
       - M420) / 365 * 12,
   1)
)</f>
        <v/>
      </c>
      <c r="V420" s="131" t="str">
        <f>IF(C420="","",
   ROUND(('County Names to hide (2)'!$D$2 - C420) / 365 * 12, 1)
)</f>
        <v/>
      </c>
      <c r="AF42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20" s="124" t="str">
        <f t="shared" si="14"/>
        <v/>
      </c>
    </row>
    <row r="421" spans="1:38" x14ac:dyDescent="0.35">
      <c r="A421" s="76"/>
      <c r="B421" s="1"/>
      <c r="D421" s="1"/>
      <c r="E421" s="1"/>
      <c r="F421" s="1"/>
      <c r="G421" s="1"/>
      <c r="H421" s="1"/>
      <c r="I421" s="1"/>
      <c r="J421" s="1"/>
      <c r="K421" s="1"/>
      <c r="L421" s="114" t="str">
        <f t="shared" si="13"/>
        <v>Yes</v>
      </c>
      <c r="M421" s="4"/>
      <c r="N421" s="4"/>
      <c r="O421" s="127" t="str">
        <f>IF(OR(A421="", M421=""), "",
   IF(AND(
         M421 &lt;= 'County Names to hide (2)'!$D$2,
         OR(N421="", N421 &gt;= 'County Names to hide (2)'!$C$2)
      ),
      "Yes",
      "No"
   )
)</f>
        <v/>
      </c>
      <c r="P421" s="4"/>
      <c r="Q421" s="4"/>
      <c r="R421" s="4"/>
      <c r="S421" s="4"/>
      <c r="U421" s="129" t="str">
        <f>IF(M421="","",
   ROUND(
      (MIN(IF(N421="", 'County Names to hide (2)'!$D$2, N421),
           'County Names to hide (2)'!$D$2)
       - M421) / 365 * 12,
   1)
)</f>
        <v/>
      </c>
      <c r="V421" s="131" t="str">
        <f>IF(C421="","",
   ROUND(('County Names to hide (2)'!$D$2 - C421) / 365 * 12, 1)
)</f>
        <v/>
      </c>
      <c r="W421" s="1"/>
      <c r="X421" s="1"/>
      <c r="Y421" s="1"/>
      <c r="Z421" s="1"/>
      <c r="AA421" s="1"/>
      <c r="AB421" s="1"/>
      <c r="AC421" s="1"/>
      <c r="AD421" s="1"/>
      <c r="AE421" s="1"/>
      <c r="AF42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21" s="1"/>
      <c r="AH421" s="1"/>
      <c r="AI421" s="124" t="str">
        <f t="shared" si="14"/>
        <v/>
      </c>
      <c r="AJ421" s="1"/>
      <c r="AK421" s="1"/>
      <c r="AL421" s="1"/>
    </row>
    <row r="422" spans="1:38" x14ac:dyDescent="0.35">
      <c r="A422" s="77"/>
      <c r="C422" s="87"/>
      <c r="L422" s="114" t="str">
        <f t="shared" si="13"/>
        <v>Yes</v>
      </c>
      <c r="M422" s="87"/>
      <c r="N422" s="87"/>
      <c r="O422" s="127" t="str">
        <f>IF(OR(A422="", M422=""), "",
   IF(AND(
         M422 &lt;= 'County Names to hide (2)'!$D$2,
         OR(N422="", N422 &gt;= 'County Names to hide (2)'!$C$2)
      ),
      "Yes",
      "No"
   )
)</f>
        <v/>
      </c>
      <c r="P422" s="87"/>
      <c r="Q422" s="87"/>
      <c r="R422" s="87"/>
      <c r="S422" s="87"/>
      <c r="T422" s="98"/>
      <c r="U422" s="129" t="str">
        <f>IF(M422="","",
   ROUND(
      (MIN(IF(N422="", 'County Names to hide (2)'!$D$2, N422),
           'County Names to hide (2)'!$D$2)
       - M422) / 365 * 12,
   1)
)</f>
        <v/>
      </c>
      <c r="V422" s="131" t="str">
        <f>IF(C422="","",
   ROUND(('County Names to hide (2)'!$D$2 - C422) / 365 * 12, 1)
)</f>
        <v/>
      </c>
      <c r="AF42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22" s="124" t="str">
        <f t="shared" si="14"/>
        <v/>
      </c>
    </row>
    <row r="423" spans="1:38" x14ac:dyDescent="0.35">
      <c r="A423" s="76"/>
      <c r="B423" s="1"/>
      <c r="D423" s="1"/>
      <c r="E423" s="1"/>
      <c r="F423" s="1"/>
      <c r="G423" s="1"/>
      <c r="H423" s="1"/>
      <c r="I423" s="1"/>
      <c r="J423" s="1"/>
      <c r="K423" s="1"/>
      <c r="L423" s="114" t="str">
        <f t="shared" si="13"/>
        <v>Yes</v>
      </c>
      <c r="M423" s="4"/>
      <c r="N423" s="4"/>
      <c r="O423" s="127" t="str">
        <f>IF(OR(A423="", M423=""), "",
   IF(AND(
         M423 &lt;= 'County Names to hide (2)'!$D$2,
         OR(N423="", N423 &gt;= 'County Names to hide (2)'!$C$2)
      ),
      "Yes",
      "No"
   )
)</f>
        <v/>
      </c>
      <c r="P423" s="4"/>
      <c r="Q423" s="4"/>
      <c r="R423" s="4"/>
      <c r="S423" s="4"/>
      <c r="U423" s="129" t="str">
        <f>IF(M423="","",
   ROUND(
      (MIN(IF(N423="", 'County Names to hide (2)'!$D$2, N423),
           'County Names to hide (2)'!$D$2)
       - M423) / 365 * 12,
   1)
)</f>
        <v/>
      </c>
      <c r="V423" s="131" t="str">
        <f>IF(C423="","",
   ROUND(('County Names to hide (2)'!$D$2 - C423) / 365 * 12, 1)
)</f>
        <v/>
      </c>
      <c r="W423" s="1"/>
      <c r="X423" s="1"/>
      <c r="Y423" s="1"/>
      <c r="Z423" s="1"/>
      <c r="AA423" s="1"/>
      <c r="AB423" s="1"/>
      <c r="AC423" s="1"/>
      <c r="AD423" s="1"/>
      <c r="AE423" s="1"/>
      <c r="AF42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23" s="1"/>
      <c r="AH423" s="1"/>
      <c r="AI423" s="124" t="str">
        <f t="shared" si="14"/>
        <v/>
      </c>
      <c r="AJ423" s="1"/>
      <c r="AK423" s="1"/>
      <c r="AL423" s="1"/>
    </row>
    <row r="424" spans="1:38" x14ac:dyDescent="0.35">
      <c r="A424" s="77"/>
      <c r="C424" s="87"/>
      <c r="L424" s="114" t="str">
        <f t="shared" si="13"/>
        <v>Yes</v>
      </c>
      <c r="M424" s="87"/>
      <c r="N424" s="87"/>
      <c r="O424" s="127" t="str">
        <f>IF(OR(A424="", M424=""), "",
   IF(AND(
         M424 &lt;= 'County Names to hide (2)'!$D$2,
         OR(N424="", N424 &gt;= 'County Names to hide (2)'!$C$2)
      ),
      "Yes",
      "No"
   )
)</f>
        <v/>
      </c>
      <c r="P424" s="87"/>
      <c r="Q424" s="87"/>
      <c r="R424" s="87"/>
      <c r="S424" s="87"/>
      <c r="T424" s="98"/>
      <c r="U424" s="129" t="str">
        <f>IF(M424="","",
   ROUND(
      (MIN(IF(N424="", 'County Names to hide (2)'!$D$2, N424),
           'County Names to hide (2)'!$D$2)
       - M424) / 365 * 12,
   1)
)</f>
        <v/>
      </c>
      <c r="V424" s="131" t="str">
        <f>IF(C424="","",
   ROUND(('County Names to hide (2)'!$D$2 - C424) / 365 * 12, 1)
)</f>
        <v/>
      </c>
      <c r="AF42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24" s="124" t="str">
        <f t="shared" si="14"/>
        <v/>
      </c>
    </row>
    <row r="425" spans="1:38" x14ac:dyDescent="0.35">
      <c r="A425" s="76"/>
      <c r="B425" s="1"/>
      <c r="D425" s="1"/>
      <c r="E425" s="1"/>
      <c r="F425" s="1"/>
      <c r="G425" s="1"/>
      <c r="H425" s="1"/>
      <c r="I425" s="1"/>
      <c r="J425" s="1"/>
      <c r="K425" s="1"/>
      <c r="L425" s="114" t="str">
        <f t="shared" si="13"/>
        <v>Yes</v>
      </c>
      <c r="M425" s="4"/>
      <c r="N425" s="4"/>
      <c r="O425" s="127" t="str">
        <f>IF(OR(A425="", M425=""), "",
   IF(AND(
         M425 &lt;= 'County Names to hide (2)'!$D$2,
         OR(N425="", N425 &gt;= 'County Names to hide (2)'!$C$2)
      ),
      "Yes",
      "No"
   )
)</f>
        <v/>
      </c>
      <c r="P425" s="4"/>
      <c r="Q425" s="4"/>
      <c r="R425" s="4"/>
      <c r="S425" s="4"/>
      <c r="U425" s="129" t="str">
        <f>IF(M425="","",
   ROUND(
      (MIN(IF(N425="", 'County Names to hide (2)'!$D$2, N425),
           'County Names to hide (2)'!$D$2)
       - M425) / 365 * 12,
   1)
)</f>
        <v/>
      </c>
      <c r="V425" s="131" t="str">
        <f>IF(C425="","",
   ROUND(('County Names to hide (2)'!$D$2 - C425) / 365 * 12, 1)
)</f>
        <v/>
      </c>
      <c r="W425" s="1"/>
      <c r="X425" s="1"/>
      <c r="Y425" s="1"/>
      <c r="Z425" s="1"/>
      <c r="AA425" s="1"/>
      <c r="AB425" s="1"/>
      <c r="AC425" s="1"/>
      <c r="AD425" s="1"/>
      <c r="AE425" s="1"/>
      <c r="AF42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25" s="1"/>
      <c r="AH425" s="1"/>
      <c r="AI425" s="124" t="str">
        <f t="shared" si="14"/>
        <v/>
      </c>
      <c r="AJ425" s="1"/>
      <c r="AK425" s="1"/>
      <c r="AL425" s="1"/>
    </row>
    <row r="426" spans="1:38" x14ac:dyDescent="0.35">
      <c r="A426" s="77"/>
      <c r="C426" s="87"/>
      <c r="L426" s="114" t="str">
        <f t="shared" si="13"/>
        <v>Yes</v>
      </c>
      <c r="M426" s="87"/>
      <c r="N426" s="87"/>
      <c r="O426" s="127" t="str">
        <f>IF(OR(A426="", M426=""), "",
   IF(AND(
         M426 &lt;= 'County Names to hide (2)'!$D$2,
         OR(N426="", N426 &gt;= 'County Names to hide (2)'!$C$2)
      ),
      "Yes",
      "No"
   )
)</f>
        <v/>
      </c>
      <c r="P426" s="87"/>
      <c r="Q426" s="87"/>
      <c r="R426" s="87"/>
      <c r="S426" s="87"/>
      <c r="T426" s="98"/>
      <c r="U426" s="129" t="str">
        <f>IF(M426="","",
   ROUND(
      (MIN(IF(N426="", 'County Names to hide (2)'!$D$2, N426),
           'County Names to hide (2)'!$D$2)
       - M426) / 365 * 12,
   1)
)</f>
        <v/>
      </c>
      <c r="V426" s="131" t="str">
        <f>IF(C426="","",
   ROUND(('County Names to hide (2)'!$D$2 - C426) / 365 * 12, 1)
)</f>
        <v/>
      </c>
      <c r="AF42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26" s="124" t="str">
        <f t="shared" si="14"/>
        <v/>
      </c>
    </row>
    <row r="427" spans="1:38" x14ac:dyDescent="0.35">
      <c r="A427" s="76"/>
      <c r="B427" s="1"/>
      <c r="D427" s="1"/>
      <c r="E427" s="1"/>
      <c r="F427" s="1"/>
      <c r="G427" s="1"/>
      <c r="H427" s="1"/>
      <c r="I427" s="1"/>
      <c r="J427" s="1"/>
      <c r="K427" s="1"/>
      <c r="L427" s="114" t="str">
        <f t="shared" si="13"/>
        <v>Yes</v>
      </c>
      <c r="M427" s="4"/>
      <c r="N427" s="4"/>
      <c r="O427" s="127" t="str">
        <f>IF(OR(A427="", M427=""), "",
   IF(AND(
         M427 &lt;= 'County Names to hide (2)'!$D$2,
         OR(N427="", N427 &gt;= 'County Names to hide (2)'!$C$2)
      ),
      "Yes",
      "No"
   )
)</f>
        <v/>
      </c>
      <c r="P427" s="4"/>
      <c r="Q427" s="4"/>
      <c r="R427" s="4"/>
      <c r="S427" s="4"/>
      <c r="U427" s="129" t="str">
        <f>IF(M427="","",
   ROUND(
      (MIN(IF(N427="", 'County Names to hide (2)'!$D$2, N427),
           'County Names to hide (2)'!$D$2)
       - M427) / 365 * 12,
   1)
)</f>
        <v/>
      </c>
      <c r="V427" s="131" t="str">
        <f>IF(C427="","",
   ROUND(('County Names to hide (2)'!$D$2 - C427) / 365 * 12, 1)
)</f>
        <v/>
      </c>
      <c r="W427" s="1"/>
      <c r="X427" s="1"/>
      <c r="Y427" s="1"/>
      <c r="Z427" s="1"/>
      <c r="AA427" s="1"/>
      <c r="AB427" s="1"/>
      <c r="AC427" s="1"/>
      <c r="AD427" s="1"/>
      <c r="AE427" s="1"/>
      <c r="AF42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27" s="1"/>
      <c r="AH427" s="1"/>
      <c r="AI427" s="124" t="str">
        <f t="shared" si="14"/>
        <v/>
      </c>
      <c r="AJ427" s="1"/>
      <c r="AK427" s="1"/>
      <c r="AL427" s="1"/>
    </row>
    <row r="428" spans="1:38" x14ac:dyDescent="0.35">
      <c r="A428" s="77"/>
      <c r="C428" s="87"/>
      <c r="L428" s="114" t="str">
        <f t="shared" si="13"/>
        <v>Yes</v>
      </c>
      <c r="M428" s="87"/>
      <c r="N428" s="87"/>
      <c r="O428" s="127" t="str">
        <f>IF(OR(A428="", M428=""), "",
   IF(AND(
         M428 &lt;= 'County Names to hide (2)'!$D$2,
         OR(N428="", N428 &gt;= 'County Names to hide (2)'!$C$2)
      ),
      "Yes",
      "No"
   )
)</f>
        <v/>
      </c>
      <c r="P428" s="87"/>
      <c r="Q428" s="87"/>
      <c r="R428" s="87"/>
      <c r="S428" s="87"/>
      <c r="T428" s="98"/>
      <c r="U428" s="129" t="str">
        <f>IF(M428="","",
   ROUND(
      (MIN(IF(N428="", 'County Names to hide (2)'!$D$2, N428),
           'County Names to hide (2)'!$D$2)
       - M428) / 365 * 12,
   1)
)</f>
        <v/>
      </c>
      <c r="V428" s="131" t="str">
        <f>IF(C428="","",
   ROUND(('County Names to hide (2)'!$D$2 - C428) / 365 * 12, 1)
)</f>
        <v/>
      </c>
      <c r="AF42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28" s="124" t="str">
        <f t="shared" si="14"/>
        <v/>
      </c>
    </row>
    <row r="429" spans="1:38" x14ac:dyDescent="0.35">
      <c r="A429" s="76"/>
      <c r="B429" s="1"/>
      <c r="D429" s="1"/>
      <c r="E429" s="1"/>
      <c r="F429" s="1"/>
      <c r="G429" s="1"/>
      <c r="H429" s="1"/>
      <c r="I429" s="1"/>
      <c r="J429" s="1"/>
      <c r="K429" s="1"/>
      <c r="L429" s="114" t="str">
        <f t="shared" si="13"/>
        <v>Yes</v>
      </c>
      <c r="M429" s="4"/>
      <c r="N429" s="4"/>
      <c r="O429" s="127" t="str">
        <f>IF(OR(A429="", M429=""), "",
   IF(AND(
         M429 &lt;= 'County Names to hide (2)'!$D$2,
         OR(N429="", N429 &gt;= 'County Names to hide (2)'!$C$2)
      ),
      "Yes",
      "No"
   )
)</f>
        <v/>
      </c>
      <c r="P429" s="4"/>
      <c r="Q429" s="4"/>
      <c r="R429" s="4"/>
      <c r="S429" s="4"/>
      <c r="U429" s="129" t="str">
        <f>IF(M429="","",
   ROUND(
      (MIN(IF(N429="", 'County Names to hide (2)'!$D$2, N429),
           'County Names to hide (2)'!$D$2)
       - M429) / 365 * 12,
   1)
)</f>
        <v/>
      </c>
      <c r="V429" s="131" t="str">
        <f>IF(C429="","",
   ROUND(('County Names to hide (2)'!$D$2 - C429) / 365 * 12, 1)
)</f>
        <v/>
      </c>
      <c r="W429" s="1"/>
      <c r="X429" s="1"/>
      <c r="Y429" s="1"/>
      <c r="Z429" s="1"/>
      <c r="AA429" s="1"/>
      <c r="AB429" s="1"/>
      <c r="AC429" s="1"/>
      <c r="AD429" s="1"/>
      <c r="AE429" s="1"/>
      <c r="AF42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29" s="1"/>
      <c r="AH429" s="1"/>
      <c r="AI429" s="124" t="str">
        <f t="shared" si="14"/>
        <v/>
      </c>
      <c r="AJ429" s="1"/>
      <c r="AK429" s="1"/>
      <c r="AL429" s="1"/>
    </row>
    <row r="430" spans="1:38" x14ac:dyDescent="0.35">
      <c r="A430" s="77"/>
      <c r="C430" s="87"/>
      <c r="L430" s="114" t="str">
        <f t="shared" si="13"/>
        <v>Yes</v>
      </c>
      <c r="M430" s="87"/>
      <c r="N430" s="87"/>
      <c r="O430" s="127" t="str">
        <f>IF(OR(A430="", M430=""), "",
   IF(AND(
         M430 &lt;= 'County Names to hide (2)'!$D$2,
         OR(N430="", N430 &gt;= 'County Names to hide (2)'!$C$2)
      ),
      "Yes",
      "No"
   )
)</f>
        <v/>
      </c>
      <c r="P430" s="87"/>
      <c r="Q430" s="87"/>
      <c r="R430" s="87"/>
      <c r="S430" s="87"/>
      <c r="T430" s="98"/>
      <c r="U430" s="129" t="str">
        <f>IF(M430="","",
   ROUND(
      (MIN(IF(N430="", 'County Names to hide (2)'!$D$2, N430),
           'County Names to hide (2)'!$D$2)
       - M430) / 365 * 12,
   1)
)</f>
        <v/>
      </c>
      <c r="V430" s="131" t="str">
        <f>IF(C430="","",
   ROUND(('County Names to hide (2)'!$D$2 - C430) / 365 * 12, 1)
)</f>
        <v/>
      </c>
      <c r="AF43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30" s="124" t="str">
        <f t="shared" si="14"/>
        <v/>
      </c>
    </row>
    <row r="431" spans="1:38" x14ac:dyDescent="0.35">
      <c r="A431" s="76"/>
      <c r="B431" s="1"/>
      <c r="D431" s="1"/>
      <c r="E431" s="1"/>
      <c r="F431" s="1"/>
      <c r="G431" s="1"/>
      <c r="H431" s="1"/>
      <c r="I431" s="1"/>
      <c r="J431" s="1"/>
      <c r="K431" s="1"/>
      <c r="L431" s="114" t="str">
        <f t="shared" si="13"/>
        <v>Yes</v>
      </c>
      <c r="M431" s="4"/>
      <c r="N431" s="4"/>
      <c r="O431" s="127" t="str">
        <f>IF(OR(A431="", M431=""), "",
   IF(AND(
         M431 &lt;= 'County Names to hide (2)'!$D$2,
         OR(N431="", N431 &gt;= 'County Names to hide (2)'!$C$2)
      ),
      "Yes",
      "No"
   )
)</f>
        <v/>
      </c>
      <c r="P431" s="4"/>
      <c r="Q431" s="4"/>
      <c r="R431" s="4"/>
      <c r="S431" s="4"/>
      <c r="U431" s="129" t="str">
        <f>IF(M431="","",
   ROUND(
      (MIN(IF(N431="", 'County Names to hide (2)'!$D$2, N431),
           'County Names to hide (2)'!$D$2)
       - M431) / 365 * 12,
   1)
)</f>
        <v/>
      </c>
      <c r="V431" s="131" t="str">
        <f>IF(C431="","",
   ROUND(('County Names to hide (2)'!$D$2 - C431) / 365 * 12, 1)
)</f>
        <v/>
      </c>
      <c r="W431" s="1"/>
      <c r="X431" s="1"/>
      <c r="Y431" s="1"/>
      <c r="Z431" s="1"/>
      <c r="AA431" s="1"/>
      <c r="AB431" s="1"/>
      <c r="AC431" s="1"/>
      <c r="AD431" s="1"/>
      <c r="AE431" s="1"/>
      <c r="AF43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31" s="1"/>
      <c r="AH431" s="1"/>
      <c r="AI431" s="124" t="str">
        <f t="shared" si="14"/>
        <v/>
      </c>
      <c r="AJ431" s="1"/>
      <c r="AK431" s="1"/>
      <c r="AL431" s="1"/>
    </row>
    <row r="432" spans="1:38" x14ac:dyDescent="0.35">
      <c r="A432" s="77"/>
      <c r="C432" s="87"/>
      <c r="L432" s="114" t="str">
        <f t="shared" si="13"/>
        <v>Yes</v>
      </c>
      <c r="M432" s="87"/>
      <c r="N432" s="87"/>
      <c r="O432" s="127" t="str">
        <f>IF(OR(A432="", M432=""), "",
   IF(AND(
         M432 &lt;= 'County Names to hide (2)'!$D$2,
         OR(N432="", N432 &gt;= 'County Names to hide (2)'!$C$2)
      ),
      "Yes",
      "No"
   )
)</f>
        <v/>
      </c>
      <c r="P432" s="87"/>
      <c r="Q432" s="87"/>
      <c r="R432" s="87"/>
      <c r="S432" s="87"/>
      <c r="T432" s="98"/>
      <c r="U432" s="129" t="str">
        <f>IF(M432="","",
   ROUND(
      (MIN(IF(N432="", 'County Names to hide (2)'!$D$2, N432),
           'County Names to hide (2)'!$D$2)
       - M432) / 365 * 12,
   1)
)</f>
        <v/>
      </c>
      <c r="V432" s="131" t="str">
        <f>IF(C432="","",
   ROUND(('County Names to hide (2)'!$D$2 - C432) / 365 * 12, 1)
)</f>
        <v/>
      </c>
      <c r="AF43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32" s="124" t="str">
        <f t="shared" si="14"/>
        <v/>
      </c>
    </row>
    <row r="433" spans="1:38" x14ac:dyDescent="0.35">
      <c r="A433" s="76"/>
      <c r="B433" s="1"/>
      <c r="D433" s="1"/>
      <c r="E433" s="1"/>
      <c r="F433" s="1"/>
      <c r="G433" s="1"/>
      <c r="H433" s="1"/>
      <c r="I433" s="1"/>
      <c r="J433" s="1"/>
      <c r="K433" s="1"/>
      <c r="L433" s="114" t="str">
        <f t="shared" si="13"/>
        <v>Yes</v>
      </c>
      <c r="M433" s="4"/>
      <c r="N433" s="4"/>
      <c r="O433" s="127" t="str">
        <f>IF(OR(A433="", M433=""), "",
   IF(AND(
         M433 &lt;= 'County Names to hide (2)'!$D$2,
         OR(N433="", N433 &gt;= 'County Names to hide (2)'!$C$2)
      ),
      "Yes",
      "No"
   )
)</f>
        <v/>
      </c>
      <c r="P433" s="4"/>
      <c r="Q433" s="4"/>
      <c r="R433" s="4"/>
      <c r="S433" s="4"/>
      <c r="U433" s="129" t="str">
        <f>IF(M433="","",
   ROUND(
      (MIN(IF(N433="", 'County Names to hide (2)'!$D$2, N433),
           'County Names to hide (2)'!$D$2)
       - M433) / 365 * 12,
   1)
)</f>
        <v/>
      </c>
      <c r="V433" s="131" t="str">
        <f>IF(C433="","",
   ROUND(('County Names to hide (2)'!$D$2 - C433) / 365 * 12, 1)
)</f>
        <v/>
      </c>
      <c r="W433" s="1"/>
      <c r="X433" s="1"/>
      <c r="Y433" s="1"/>
      <c r="Z433" s="1"/>
      <c r="AA433" s="1"/>
      <c r="AB433" s="1"/>
      <c r="AC433" s="1"/>
      <c r="AD433" s="1"/>
      <c r="AE433" s="1"/>
      <c r="AF43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33" s="1"/>
      <c r="AH433" s="1"/>
      <c r="AI433" s="124" t="str">
        <f t="shared" si="14"/>
        <v/>
      </c>
      <c r="AJ433" s="1"/>
      <c r="AK433" s="1"/>
      <c r="AL433" s="1"/>
    </row>
    <row r="434" spans="1:38" x14ac:dyDescent="0.35">
      <c r="A434" s="77"/>
      <c r="C434" s="87"/>
      <c r="L434" s="114" t="str">
        <f t="shared" si="13"/>
        <v>Yes</v>
      </c>
      <c r="M434" s="87"/>
      <c r="N434" s="87"/>
      <c r="O434" s="127" t="str">
        <f>IF(OR(A434="", M434=""), "",
   IF(AND(
         M434 &lt;= 'County Names to hide (2)'!$D$2,
         OR(N434="", N434 &gt;= 'County Names to hide (2)'!$C$2)
      ),
      "Yes",
      "No"
   )
)</f>
        <v/>
      </c>
      <c r="P434" s="87"/>
      <c r="Q434" s="87"/>
      <c r="R434" s="87"/>
      <c r="S434" s="87"/>
      <c r="T434" s="98"/>
      <c r="U434" s="129" t="str">
        <f>IF(M434="","",
   ROUND(
      (MIN(IF(N434="", 'County Names to hide (2)'!$D$2, N434),
           'County Names to hide (2)'!$D$2)
       - M434) / 365 * 12,
   1)
)</f>
        <v/>
      </c>
      <c r="V434" s="131" t="str">
        <f>IF(C434="","",
   ROUND(('County Names to hide (2)'!$D$2 - C434) / 365 * 12, 1)
)</f>
        <v/>
      </c>
      <c r="AF43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34" s="124" t="str">
        <f t="shared" si="14"/>
        <v/>
      </c>
    </row>
    <row r="435" spans="1:38" x14ac:dyDescent="0.35">
      <c r="A435" s="76"/>
      <c r="B435" s="1"/>
      <c r="D435" s="1"/>
      <c r="E435" s="1"/>
      <c r="F435" s="1"/>
      <c r="G435" s="1"/>
      <c r="H435" s="1"/>
      <c r="I435" s="1"/>
      <c r="J435" s="1"/>
      <c r="K435" s="1"/>
      <c r="L435" s="114" t="str">
        <f t="shared" si="13"/>
        <v>Yes</v>
      </c>
      <c r="M435" s="4"/>
      <c r="N435" s="4"/>
      <c r="O435" s="127" t="str">
        <f>IF(OR(A435="", M435=""), "",
   IF(AND(
         M435 &lt;= 'County Names to hide (2)'!$D$2,
         OR(N435="", N435 &gt;= 'County Names to hide (2)'!$C$2)
      ),
      "Yes",
      "No"
   )
)</f>
        <v/>
      </c>
      <c r="P435" s="4"/>
      <c r="Q435" s="4"/>
      <c r="R435" s="4"/>
      <c r="S435" s="4"/>
      <c r="U435" s="129" t="str">
        <f>IF(M435="","",
   ROUND(
      (MIN(IF(N435="", 'County Names to hide (2)'!$D$2, N435),
           'County Names to hide (2)'!$D$2)
       - M435) / 365 * 12,
   1)
)</f>
        <v/>
      </c>
      <c r="V435" s="131" t="str">
        <f>IF(C435="","",
   ROUND(('County Names to hide (2)'!$D$2 - C435) / 365 * 12, 1)
)</f>
        <v/>
      </c>
      <c r="W435" s="1"/>
      <c r="X435" s="1"/>
      <c r="Y435" s="1"/>
      <c r="Z435" s="1"/>
      <c r="AA435" s="1"/>
      <c r="AB435" s="1"/>
      <c r="AC435" s="1"/>
      <c r="AD435" s="1"/>
      <c r="AE435" s="1"/>
      <c r="AF43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35" s="1"/>
      <c r="AH435" s="1"/>
      <c r="AI435" s="124" t="str">
        <f t="shared" si="14"/>
        <v/>
      </c>
      <c r="AJ435" s="1"/>
      <c r="AK435" s="1"/>
      <c r="AL435" s="1"/>
    </row>
    <row r="436" spans="1:38" x14ac:dyDescent="0.35">
      <c r="A436" s="77"/>
      <c r="C436" s="87"/>
      <c r="L436" s="114" t="str">
        <f t="shared" si="13"/>
        <v>Yes</v>
      </c>
      <c r="M436" s="87"/>
      <c r="N436" s="87"/>
      <c r="O436" s="127" t="str">
        <f>IF(OR(A436="", M436=""), "",
   IF(AND(
         M436 &lt;= 'County Names to hide (2)'!$D$2,
         OR(N436="", N436 &gt;= 'County Names to hide (2)'!$C$2)
      ),
      "Yes",
      "No"
   )
)</f>
        <v/>
      </c>
      <c r="P436" s="87"/>
      <c r="Q436" s="87"/>
      <c r="R436" s="87"/>
      <c r="S436" s="87"/>
      <c r="T436" s="98"/>
      <c r="U436" s="129" t="str">
        <f>IF(M436="","",
   ROUND(
      (MIN(IF(N436="", 'County Names to hide (2)'!$D$2, N436),
           'County Names to hide (2)'!$D$2)
       - M436) / 365 * 12,
   1)
)</f>
        <v/>
      </c>
      <c r="V436" s="131" t="str">
        <f>IF(C436="","",
   ROUND(('County Names to hide (2)'!$D$2 - C436) / 365 * 12, 1)
)</f>
        <v/>
      </c>
      <c r="AF43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36" s="124" t="str">
        <f t="shared" si="14"/>
        <v/>
      </c>
    </row>
    <row r="437" spans="1:38" x14ac:dyDescent="0.35">
      <c r="A437" s="76"/>
      <c r="B437" s="1"/>
      <c r="D437" s="1"/>
      <c r="E437" s="1"/>
      <c r="F437" s="1"/>
      <c r="G437" s="1"/>
      <c r="H437" s="1"/>
      <c r="I437" s="1"/>
      <c r="J437" s="1"/>
      <c r="K437" s="1"/>
      <c r="L437" s="114" t="str">
        <f t="shared" si="13"/>
        <v>Yes</v>
      </c>
      <c r="M437" s="4"/>
      <c r="N437" s="4"/>
      <c r="O437" s="127" t="str">
        <f>IF(OR(A437="", M437=""), "",
   IF(AND(
         M437 &lt;= 'County Names to hide (2)'!$D$2,
         OR(N437="", N437 &gt;= 'County Names to hide (2)'!$C$2)
      ),
      "Yes",
      "No"
   )
)</f>
        <v/>
      </c>
      <c r="P437" s="4"/>
      <c r="Q437" s="4"/>
      <c r="R437" s="4"/>
      <c r="S437" s="4"/>
      <c r="U437" s="129" t="str">
        <f>IF(M437="","",
   ROUND(
      (MIN(IF(N437="", 'County Names to hide (2)'!$D$2, N437),
           'County Names to hide (2)'!$D$2)
       - M437) / 365 * 12,
   1)
)</f>
        <v/>
      </c>
      <c r="V437" s="131" t="str">
        <f>IF(C437="","",
   ROUND(('County Names to hide (2)'!$D$2 - C437) / 365 * 12, 1)
)</f>
        <v/>
      </c>
      <c r="W437" s="1"/>
      <c r="X437" s="1"/>
      <c r="Y437" s="1"/>
      <c r="Z437" s="1"/>
      <c r="AA437" s="1"/>
      <c r="AB437" s="1"/>
      <c r="AC437" s="1"/>
      <c r="AD437" s="1"/>
      <c r="AE437" s="1"/>
      <c r="AF43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37" s="1"/>
      <c r="AH437" s="1"/>
      <c r="AI437" s="124" t="str">
        <f t="shared" si="14"/>
        <v/>
      </c>
      <c r="AJ437" s="1"/>
      <c r="AK437" s="1"/>
      <c r="AL437" s="1"/>
    </row>
    <row r="438" spans="1:38" x14ac:dyDescent="0.35">
      <c r="A438" s="77"/>
      <c r="C438" s="87"/>
      <c r="L438" s="114" t="str">
        <f t="shared" si="13"/>
        <v>Yes</v>
      </c>
      <c r="M438" s="87"/>
      <c r="N438" s="87"/>
      <c r="O438" s="127" t="str">
        <f>IF(OR(A438="", M438=""), "",
   IF(AND(
         M438 &lt;= 'County Names to hide (2)'!$D$2,
         OR(N438="", N438 &gt;= 'County Names to hide (2)'!$C$2)
      ),
      "Yes",
      "No"
   )
)</f>
        <v/>
      </c>
      <c r="P438" s="87"/>
      <c r="Q438" s="87"/>
      <c r="R438" s="87"/>
      <c r="S438" s="87"/>
      <c r="T438" s="98"/>
      <c r="U438" s="129" t="str">
        <f>IF(M438="","",
   ROUND(
      (MIN(IF(N438="", 'County Names to hide (2)'!$D$2, N438),
           'County Names to hide (2)'!$D$2)
       - M438) / 365 * 12,
   1)
)</f>
        <v/>
      </c>
      <c r="V438" s="131" t="str">
        <f>IF(C438="","",
   ROUND(('County Names to hide (2)'!$D$2 - C438) / 365 * 12, 1)
)</f>
        <v/>
      </c>
      <c r="AF43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38" s="124" t="str">
        <f t="shared" si="14"/>
        <v/>
      </c>
    </row>
    <row r="439" spans="1:38" x14ac:dyDescent="0.35">
      <c r="A439" s="76"/>
      <c r="B439" s="1"/>
      <c r="D439" s="1"/>
      <c r="E439" s="1"/>
      <c r="F439" s="1"/>
      <c r="G439" s="1"/>
      <c r="H439" s="1"/>
      <c r="I439" s="1"/>
      <c r="J439" s="1"/>
      <c r="K439" s="1"/>
      <c r="L439" s="114" t="str">
        <f t="shared" si="13"/>
        <v>Yes</v>
      </c>
      <c r="M439" s="4"/>
      <c r="N439" s="4"/>
      <c r="O439" s="127" t="str">
        <f>IF(OR(A439="", M439=""), "",
   IF(AND(
         M439 &lt;= 'County Names to hide (2)'!$D$2,
         OR(N439="", N439 &gt;= 'County Names to hide (2)'!$C$2)
      ),
      "Yes",
      "No"
   )
)</f>
        <v/>
      </c>
      <c r="P439" s="4"/>
      <c r="Q439" s="4"/>
      <c r="R439" s="4"/>
      <c r="S439" s="4"/>
      <c r="U439" s="129" t="str">
        <f>IF(M439="","",
   ROUND(
      (MIN(IF(N439="", 'County Names to hide (2)'!$D$2, N439),
           'County Names to hide (2)'!$D$2)
       - M439) / 365 * 12,
   1)
)</f>
        <v/>
      </c>
      <c r="V439" s="131" t="str">
        <f>IF(C439="","",
   ROUND(('County Names to hide (2)'!$D$2 - C439) / 365 * 12, 1)
)</f>
        <v/>
      </c>
      <c r="W439" s="1"/>
      <c r="X439" s="1"/>
      <c r="Y439" s="1"/>
      <c r="Z439" s="1"/>
      <c r="AA439" s="1"/>
      <c r="AB439" s="1"/>
      <c r="AC439" s="1"/>
      <c r="AD439" s="1"/>
      <c r="AE439" s="1"/>
      <c r="AF43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39" s="1"/>
      <c r="AH439" s="1"/>
      <c r="AI439" s="124" t="str">
        <f t="shared" si="14"/>
        <v/>
      </c>
      <c r="AJ439" s="1"/>
      <c r="AK439" s="1"/>
      <c r="AL439" s="1"/>
    </row>
    <row r="440" spans="1:38" x14ac:dyDescent="0.35">
      <c r="A440" s="77"/>
      <c r="C440" s="87"/>
      <c r="L440" s="114" t="str">
        <f t="shared" si="13"/>
        <v>Yes</v>
      </c>
      <c r="M440" s="87"/>
      <c r="N440" s="87"/>
      <c r="O440" s="127" t="str">
        <f>IF(OR(A440="", M440=""), "",
   IF(AND(
         M440 &lt;= 'County Names to hide (2)'!$D$2,
         OR(N440="", N440 &gt;= 'County Names to hide (2)'!$C$2)
      ),
      "Yes",
      "No"
   )
)</f>
        <v/>
      </c>
      <c r="P440" s="87"/>
      <c r="Q440" s="87"/>
      <c r="R440" s="87"/>
      <c r="S440" s="87"/>
      <c r="T440" s="98"/>
      <c r="U440" s="129" t="str">
        <f>IF(M440="","",
   ROUND(
      (MIN(IF(N440="", 'County Names to hide (2)'!$D$2, N440),
           'County Names to hide (2)'!$D$2)
       - M440) / 365 * 12,
   1)
)</f>
        <v/>
      </c>
      <c r="V440" s="131" t="str">
        <f>IF(C440="","",
   ROUND(('County Names to hide (2)'!$D$2 - C440) / 365 * 12, 1)
)</f>
        <v/>
      </c>
      <c r="AF44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40" s="124" t="str">
        <f t="shared" si="14"/>
        <v/>
      </c>
    </row>
    <row r="441" spans="1:38" x14ac:dyDescent="0.35">
      <c r="A441" s="76"/>
      <c r="B441" s="1"/>
      <c r="D441" s="1"/>
      <c r="E441" s="1"/>
      <c r="F441" s="1"/>
      <c r="G441" s="1"/>
      <c r="H441" s="1"/>
      <c r="I441" s="1"/>
      <c r="J441" s="1"/>
      <c r="K441" s="1"/>
      <c r="L441" s="114" t="str">
        <f t="shared" si="13"/>
        <v>Yes</v>
      </c>
      <c r="M441" s="4"/>
      <c r="N441" s="4"/>
      <c r="O441" s="127" t="str">
        <f>IF(OR(A441="", M441=""), "",
   IF(AND(
         M441 &lt;= 'County Names to hide (2)'!$D$2,
         OR(N441="", N441 &gt;= 'County Names to hide (2)'!$C$2)
      ),
      "Yes",
      "No"
   )
)</f>
        <v/>
      </c>
      <c r="P441" s="4"/>
      <c r="Q441" s="4"/>
      <c r="R441" s="4"/>
      <c r="S441" s="4"/>
      <c r="U441" s="129" t="str">
        <f>IF(M441="","",
   ROUND(
      (MIN(IF(N441="", 'County Names to hide (2)'!$D$2, N441),
           'County Names to hide (2)'!$D$2)
       - M441) / 365 * 12,
   1)
)</f>
        <v/>
      </c>
      <c r="V441" s="131" t="str">
        <f>IF(C441="","",
   ROUND(('County Names to hide (2)'!$D$2 - C441) / 365 * 12, 1)
)</f>
        <v/>
      </c>
      <c r="W441" s="1"/>
      <c r="X441" s="1"/>
      <c r="Y441" s="1"/>
      <c r="Z441" s="1"/>
      <c r="AA441" s="1"/>
      <c r="AB441" s="1"/>
      <c r="AC441" s="1"/>
      <c r="AD441" s="1"/>
      <c r="AE441" s="1"/>
      <c r="AF44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41" s="1"/>
      <c r="AH441" s="1"/>
      <c r="AI441" s="124" t="str">
        <f t="shared" si="14"/>
        <v/>
      </c>
      <c r="AJ441" s="1"/>
      <c r="AK441" s="1"/>
      <c r="AL441" s="1"/>
    </row>
    <row r="442" spans="1:38" x14ac:dyDescent="0.35">
      <c r="A442" s="77"/>
      <c r="C442" s="87"/>
      <c r="L442" s="114" t="str">
        <f t="shared" si="13"/>
        <v>Yes</v>
      </c>
      <c r="M442" s="87"/>
      <c r="N442" s="87"/>
      <c r="O442" s="127" t="str">
        <f>IF(OR(A442="", M442=""), "",
   IF(AND(
         M442 &lt;= 'County Names to hide (2)'!$D$2,
         OR(N442="", N442 &gt;= 'County Names to hide (2)'!$C$2)
      ),
      "Yes",
      "No"
   )
)</f>
        <v/>
      </c>
      <c r="P442" s="87"/>
      <c r="Q442" s="87"/>
      <c r="R442" s="87"/>
      <c r="S442" s="87"/>
      <c r="T442" s="98"/>
      <c r="U442" s="129" t="str">
        <f>IF(M442="","",
   ROUND(
      (MIN(IF(N442="", 'County Names to hide (2)'!$D$2, N442),
           'County Names to hide (2)'!$D$2)
       - M442) / 365 * 12,
   1)
)</f>
        <v/>
      </c>
      <c r="V442" s="131" t="str">
        <f>IF(C442="","",
   ROUND(('County Names to hide (2)'!$D$2 - C442) / 365 * 12, 1)
)</f>
        <v/>
      </c>
      <c r="AF44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42" s="124" t="str">
        <f t="shared" si="14"/>
        <v/>
      </c>
    </row>
    <row r="443" spans="1:38" x14ac:dyDescent="0.35">
      <c r="A443" s="76"/>
      <c r="B443" s="1"/>
      <c r="D443" s="1"/>
      <c r="E443" s="1"/>
      <c r="F443" s="1"/>
      <c r="G443" s="1"/>
      <c r="H443" s="1"/>
      <c r="I443" s="1"/>
      <c r="J443" s="1"/>
      <c r="K443" s="1"/>
      <c r="L443" s="114" t="str">
        <f t="shared" si="13"/>
        <v>Yes</v>
      </c>
      <c r="M443" s="4"/>
      <c r="N443" s="4"/>
      <c r="O443" s="127" t="str">
        <f>IF(OR(A443="", M443=""), "",
   IF(AND(
         M443 &lt;= 'County Names to hide (2)'!$D$2,
         OR(N443="", N443 &gt;= 'County Names to hide (2)'!$C$2)
      ),
      "Yes",
      "No"
   )
)</f>
        <v/>
      </c>
      <c r="P443" s="4"/>
      <c r="Q443" s="4"/>
      <c r="R443" s="4"/>
      <c r="S443" s="4"/>
      <c r="U443" s="129" t="str">
        <f>IF(M443="","",
   ROUND(
      (MIN(IF(N443="", 'County Names to hide (2)'!$D$2, N443),
           'County Names to hide (2)'!$D$2)
       - M443) / 365 * 12,
   1)
)</f>
        <v/>
      </c>
      <c r="V443" s="131" t="str">
        <f>IF(C443="","",
   ROUND(('County Names to hide (2)'!$D$2 - C443) / 365 * 12, 1)
)</f>
        <v/>
      </c>
      <c r="W443" s="1"/>
      <c r="X443" s="1"/>
      <c r="Y443" s="1"/>
      <c r="Z443" s="1"/>
      <c r="AA443" s="1"/>
      <c r="AB443" s="1"/>
      <c r="AC443" s="1"/>
      <c r="AD443" s="1"/>
      <c r="AE443" s="1"/>
      <c r="AF44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43" s="1"/>
      <c r="AH443" s="1"/>
      <c r="AI443" s="124" t="str">
        <f t="shared" si="14"/>
        <v/>
      </c>
      <c r="AJ443" s="1"/>
      <c r="AK443" s="1"/>
      <c r="AL443" s="1"/>
    </row>
    <row r="444" spans="1:38" x14ac:dyDescent="0.35">
      <c r="A444" s="77"/>
      <c r="C444" s="87"/>
      <c r="L444" s="114" t="str">
        <f t="shared" si="13"/>
        <v>Yes</v>
      </c>
      <c r="M444" s="87"/>
      <c r="N444" s="87"/>
      <c r="O444" s="127" t="str">
        <f>IF(OR(A444="", M444=""), "",
   IF(AND(
         M444 &lt;= 'County Names to hide (2)'!$D$2,
         OR(N444="", N444 &gt;= 'County Names to hide (2)'!$C$2)
      ),
      "Yes",
      "No"
   )
)</f>
        <v/>
      </c>
      <c r="P444" s="87"/>
      <c r="Q444" s="87"/>
      <c r="R444" s="87"/>
      <c r="S444" s="87"/>
      <c r="T444" s="98"/>
      <c r="U444" s="129" t="str">
        <f>IF(M444="","",
   ROUND(
      (MIN(IF(N444="", 'County Names to hide (2)'!$D$2, N444),
           'County Names to hide (2)'!$D$2)
       - M444) / 365 * 12,
   1)
)</f>
        <v/>
      </c>
      <c r="V444" s="131" t="str">
        <f>IF(C444="","",
   ROUND(('County Names to hide (2)'!$D$2 - C444) / 365 * 12, 1)
)</f>
        <v/>
      </c>
      <c r="AF44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44" s="124" t="str">
        <f t="shared" si="14"/>
        <v/>
      </c>
    </row>
    <row r="445" spans="1:38" x14ac:dyDescent="0.35">
      <c r="A445" s="76"/>
      <c r="B445" s="1"/>
      <c r="D445" s="1"/>
      <c r="E445" s="1"/>
      <c r="F445" s="1"/>
      <c r="G445" s="1"/>
      <c r="H445" s="1"/>
      <c r="I445" s="1"/>
      <c r="J445" s="1"/>
      <c r="K445" s="1"/>
      <c r="L445" s="114" t="str">
        <f t="shared" si="13"/>
        <v>Yes</v>
      </c>
      <c r="M445" s="4"/>
      <c r="N445" s="4"/>
      <c r="O445" s="127" t="str">
        <f>IF(OR(A445="", M445=""), "",
   IF(AND(
         M445 &lt;= 'County Names to hide (2)'!$D$2,
         OR(N445="", N445 &gt;= 'County Names to hide (2)'!$C$2)
      ),
      "Yes",
      "No"
   )
)</f>
        <v/>
      </c>
      <c r="P445" s="4"/>
      <c r="Q445" s="4"/>
      <c r="R445" s="4"/>
      <c r="S445" s="4"/>
      <c r="U445" s="129" t="str">
        <f>IF(M445="","",
   ROUND(
      (MIN(IF(N445="", 'County Names to hide (2)'!$D$2, N445),
           'County Names to hide (2)'!$D$2)
       - M445) / 365 * 12,
   1)
)</f>
        <v/>
      </c>
      <c r="V445" s="131" t="str">
        <f>IF(C445="","",
   ROUND(('County Names to hide (2)'!$D$2 - C445) / 365 * 12, 1)
)</f>
        <v/>
      </c>
      <c r="W445" s="1"/>
      <c r="X445" s="1"/>
      <c r="Y445" s="1"/>
      <c r="Z445" s="1"/>
      <c r="AA445" s="1"/>
      <c r="AB445" s="1"/>
      <c r="AC445" s="1"/>
      <c r="AD445" s="1"/>
      <c r="AE445" s="1"/>
      <c r="AF44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45" s="1"/>
      <c r="AH445" s="1"/>
      <c r="AI445" s="124" t="str">
        <f t="shared" si="14"/>
        <v/>
      </c>
      <c r="AJ445" s="1"/>
      <c r="AK445" s="1"/>
      <c r="AL445" s="1"/>
    </row>
    <row r="446" spans="1:38" x14ac:dyDescent="0.35">
      <c r="A446" s="77"/>
      <c r="C446" s="87"/>
      <c r="L446" s="114" t="str">
        <f t="shared" si="13"/>
        <v>Yes</v>
      </c>
      <c r="M446" s="87"/>
      <c r="N446" s="87"/>
      <c r="O446" s="127" t="str">
        <f>IF(OR(A446="", M446=""), "",
   IF(AND(
         M446 &lt;= 'County Names to hide (2)'!$D$2,
         OR(N446="", N446 &gt;= 'County Names to hide (2)'!$C$2)
      ),
      "Yes",
      "No"
   )
)</f>
        <v/>
      </c>
      <c r="P446" s="87"/>
      <c r="Q446" s="87"/>
      <c r="R446" s="87"/>
      <c r="S446" s="87"/>
      <c r="T446" s="98"/>
      <c r="U446" s="129" t="str">
        <f>IF(M446="","",
   ROUND(
      (MIN(IF(N446="", 'County Names to hide (2)'!$D$2, N446),
           'County Names to hide (2)'!$D$2)
       - M446) / 365 * 12,
   1)
)</f>
        <v/>
      </c>
      <c r="V446" s="131" t="str">
        <f>IF(C446="","",
   ROUND(('County Names to hide (2)'!$D$2 - C446) / 365 * 12, 1)
)</f>
        <v/>
      </c>
      <c r="AF44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46" s="124" t="str">
        <f t="shared" si="14"/>
        <v/>
      </c>
    </row>
    <row r="447" spans="1:38" x14ac:dyDescent="0.35">
      <c r="A447" s="76"/>
      <c r="B447" s="1"/>
      <c r="D447" s="1"/>
      <c r="E447" s="1"/>
      <c r="F447" s="1"/>
      <c r="G447" s="1"/>
      <c r="H447" s="1"/>
      <c r="I447" s="1"/>
      <c r="J447" s="1"/>
      <c r="K447" s="1"/>
      <c r="L447" s="114" t="str">
        <f t="shared" si="13"/>
        <v>Yes</v>
      </c>
      <c r="M447" s="4"/>
      <c r="N447" s="4"/>
      <c r="O447" s="127" t="str">
        <f>IF(OR(A447="", M447=""), "",
   IF(AND(
         M447 &lt;= 'County Names to hide (2)'!$D$2,
         OR(N447="", N447 &gt;= 'County Names to hide (2)'!$C$2)
      ),
      "Yes",
      "No"
   )
)</f>
        <v/>
      </c>
      <c r="P447" s="4"/>
      <c r="Q447" s="4"/>
      <c r="R447" s="4"/>
      <c r="S447" s="4"/>
      <c r="U447" s="129" t="str">
        <f>IF(M447="","",
   ROUND(
      (MIN(IF(N447="", 'County Names to hide (2)'!$D$2, N447),
           'County Names to hide (2)'!$D$2)
       - M447) / 365 * 12,
   1)
)</f>
        <v/>
      </c>
      <c r="V447" s="131" t="str">
        <f>IF(C447="","",
   ROUND(('County Names to hide (2)'!$D$2 - C447) / 365 * 12, 1)
)</f>
        <v/>
      </c>
      <c r="W447" s="1"/>
      <c r="X447" s="1"/>
      <c r="Y447" s="1"/>
      <c r="Z447" s="1"/>
      <c r="AA447" s="1"/>
      <c r="AB447" s="1"/>
      <c r="AC447" s="1"/>
      <c r="AD447" s="1"/>
      <c r="AE447" s="1"/>
      <c r="AF44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47" s="1"/>
      <c r="AH447" s="1"/>
      <c r="AI447" s="124" t="str">
        <f t="shared" si="14"/>
        <v/>
      </c>
      <c r="AJ447" s="1"/>
      <c r="AK447" s="1"/>
      <c r="AL447" s="1"/>
    </row>
    <row r="448" spans="1:38" x14ac:dyDescent="0.35">
      <c r="A448" s="77"/>
      <c r="C448" s="87"/>
      <c r="L448" s="114" t="str">
        <f t="shared" si="13"/>
        <v>Yes</v>
      </c>
      <c r="M448" s="87"/>
      <c r="N448" s="87"/>
      <c r="O448" s="127" t="str">
        <f>IF(OR(A448="", M448=""), "",
   IF(AND(
         M448 &lt;= 'County Names to hide (2)'!$D$2,
         OR(N448="", N448 &gt;= 'County Names to hide (2)'!$C$2)
      ),
      "Yes",
      "No"
   )
)</f>
        <v/>
      </c>
      <c r="P448" s="87"/>
      <c r="Q448" s="87"/>
      <c r="R448" s="87"/>
      <c r="S448" s="87"/>
      <c r="T448" s="98"/>
      <c r="U448" s="129" t="str">
        <f>IF(M448="","",
   ROUND(
      (MIN(IF(N448="", 'County Names to hide (2)'!$D$2, N448),
           'County Names to hide (2)'!$D$2)
       - M448) / 365 * 12,
   1)
)</f>
        <v/>
      </c>
      <c r="V448" s="131" t="str">
        <f>IF(C448="","",
   ROUND(('County Names to hide (2)'!$D$2 - C448) / 365 * 12, 1)
)</f>
        <v/>
      </c>
      <c r="AF44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48" s="124" t="str">
        <f t="shared" si="14"/>
        <v/>
      </c>
    </row>
    <row r="449" spans="1:38" x14ac:dyDescent="0.35">
      <c r="A449" s="76"/>
      <c r="B449" s="1"/>
      <c r="D449" s="1"/>
      <c r="E449" s="1"/>
      <c r="F449" s="1"/>
      <c r="G449" s="1"/>
      <c r="H449" s="1"/>
      <c r="I449" s="1"/>
      <c r="J449" s="1"/>
      <c r="K449" s="1"/>
      <c r="L449" s="114" t="str">
        <f t="shared" si="13"/>
        <v>Yes</v>
      </c>
      <c r="M449" s="4"/>
      <c r="N449" s="4"/>
      <c r="O449" s="127" t="str">
        <f>IF(OR(A449="", M449=""), "",
   IF(AND(
         M449 &lt;= 'County Names to hide (2)'!$D$2,
         OR(N449="", N449 &gt;= 'County Names to hide (2)'!$C$2)
      ),
      "Yes",
      "No"
   )
)</f>
        <v/>
      </c>
      <c r="P449" s="4"/>
      <c r="Q449" s="4"/>
      <c r="R449" s="4"/>
      <c r="S449" s="4"/>
      <c r="U449" s="129" t="str">
        <f>IF(M449="","",
   ROUND(
      (MIN(IF(N449="", 'County Names to hide (2)'!$D$2, N449),
           'County Names to hide (2)'!$D$2)
       - M449) / 365 * 12,
   1)
)</f>
        <v/>
      </c>
      <c r="V449" s="131" t="str">
        <f>IF(C449="","",
   ROUND(('County Names to hide (2)'!$D$2 - C449) / 365 * 12, 1)
)</f>
        <v/>
      </c>
      <c r="W449" s="1"/>
      <c r="X449" s="1"/>
      <c r="Y449" s="1"/>
      <c r="Z449" s="1"/>
      <c r="AA449" s="1"/>
      <c r="AB449" s="1"/>
      <c r="AC449" s="1"/>
      <c r="AD449" s="1"/>
      <c r="AE449" s="1"/>
      <c r="AF44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49" s="1"/>
      <c r="AH449" s="1"/>
      <c r="AI449" s="124" t="str">
        <f t="shared" si="14"/>
        <v/>
      </c>
      <c r="AJ449" s="1"/>
      <c r="AK449" s="1"/>
      <c r="AL449" s="1"/>
    </row>
    <row r="450" spans="1:38" x14ac:dyDescent="0.35">
      <c r="A450" s="77"/>
      <c r="C450" s="87"/>
      <c r="L450" s="114" t="str">
        <f t="shared" si="13"/>
        <v>Yes</v>
      </c>
      <c r="M450" s="87"/>
      <c r="N450" s="87"/>
      <c r="O450" s="127" t="str">
        <f>IF(OR(A450="", M450=""), "",
   IF(AND(
         M450 &lt;= 'County Names to hide (2)'!$D$2,
         OR(N450="", N450 &gt;= 'County Names to hide (2)'!$C$2)
      ),
      "Yes",
      "No"
   )
)</f>
        <v/>
      </c>
      <c r="P450" s="87"/>
      <c r="Q450" s="87"/>
      <c r="R450" s="87"/>
      <c r="S450" s="87"/>
      <c r="T450" s="98"/>
      <c r="U450" s="129" t="str">
        <f>IF(M450="","",
   ROUND(
      (MIN(IF(N450="", 'County Names to hide (2)'!$D$2, N450),
           'County Names to hide (2)'!$D$2)
       - M450) / 365 * 12,
   1)
)</f>
        <v/>
      </c>
      <c r="V450" s="131" t="str">
        <f>IF(C450="","",
   ROUND(('County Names to hide (2)'!$D$2 - C450) / 365 * 12, 1)
)</f>
        <v/>
      </c>
      <c r="AF45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50" s="124" t="str">
        <f t="shared" si="14"/>
        <v/>
      </c>
    </row>
    <row r="451" spans="1:38" x14ac:dyDescent="0.35">
      <c r="A451" s="76"/>
      <c r="B451" s="1"/>
      <c r="D451" s="1"/>
      <c r="E451" s="1"/>
      <c r="F451" s="1"/>
      <c r="G451" s="1"/>
      <c r="H451" s="1"/>
      <c r="I451" s="1"/>
      <c r="J451" s="1"/>
      <c r="K451" s="1"/>
      <c r="L451" s="114" t="str">
        <f t="shared" si="13"/>
        <v>Yes</v>
      </c>
      <c r="M451" s="4"/>
      <c r="N451" s="4"/>
      <c r="O451" s="127" t="str">
        <f>IF(OR(A451="", M451=""), "",
   IF(AND(
         M451 &lt;= 'County Names to hide (2)'!$D$2,
         OR(N451="", N451 &gt;= 'County Names to hide (2)'!$C$2)
      ),
      "Yes",
      "No"
   )
)</f>
        <v/>
      </c>
      <c r="P451" s="4"/>
      <c r="Q451" s="4"/>
      <c r="R451" s="4"/>
      <c r="S451" s="4"/>
      <c r="U451" s="129" t="str">
        <f>IF(M451="","",
   ROUND(
      (MIN(IF(N451="", 'County Names to hide (2)'!$D$2, N451),
           'County Names to hide (2)'!$D$2)
       - M451) / 365 * 12,
   1)
)</f>
        <v/>
      </c>
      <c r="V451" s="131" t="str">
        <f>IF(C451="","",
   ROUND(('County Names to hide (2)'!$D$2 - C451) / 365 * 12, 1)
)</f>
        <v/>
      </c>
      <c r="W451" s="1"/>
      <c r="X451" s="1"/>
      <c r="Y451" s="1"/>
      <c r="Z451" s="1"/>
      <c r="AA451" s="1"/>
      <c r="AB451" s="1"/>
      <c r="AC451" s="1"/>
      <c r="AD451" s="1"/>
      <c r="AE451" s="1"/>
      <c r="AF45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51" s="1"/>
      <c r="AH451" s="1"/>
      <c r="AI451" s="124" t="str">
        <f t="shared" si="14"/>
        <v/>
      </c>
      <c r="AJ451" s="1"/>
      <c r="AK451" s="1"/>
      <c r="AL451" s="1"/>
    </row>
    <row r="452" spans="1:38" x14ac:dyDescent="0.35">
      <c r="A452" s="77"/>
      <c r="C452" s="87"/>
      <c r="L452" s="114" t="str">
        <f t="shared" si="13"/>
        <v>Yes</v>
      </c>
      <c r="M452" s="87"/>
      <c r="N452" s="87"/>
      <c r="O452" s="127" t="str">
        <f>IF(OR(A452="", M452=""), "",
   IF(AND(
         M452 &lt;= 'County Names to hide (2)'!$D$2,
         OR(N452="", N452 &gt;= 'County Names to hide (2)'!$C$2)
      ),
      "Yes",
      "No"
   )
)</f>
        <v/>
      </c>
      <c r="P452" s="87"/>
      <c r="Q452" s="87"/>
      <c r="R452" s="87"/>
      <c r="S452" s="87"/>
      <c r="T452" s="98"/>
      <c r="U452" s="129" t="str">
        <f>IF(M452="","",
   ROUND(
      (MIN(IF(N452="", 'County Names to hide (2)'!$D$2, N452),
           'County Names to hide (2)'!$D$2)
       - M452) / 365 * 12,
   1)
)</f>
        <v/>
      </c>
      <c r="V452" s="131" t="str">
        <f>IF(C452="","",
   ROUND(('County Names to hide (2)'!$D$2 - C452) / 365 * 12, 1)
)</f>
        <v/>
      </c>
      <c r="AF45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52" s="124" t="str">
        <f t="shared" si="14"/>
        <v/>
      </c>
    </row>
    <row r="453" spans="1:38" x14ac:dyDescent="0.35">
      <c r="A453" s="76"/>
      <c r="B453" s="1"/>
      <c r="D453" s="1"/>
      <c r="E453" s="1"/>
      <c r="F453" s="1"/>
      <c r="G453" s="1"/>
      <c r="H453" s="1"/>
      <c r="I453" s="1"/>
      <c r="J453" s="1"/>
      <c r="K453" s="1"/>
      <c r="L453" s="114" t="str">
        <f t="shared" si="13"/>
        <v>Yes</v>
      </c>
      <c r="M453" s="4"/>
      <c r="N453" s="4"/>
      <c r="O453" s="127" t="str">
        <f>IF(OR(A453="", M453=""), "",
   IF(AND(
         M453 &lt;= 'County Names to hide (2)'!$D$2,
         OR(N453="", N453 &gt;= 'County Names to hide (2)'!$C$2)
      ),
      "Yes",
      "No"
   )
)</f>
        <v/>
      </c>
      <c r="P453" s="4"/>
      <c r="Q453" s="4"/>
      <c r="R453" s="4"/>
      <c r="S453" s="4"/>
      <c r="U453" s="129" t="str">
        <f>IF(M453="","",
   ROUND(
      (MIN(IF(N453="", 'County Names to hide (2)'!$D$2, N453),
           'County Names to hide (2)'!$D$2)
       - M453) / 365 * 12,
   1)
)</f>
        <v/>
      </c>
      <c r="V453" s="131" t="str">
        <f>IF(C453="","",
   ROUND(('County Names to hide (2)'!$D$2 - C453) / 365 * 12, 1)
)</f>
        <v/>
      </c>
      <c r="W453" s="1"/>
      <c r="X453" s="1"/>
      <c r="Y453" s="1"/>
      <c r="Z453" s="1"/>
      <c r="AA453" s="1"/>
      <c r="AB453" s="1"/>
      <c r="AC453" s="1"/>
      <c r="AD453" s="1"/>
      <c r="AE453" s="1"/>
      <c r="AF45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53" s="1"/>
      <c r="AH453" s="1"/>
      <c r="AI453" s="124" t="str">
        <f t="shared" si="14"/>
        <v/>
      </c>
      <c r="AJ453" s="1"/>
      <c r="AK453" s="1"/>
      <c r="AL453" s="1"/>
    </row>
    <row r="454" spans="1:38" x14ac:dyDescent="0.35">
      <c r="A454" s="77"/>
      <c r="C454" s="87"/>
      <c r="L454" s="114" t="str">
        <f t="shared" ref="L454:L500" si="15">IF(COUNTIF(F454:K454, "Yes")&gt;0, "No", "Yes")</f>
        <v>Yes</v>
      </c>
      <c r="M454" s="87"/>
      <c r="N454" s="87"/>
      <c r="O454" s="127" t="str">
        <f>IF(OR(A454="", M454=""), "",
   IF(AND(
         M454 &lt;= 'County Names to hide (2)'!$D$2,
         OR(N454="", N454 &gt;= 'County Names to hide (2)'!$C$2)
      ),
      "Yes",
      "No"
   )
)</f>
        <v/>
      </c>
      <c r="P454" s="87"/>
      <c r="Q454" s="87"/>
      <c r="R454" s="87"/>
      <c r="S454" s="87"/>
      <c r="T454" s="98"/>
      <c r="U454" s="129" t="str">
        <f>IF(M454="","",
   ROUND(
      (MIN(IF(N454="", 'County Names to hide (2)'!$D$2, N454),
           'County Names to hide (2)'!$D$2)
       - M454) / 365 * 12,
   1)
)</f>
        <v/>
      </c>
      <c r="V454" s="131" t="str">
        <f>IF(C454="","",
   ROUND(('County Names to hide (2)'!$D$2 - C454) / 365 * 12, 1)
)</f>
        <v/>
      </c>
      <c r="AF45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54" s="124" t="str">
        <f t="shared" ref="AI454:AI500" si="16">IF(U454="", "", IF(U454&gt;=3, "yes", "no"))</f>
        <v/>
      </c>
    </row>
    <row r="455" spans="1:38" x14ac:dyDescent="0.35">
      <c r="A455" s="76"/>
      <c r="B455" s="1"/>
      <c r="D455" s="1"/>
      <c r="E455" s="1"/>
      <c r="F455" s="1"/>
      <c r="G455" s="1"/>
      <c r="H455" s="1"/>
      <c r="I455" s="1"/>
      <c r="J455" s="1"/>
      <c r="K455" s="1"/>
      <c r="L455" s="114" t="str">
        <f t="shared" si="15"/>
        <v>Yes</v>
      </c>
      <c r="M455" s="4"/>
      <c r="N455" s="4"/>
      <c r="O455" s="127" t="str">
        <f>IF(OR(A455="", M455=""), "",
   IF(AND(
         M455 &lt;= 'County Names to hide (2)'!$D$2,
         OR(N455="", N455 &gt;= 'County Names to hide (2)'!$C$2)
      ),
      "Yes",
      "No"
   )
)</f>
        <v/>
      </c>
      <c r="P455" s="4"/>
      <c r="Q455" s="4"/>
      <c r="R455" s="4"/>
      <c r="S455" s="4"/>
      <c r="U455" s="129" t="str">
        <f>IF(M455="","",
   ROUND(
      (MIN(IF(N455="", 'County Names to hide (2)'!$D$2, N455),
           'County Names to hide (2)'!$D$2)
       - M455) / 365 * 12,
   1)
)</f>
        <v/>
      </c>
      <c r="V455" s="131" t="str">
        <f>IF(C455="","",
   ROUND(('County Names to hide (2)'!$D$2 - C455) / 365 * 12, 1)
)</f>
        <v/>
      </c>
      <c r="W455" s="1"/>
      <c r="X455" s="1"/>
      <c r="Y455" s="1"/>
      <c r="Z455" s="1"/>
      <c r="AA455" s="1"/>
      <c r="AB455" s="1"/>
      <c r="AC455" s="1"/>
      <c r="AD455" s="1"/>
      <c r="AE455" s="1"/>
      <c r="AF45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55" s="1"/>
      <c r="AH455" s="1"/>
      <c r="AI455" s="124" t="str">
        <f t="shared" si="16"/>
        <v/>
      </c>
      <c r="AJ455" s="1"/>
      <c r="AK455" s="1"/>
      <c r="AL455" s="1"/>
    </row>
    <row r="456" spans="1:38" x14ac:dyDescent="0.35">
      <c r="A456" s="77"/>
      <c r="C456" s="87"/>
      <c r="L456" s="114" t="str">
        <f t="shared" si="15"/>
        <v>Yes</v>
      </c>
      <c r="M456" s="87"/>
      <c r="N456" s="87"/>
      <c r="O456" s="127" t="str">
        <f>IF(OR(A456="", M456=""), "",
   IF(AND(
         M456 &lt;= 'County Names to hide (2)'!$D$2,
         OR(N456="", N456 &gt;= 'County Names to hide (2)'!$C$2)
      ),
      "Yes",
      "No"
   )
)</f>
        <v/>
      </c>
      <c r="P456" s="87"/>
      <c r="Q456" s="87"/>
      <c r="R456" s="87"/>
      <c r="S456" s="87"/>
      <c r="T456" s="98"/>
      <c r="U456" s="129" t="str">
        <f>IF(M456="","",
   ROUND(
      (MIN(IF(N456="", 'County Names to hide (2)'!$D$2, N456),
           'County Names to hide (2)'!$D$2)
       - M456) / 365 * 12,
   1)
)</f>
        <v/>
      </c>
      <c r="V456" s="131" t="str">
        <f>IF(C456="","",
   ROUND(('County Names to hide (2)'!$D$2 - C456) / 365 * 12, 1)
)</f>
        <v/>
      </c>
      <c r="AF45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56" s="124" t="str">
        <f t="shared" si="16"/>
        <v/>
      </c>
    </row>
    <row r="457" spans="1:38" x14ac:dyDescent="0.35">
      <c r="A457" s="76"/>
      <c r="B457" s="1"/>
      <c r="D457" s="1"/>
      <c r="E457" s="1"/>
      <c r="F457" s="1"/>
      <c r="G457" s="1"/>
      <c r="H457" s="1"/>
      <c r="I457" s="1"/>
      <c r="J457" s="1"/>
      <c r="K457" s="1"/>
      <c r="L457" s="114" t="str">
        <f t="shared" si="15"/>
        <v>Yes</v>
      </c>
      <c r="M457" s="4"/>
      <c r="N457" s="4"/>
      <c r="O457" s="127" t="str">
        <f>IF(OR(A457="", M457=""), "",
   IF(AND(
         M457 &lt;= 'County Names to hide (2)'!$D$2,
         OR(N457="", N457 &gt;= 'County Names to hide (2)'!$C$2)
      ),
      "Yes",
      "No"
   )
)</f>
        <v/>
      </c>
      <c r="P457" s="4"/>
      <c r="Q457" s="4"/>
      <c r="R457" s="4"/>
      <c r="S457" s="4"/>
      <c r="U457" s="129" t="str">
        <f>IF(M457="","",
   ROUND(
      (MIN(IF(N457="", 'County Names to hide (2)'!$D$2, N457),
           'County Names to hide (2)'!$D$2)
       - M457) / 365 * 12,
   1)
)</f>
        <v/>
      </c>
      <c r="V457" s="131" t="str">
        <f>IF(C457="","",
   ROUND(('County Names to hide (2)'!$D$2 - C457) / 365 * 12, 1)
)</f>
        <v/>
      </c>
      <c r="W457" s="1"/>
      <c r="X457" s="1"/>
      <c r="Y457" s="1"/>
      <c r="Z457" s="1"/>
      <c r="AA457" s="1"/>
      <c r="AB457" s="1"/>
      <c r="AC457" s="1"/>
      <c r="AD457" s="1"/>
      <c r="AE457" s="1"/>
      <c r="AF45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57" s="1"/>
      <c r="AH457" s="1"/>
      <c r="AI457" s="124" t="str">
        <f t="shared" si="16"/>
        <v/>
      </c>
      <c r="AJ457" s="1"/>
      <c r="AK457" s="1"/>
      <c r="AL457" s="1"/>
    </row>
    <row r="458" spans="1:38" x14ac:dyDescent="0.35">
      <c r="A458" s="77"/>
      <c r="C458" s="87"/>
      <c r="L458" s="114" t="str">
        <f t="shared" si="15"/>
        <v>Yes</v>
      </c>
      <c r="M458" s="87"/>
      <c r="N458" s="87"/>
      <c r="O458" s="127" t="str">
        <f>IF(OR(A458="", M458=""), "",
   IF(AND(
         M458 &lt;= 'County Names to hide (2)'!$D$2,
         OR(N458="", N458 &gt;= 'County Names to hide (2)'!$C$2)
      ),
      "Yes",
      "No"
   )
)</f>
        <v/>
      </c>
      <c r="P458" s="87"/>
      <c r="Q458" s="87"/>
      <c r="R458" s="87"/>
      <c r="S458" s="87"/>
      <c r="T458" s="98"/>
      <c r="U458" s="129" t="str">
        <f>IF(M458="","",
   ROUND(
      (MIN(IF(N458="", 'County Names to hide (2)'!$D$2, N458),
           'County Names to hide (2)'!$D$2)
       - M458) / 365 * 12,
   1)
)</f>
        <v/>
      </c>
      <c r="V458" s="131" t="str">
        <f>IF(C458="","",
   ROUND(('County Names to hide (2)'!$D$2 - C458) / 365 * 12, 1)
)</f>
        <v/>
      </c>
      <c r="AF45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58" s="124" t="str">
        <f t="shared" si="16"/>
        <v/>
      </c>
    </row>
    <row r="459" spans="1:38" x14ac:dyDescent="0.35">
      <c r="A459" s="76"/>
      <c r="B459" s="1"/>
      <c r="D459" s="1"/>
      <c r="E459" s="1"/>
      <c r="F459" s="1"/>
      <c r="G459" s="1"/>
      <c r="H459" s="1"/>
      <c r="I459" s="1"/>
      <c r="J459" s="1"/>
      <c r="K459" s="1"/>
      <c r="L459" s="114" t="str">
        <f t="shared" si="15"/>
        <v>Yes</v>
      </c>
      <c r="M459" s="4"/>
      <c r="N459" s="4"/>
      <c r="O459" s="127" t="str">
        <f>IF(OR(A459="", M459=""), "",
   IF(AND(
         M459 &lt;= 'County Names to hide (2)'!$D$2,
         OR(N459="", N459 &gt;= 'County Names to hide (2)'!$C$2)
      ),
      "Yes",
      "No"
   )
)</f>
        <v/>
      </c>
      <c r="P459" s="4"/>
      <c r="Q459" s="4"/>
      <c r="R459" s="4"/>
      <c r="S459" s="4"/>
      <c r="U459" s="129" t="str">
        <f>IF(M459="","",
   ROUND(
      (MIN(IF(N459="", 'County Names to hide (2)'!$D$2, N459),
           'County Names to hide (2)'!$D$2)
       - M459) / 365 * 12,
   1)
)</f>
        <v/>
      </c>
      <c r="V459" s="131" t="str">
        <f>IF(C459="","",
   ROUND(('County Names to hide (2)'!$D$2 - C459) / 365 * 12, 1)
)</f>
        <v/>
      </c>
      <c r="W459" s="1"/>
      <c r="X459" s="1"/>
      <c r="Y459" s="1"/>
      <c r="Z459" s="1"/>
      <c r="AA459" s="1"/>
      <c r="AB459" s="1"/>
      <c r="AC459" s="1"/>
      <c r="AD459" s="1"/>
      <c r="AE459" s="1"/>
      <c r="AF45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59" s="1"/>
      <c r="AH459" s="1"/>
      <c r="AI459" s="124" t="str">
        <f t="shared" si="16"/>
        <v/>
      </c>
      <c r="AJ459" s="1"/>
      <c r="AK459" s="1"/>
      <c r="AL459" s="1"/>
    </row>
    <row r="460" spans="1:38" x14ac:dyDescent="0.35">
      <c r="A460" s="77"/>
      <c r="C460" s="87"/>
      <c r="L460" s="114" t="str">
        <f t="shared" si="15"/>
        <v>Yes</v>
      </c>
      <c r="M460" s="87"/>
      <c r="N460" s="87"/>
      <c r="O460" s="127" t="str">
        <f>IF(OR(A460="", M460=""), "",
   IF(AND(
         M460 &lt;= 'County Names to hide (2)'!$D$2,
         OR(N460="", N460 &gt;= 'County Names to hide (2)'!$C$2)
      ),
      "Yes",
      "No"
   )
)</f>
        <v/>
      </c>
      <c r="P460" s="87"/>
      <c r="Q460" s="87"/>
      <c r="R460" s="87"/>
      <c r="S460" s="87"/>
      <c r="T460" s="98"/>
      <c r="U460" s="129" t="str">
        <f>IF(M460="","",
   ROUND(
      (MIN(IF(N460="", 'County Names to hide (2)'!$D$2, N460),
           'County Names to hide (2)'!$D$2)
       - M460) / 365 * 12,
   1)
)</f>
        <v/>
      </c>
      <c r="V460" s="131" t="str">
        <f>IF(C460="","",
   ROUND(('County Names to hide (2)'!$D$2 - C460) / 365 * 12, 1)
)</f>
        <v/>
      </c>
      <c r="AF46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60" s="124" t="str">
        <f t="shared" si="16"/>
        <v/>
      </c>
    </row>
    <row r="461" spans="1:38" x14ac:dyDescent="0.35">
      <c r="A461" s="76"/>
      <c r="B461" s="1"/>
      <c r="D461" s="1"/>
      <c r="E461" s="1"/>
      <c r="F461" s="1"/>
      <c r="G461" s="1"/>
      <c r="H461" s="1"/>
      <c r="I461" s="1"/>
      <c r="J461" s="1"/>
      <c r="K461" s="1"/>
      <c r="L461" s="114" t="str">
        <f t="shared" si="15"/>
        <v>Yes</v>
      </c>
      <c r="M461" s="4"/>
      <c r="N461" s="4"/>
      <c r="O461" s="127" t="str">
        <f>IF(OR(A461="", M461=""), "",
   IF(AND(
         M461 &lt;= 'County Names to hide (2)'!$D$2,
         OR(N461="", N461 &gt;= 'County Names to hide (2)'!$C$2)
      ),
      "Yes",
      "No"
   )
)</f>
        <v/>
      </c>
      <c r="P461" s="4"/>
      <c r="Q461" s="4"/>
      <c r="R461" s="4"/>
      <c r="S461" s="4"/>
      <c r="U461" s="129" t="str">
        <f>IF(M461="","",
   ROUND(
      (MIN(IF(N461="", 'County Names to hide (2)'!$D$2, N461),
           'County Names to hide (2)'!$D$2)
       - M461) / 365 * 12,
   1)
)</f>
        <v/>
      </c>
      <c r="V461" s="131" t="str">
        <f>IF(C461="","",
   ROUND(('County Names to hide (2)'!$D$2 - C461) / 365 * 12, 1)
)</f>
        <v/>
      </c>
      <c r="W461" s="1"/>
      <c r="X461" s="1"/>
      <c r="Y461" s="1"/>
      <c r="Z461" s="1"/>
      <c r="AA461" s="1"/>
      <c r="AB461" s="1"/>
      <c r="AC461" s="1"/>
      <c r="AD461" s="1"/>
      <c r="AE461" s="1"/>
      <c r="AF46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61" s="1"/>
      <c r="AH461" s="1"/>
      <c r="AI461" s="124" t="str">
        <f t="shared" si="16"/>
        <v/>
      </c>
      <c r="AJ461" s="1"/>
      <c r="AK461" s="1"/>
      <c r="AL461" s="1"/>
    </row>
    <row r="462" spans="1:38" x14ac:dyDescent="0.35">
      <c r="A462" s="77"/>
      <c r="C462" s="87"/>
      <c r="L462" s="114" t="str">
        <f t="shared" si="15"/>
        <v>Yes</v>
      </c>
      <c r="M462" s="87"/>
      <c r="N462" s="87"/>
      <c r="O462" s="127" t="str">
        <f>IF(OR(A462="", M462=""), "",
   IF(AND(
         M462 &lt;= 'County Names to hide (2)'!$D$2,
         OR(N462="", N462 &gt;= 'County Names to hide (2)'!$C$2)
      ),
      "Yes",
      "No"
   )
)</f>
        <v/>
      </c>
      <c r="P462" s="87"/>
      <c r="Q462" s="87"/>
      <c r="R462" s="87"/>
      <c r="S462" s="87"/>
      <c r="T462" s="98"/>
      <c r="U462" s="129" t="str">
        <f>IF(M462="","",
   ROUND(
      (MIN(IF(N462="", 'County Names to hide (2)'!$D$2, N462),
           'County Names to hide (2)'!$D$2)
       - M462) / 365 * 12,
   1)
)</f>
        <v/>
      </c>
      <c r="V462" s="131" t="str">
        <f>IF(C462="","",
   ROUND(('County Names to hide (2)'!$D$2 - C462) / 365 * 12, 1)
)</f>
        <v/>
      </c>
      <c r="AF46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62" s="124" t="str">
        <f t="shared" si="16"/>
        <v/>
      </c>
    </row>
    <row r="463" spans="1:38" x14ac:dyDescent="0.35">
      <c r="A463" s="76"/>
      <c r="B463" s="1"/>
      <c r="D463" s="1"/>
      <c r="E463" s="1"/>
      <c r="F463" s="1"/>
      <c r="G463" s="1"/>
      <c r="H463" s="1"/>
      <c r="I463" s="1"/>
      <c r="J463" s="1"/>
      <c r="K463" s="1"/>
      <c r="L463" s="114" t="str">
        <f t="shared" si="15"/>
        <v>Yes</v>
      </c>
      <c r="M463" s="4"/>
      <c r="N463" s="4"/>
      <c r="O463" s="127" t="str">
        <f>IF(OR(A463="", M463=""), "",
   IF(AND(
         M463 &lt;= 'County Names to hide (2)'!$D$2,
         OR(N463="", N463 &gt;= 'County Names to hide (2)'!$C$2)
      ),
      "Yes",
      "No"
   )
)</f>
        <v/>
      </c>
      <c r="P463" s="4"/>
      <c r="Q463" s="4"/>
      <c r="R463" s="4"/>
      <c r="S463" s="4"/>
      <c r="U463" s="129" t="str">
        <f>IF(M463="","",
   ROUND(
      (MIN(IF(N463="", 'County Names to hide (2)'!$D$2, N463),
           'County Names to hide (2)'!$D$2)
       - M463) / 365 * 12,
   1)
)</f>
        <v/>
      </c>
      <c r="V463" s="131" t="str">
        <f>IF(C463="","",
   ROUND(('County Names to hide (2)'!$D$2 - C463) / 365 * 12, 1)
)</f>
        <v/>
      </c>
      <c r="W463" s="1"/>
      <c r="X463" s="1"/>
      <c r="Y463" s="1"/>
      <c r="Z463" s="1"/>
      <c r="AA463" s="1"/>
      <c r="AB463" s="1"/>
      <c r="AC463" s="1"/>
      <c r="AD463" s="1"/>
      <c r="AE463" s="1"/>
      <c r="AF46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63" s="1"/>
      <c r="AH463" s="1"/>
      <c r="AI463" s="124" t="str">
        <f t="shared" si="16"/>
        <v/>
      </c>
      <c r="AJ463" s="1"/>
      <c r="AK463" s="1"/>
      <c r="AL463" s="1"/>
    </row>
    <row r="464" spans="1:38" x14ac:dyDescent="0.35">
      <c r="A464" s="77"/>
      <c r="C464" s="87"/>
      <c r="L464" s="114" t="str">
        <f t="shared" si="15"/>
        <v>Yes</v>
      </c>
      <c r="M464" s="87"/>
      <c r="N464" s="87"/>
      <c r="O464" s="127" t="str">
        <f>IF(OR(A464="", M464=""), "",
   IF(AND(
         M464 &lt;= 'County Names to hide (2)'!$D$2,
         OR(N464="", N464 &gt;= 'County Names to hide (2)'!$C$2)
      ),
      "Yes",
      "No"
   )
)</f>
        <v/>
      </c>
      <c r="P464" s="87"/>
      <c r="Q464" s="87"/>
      <c r="R464" s="87"/>
      <c r="S464" s="87"/>
      <c r="T464" s="98"/>
      <c r="U464" s="129" t="str">
        <f>IF(M464="","",
   ROUND(
      (MIN(IF(N464="", 'County Names to hide (2)'!$D$2, N464),
           'County Names to hide (2)'!$D$2)
       - M464) / 365 * 12,
   1)
)</f>
        <v/>
      </c>
      <c r="V464" s="131" t="str">
        <f>IF(C464="","",
   ROUND(('County Names to hide (2)'!$D$2 - C464) / 365 * 12, 1)
)</f>
        <v/>
      </c>
      <c r="AF46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64" s="124" t="str">
        <f t="shared" si="16"/>
        <v/>
      </c>
    </row>
    <row r="465" spans="1:38" x14ac:dyDescent="0.35">
      <c r="A465" s="76"/>
      <c r="B465" s="1"/>
      <c r="D465" s="1"/>
      <c r="E465" s="1"/>
      <c r="F465" s="1"/>
      <c r="G465" s="1"/>
      <c r="H465" s="1"/>
      <c r="I465" s="1"/>
      <c r="J465" s="1"/>
      <c r="K465" s="1"/>
      <c r="L465" s="114" t="str">
        <f t="shared" si="15"/>
        <v>Yes</v>
      </c>
      <c r="M465" s="4"/>
      <c r="N465" s="4"/>
      <c r="O465" s="127" t="str">
        <f>IF(OR(A465="", M465=""), "",
   IF(AND(
         M465 &lt;= 'County Names to hide (2)'!$D$2,
         OR(N465="", N465 &gt;= 'County Names to hide (2)'!$C$2)
      ),
      "Yes",
      "No"
   )
)</f>
        <v/>
      </c>
      <c r="P465" s="4"/>
      <c r="Q465" s="4"/>
      <c r="R465" s="4"/>
      <c r="S465" s="4"/>
      <c r="U465" s="129" t="str">
        <f>IF(M465="","",
   ROUND(
      (MIN(IF(N465="", 'County Names to hide (2)'!$D$2, N465),
           'County Names to hide (2)'!$D$2)
       - M465) / 365 * 12,
   1)
)</f>
        <v/>
      </c>
      <c r="V465" s="131" t="str">
        <f>IF(C465="","",
   ROUND(('County Names to hide (2)'!$D$2 - C465) / 365 * 12, 1)
)</f>
        <v/>
      </c>
      <c r="W465" s="1"/>
      <c r="X465" s="1"/>
      <c r="Y465" s="1"/>
      <c r="Z465" s="1"/>
      <c r="AA465" s="1"/>
      <c r="AB465" s="1"/>
      <c r="AC465" s="1"/>
      <c r="AD465" s="1"/>
      <c r="AE465" s="1"/>
      <c r="AF46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65" s="1"/>
      <c r="AH465" s="1"/>
      <c r="AI465" s="124" t="str">
        <f t="shared" si="16"/>
        <v/>
      </c>
      <c r="AJ465" s="1"/>
      <c r="AK465" s="1"/>
      <c r="AL465" s="1"/>
    </row>
    <row r="466" spans="1:38" x14ac:dyDescent="0.35">
      <c r="A466" s="77"/>
      <c r="C466" s="87"/>
      <c r="L466" s="114" t="str">
        <f t="shared" si="15"/>
        <v>Yes</v>
      </c>
      <c r="M466" s="87"/>
      <c r="N466" s="87"/>
      <c r="O466" s="127" t="str">
        <f>IF(OR(A466="", M466=""), "",
   IF(AND(
         M466 &lt;= 'County Names to hide (2)'!$D$2,
         OR(N466="", N466 &gt;= 'County Names to hide (2)'!$C$2)
      ),
      "Yes",
      "No"
   )
)</f>
        <v/>
      </c>
      <c r="P466" s="87"/>
      <c r="Q466" s="87"/>
      <c r="R466" s="87"/>
      <c r="S466" s="87"/>
      <c r="T466" s="98"/>
      <c r="U466" s="129" t="str">
        <f>IF(M466="","",
   ROUND(
      (MIN(IF(N466="", 'County Names to hide (2)'!$D$2, N466),
           'County Names to hide (2)'!$D$2)
       - M466) / 365 * 12,
   1)
)</f>
        <v/>
      </c>
      <c r="V466" s="131" t="str">
        <f>IF(C466="","",
   ROUND(('County Names to hide (2)'!$D$2 - C466) / 365 * 12, 1)
)</f>
        <v/>
      </c>
      <c r="AF46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66" s="124" t="str">
        <f t="shared" si="16"/>
        <v/>
      </c>
    </row>
    <row r="467" spans="1:38" x14ac:dyDescent="0.35">
      <c r="A467" s="76"/>
      <c r="B467" s="1"/>
      <c r="D467" s="1"/>
      <c r="E467" s="1"/>
      <c r="F467" s="1"/>
      <c r="G467" s="1"/>
      <c r="H467" s="1"/>
      <c r="I467" s="1"/>
      <c r="J467" s="1"/>
      <c r="K467" s="1"/>
      <c r="L467" s="114" t="str">
        <f t="shared" si="15"/>
        <v>Yes</v>
      </c>
      <c r="M467" s="4"/>
      <c r="N467" s="4"/>
      <c r="O467" s="127" t="str">
        <f>IF(OR(A467="", M467=""), "",
   IF(AND(
         M467 &lt;= 'County Names to hide (2)'!$D$2,
         OR(N467="", N467 &gt;= 'County Names to hide (2)'!$C$2)
      ),
      "Yes",
      "No"
   )
)</f>
        <v/>
      </c>
      <c r="P467" s="4"/>
      <c r="Q467" s="4"/>
      <c r="R467" s="4"/>
      <c r="S467" s="4"/>
      <c r="U467" s="129" t="str">
        <f>IF(M467="","",
   ROUND(
      (MIN(IF(N467="", 'County Names to hide (2)'!$D$2, N467),
           'County Names to hide (2)'!$D$2)
       - M467) / 365 * 12,
   1)
)</f>
        <v/>
      </c>
      <c r="V467" s="131" t="str">
        <f>IF(C467="","",
   ROUND(('County Names to hide (2)'!$D$2 - C467) / 365 * 12, 1)
)</f>
        <v/>
      </c>
      <c r="W467" s="1"/>
      <c r="X467" s="1"/>
      <c r="Y467" s="1"/>
      <c r="Z467" s="1"/>
      <c r="AA467" s="1"/>
      <c r="AB467" s="1"/>
      <c r="AC467" s="1"/>
      <c r="AD467" s="1"/>
      <c r="AE467" s="1"/>
      <c r="AF46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67" s="1"/>
      <c r="AH467" s="1"/>
      <c r="AI467" s="124" t="str">
        <f t="shared" si="16"/>
        <v/>
      </c>
      <c r="AJ467" s="1"/>
      <c r="AK467" s="1"/>
      <c r="AL467" s="1"/>
    </row>
    <row r="468" spans="1:38" x14ac:dyDescent="0.35">
      <c r="A468" s="77"/>
      <c r="C468" s="87"/>
      <c r="L468" s="114" t="str">
        <f t="shared" si="15"/>
        <v>Yes</v>
      </c>
      <c r="M468" s="87"/>
      <c r="N468" s="87"/>
      <c r="O468" s="127" t="str">
        <f>IF(OR(A468="", M468=""), "",
   IF(AND(
         M468 &lt;= 'County Names to hide (2)'!$D$2,
         OR(N468="", N468 &gt;= 'County Names to hide (2)'!$C$2)
      ),
      "Yes",
      "No"
   )
)</f>
        <v/>
      </c>
      <c r="P468" s="87"/>
      <c r="Q468" s="87"/>
      <c r="R468" s="87"/>
      <c r="S468" s="87"/>
      <c r="T468" s="98"/>
      <c r="U468" s="129" t="str">
        <f>IF(M468="","",
   ROUND(
      (MIN(IF(N468="", 'County Names to hide (2)'!$D$2, N468),
           'County Names to hide (2)'!$D$2)
       - M468) / 365 * 12,
   1)
)</f>
        <v/>
      </c>
      <c r="V468" s="131" t="str">
        <f>IF(C468="","",
   ROUND(('County Names to hide (2)'!$D$2 - C468) / 365 * 12, 1)
)</f>
        <v/>
      </c>
      <c r="AF46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68" s="124" t="str">
        <f t="shared" si="16"/>
        <v/>
      </c>
    </row>
    <row r="469" spans="1:38" x14ac:dyDescent="0.35">
      <c r="A469" s="76"/>
      <c r="B469" s="1"/>
      <c r="D469" s="1"/>
      <c r="E469" s="1"/>
      <c r="F469" s="1"/>
      <c r="G469" s="1"/>
      <c r="H469" s="1"/>
      <c r="I469" s="1"/>
      <c r="J469" s="1"/>
      <c r="K469" s="1"/>
      <c r="L469" s="114" t="str">
        <f t="shared" si="15"/>
        <v>Yes</v>
      </c>
      <c r="M469" s="4"/>
      <c r="N469" s="4"/>
      <c r="O469" s="127" t="str">
        <f>IF(OR(A469="", M469=""), "",
   IF(AND(
         M469 &lt;= 'County Names to hide (2)'!$D$2,
         OR(N469="", N469 &gt;= 'County Names to hide (2)'!$C$2)
      ),
      "Yes",
      "No"
   )
)</f>
        <v/>
      </c>
      <c r="P469" s="4"/>
      <c r="Q469" s="4"/>
      <c r="R469" s="4"/>
      <c r="S469" s="4"/>
      <c r="U469" s="129" t="str">
        <f>IF(M469="","",
   ROUND(
      (MIN(IF(N469="", 'County Names to hide (2)'!$D$2, N469),
           'County Names to hide (2)'!$D$2)
       - M469) / 365 * 12,
   1)
)</f>
        <v/>
      </c>
      <c r="V469" s="131" t="str">
        <f>IF(C469="","",
   ROUND(('County Names to hide (2)'!$D$2 - C469) / 365 * 12, 1)
)</f>
        <v/>
      </c>
      <c r="W469" s="1"/>
      <c r="X469" s="1"/>
      <c r="Y469" s="1"/>
      <c r="Z469" s="1"/>
      <c r="AA469" s="1"/>
      <c r="AB469" s="1"/>
      <c r="AC469" s="1"/>
      <c r="AD469" s="1"/>
      <c r="AE469" s="1"/>
      <c r="AF46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69" s="1"/>
      <c r="AH469" s="1"/>
      <c r="AI469" s="124" t="str">
        <f t="shared" si="16"/>
        <v/>
      </c>
      <c r="AJ469" s="1"/>
      <c r="AK469" s="1"/>
      <c r="AL469" s="1"/>
    </row>
    <row r="470" spans="1:38" x14ac:dyDescent="0.35">
      <c r="A470" s="77"/>
      <c r="C470" s="87"/>
      <c r="L470" s="114" t="str">
        <f t="shared" si="15"/>
        <v>Yes</v>
      </c>
      <c r="M470" s="87"/>
      <c r="N470" s="87"/>
      <c r="O470" s="127" t="str">
        <f>IF(OR(A470="", M470=""), "",
   IF(AND(
         M470 &lt;= 'County Names to hide (2)'!$D$2,
         OR(N470="", N470 &gt;= 'County Names to hide (2)'!$C$2)
      ),
      "Yes",
      "No"
   )
)</f>
        <v/>
      </c>
      <c r="P470" s="87"/>
      <c r="Q470" s="87"/>
      <c r="R470" s="87"/>
      <c r="S470" s="87"/>
      <c r="T470" s="98"/>
      <c r="U470" s="129" t="str">
        <f>IF(M470="","",
   ROUND(
      (MIN(IF(N470="", 'County Names to hide (2)'!$D$2, N470),
           'County Names to hide (2)'!$D$2)
       - M470) / 365 * 12,
   1)
)</f>
        <v/>
      </c>
      <c r="V470" s="131" t="str">
        <f>IF(C470="","",
   ROUND(('County Names to hide (2)'!$D$2 - C470) / 365 * 12, 1)
)</f>
        <v/>
      </c>
      <c r="AF47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70" s="124" t="str">
        <f t="shared" si="16"/>
        <v/>
      </c>
    </row>
    <row r="471" spans="1:38" x14ac:dyDescent="0.35">
      <c r="A471" s="76"/>
      <c r="B471" s="1"/>
      <c r="D471" s="1"/>
      <c r="E471" s="1"/>
      <c r="F471" s="1"/>
      <c r="G471" s="1"/>
      <c r="H471" s="1"/>
      <c r="I471" s="1"/>
      <c r="J471" s="1"/>
      <c r="K471" s="1"/>
      <c r="L471" s="114" t="str">
        <f t="shared" si="15"/>
        <v>Yes</v>
      </c>
      <c r="M471" s="4"/>
      <c r="N471" s="4"/>
      <c r="O471" s="127" t="str">
        <f>IF(OR(A471="", M471=""), "",
   IF(AND(
         M471 &lt;= 'County Names to hide (2)'!$D$2,
         OR(N471="", N471 &gt;= 'County Names to hide (2)'!$C$2)
      ),
      "Yes",
      "No"
   )
)</f>
        <v/>
      </c>
      <c r="P471" s="4"/>
      <c r="Q471" s="4"/>
      <c r="R471" s="4"/>
      <c r="S471" s="4"/>
      <c r="U471" s="129" t="str">
        <f>IF(M471="","",
   ROUND(
      (MIN(IF(N471="", 'County Names to hide (2)'!$D$2, N471),
           'County Names to hide (2)'!$D$2)
       - M471) / 365 * 12,
   1)
)</f>
        <v/>
      </c>
      <c r="V471" s="131" t="str">
        <f>IF(C471="","",
   ROUND(('County Names to hide (2)'!$D$2 - C471) / 365 * 12, 1)
)</f>
        <v/>
      </c>
      <c r="W471" s="1"/>
      <c r="X471" s="1"/>
      <c r="Y471" s="1"/>
      <c r="Z471" s="1"/>
      <c r="AA471" s="1"/>
      <c r="AB471" s="1"/>
      <c r="AC471" s="1"/>
      <c r="AD471" s="1"/>
      <c r="AE471" s="1"/>
      <c r="AF47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71" s="1"/>
      <c r="AH471" s="1"/>
      <c r="AI471" s="124" t="str">
        <f t="shared" si="16"/>
        <v/>
      </c>
      <c r="AJ471" s="1"/>
      <c r="AK471" s="1"/>
      <c r="AL471" s="1"/>
    </row>
    <row r="472" spans="1:38" x14ac:dyDescent="0.35">
      <c r="A472" s="77"/>
      <c r="C472" s="87"/>
      <c r="L472" s="114" t="str">
        <f t="shared" si="15"/>
        <v>Yes</v>
      </c>
      <c r="M472" s="87"/>
      <c r="N472" s="87"/>
      <c r="O472" s="127" t="str">
        <f>IF(OR(A472="", M472=""), "",
   IF(AND(
         M472 &lt;= 'County Names to hide (2)'!$D$2,
         OR(N472="", N472 &gt;= 'County Names to hide (2)'!$C$2)
      ),
      "Yes",
      "No"
   )
)</f>
        <v/>
      </c>
      <c r="P472" s="87"/>
      <c r="Q472" s="87"/>
      <c r="R472" s="87"/>
      <c r="S472" s="87"/>
      <c r="T472" s="98"/>
      <c r="U472" s="129" t="str">
        <f>IF(M472="","",
   ROUND(
      (MIN(IF(N472="", 'County Names to hide (2)'!$D$2, N472),
           'County Names to hide (2)'!$D$2)
       - M472) / 365 * 12,
   1)
)</f>
        <v/>
      </c>
      <c r="V472" s="131" t="str">
        <f>IF(C472="","",
   ROUND(('County Names to hide (2)'!$D$2 - C472) / 365 * 12, 1)
)</f>
        <v/>
      </c>
      <c r="AF47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72" s="124" t="str">
        <f t="shared" si="16"/>
        <v/>
      </c>
    </row>
    <row r="473" spans="1:38" x14ac:dyDescent="0.35">
      <c r="A473" s="76"/>
      <c r="B473" s="1"/>
      <c r="D473" s="1"/>
      <c r="E473" s="1"/>
      <c r="F473" s="1"/>
      <c r="G473" s="1"/>
      <c r="H473" s="1"/>
      <c r="I473" s="1"/>
      <c r="J473" s="1"/>
      <c r="K473" s="1"/>
      <c r="L473" s="114" t="str">
        <f t="shared" si="15"/>
        <v>Yes</v>
      </c>
      <c r="M473" s="4"/>
      <c r="N473" s="4"/>
      <c r="O473" s="127" t="str">
        <f>IF(OR(A473="", M473=""), "",
   IF(AND(
         M473 &lt;= 'County Names to hide (2)'!$D$2,
         OR(N473="", N473 &gt;= 'County Names to hide (2)'!$C$2)
      ),
      "Yes",
      "No"
   )
)</f>
        <v/>
      </c>
      <c r="P473" s="4"/>
      <c r="Q473" s="4"/>
      <c r="R473" s="4"/>
      <c r="S473" s="4"/>
      <c r="U473" s="129" t="str">
        <f>IF(M473="","",
   ROUND(
      (MIN(IF(N473="", 'County Names to hide (2)'!$D$2, N473),
           'County Names to hide (2)'!$D$2)
       - M473) / 365 * 12,
   1)
)</f>
        <v/>
      </c>
      <c r="V473" s="131" t="str">
        <f>IF(C473="","",
   ROUND(('County Names to hide (2)'!$D$2 - C473) / 365 * 12, 1)
)</f>
        <v/>
      </c>
      <c r="W473" s="1"/>
      <c r="X473" s="1"/>
      <c r="Y473" s="1"/>
      <c r="Z473" s="1"/>
      <c r="AA473" s="1"/>
      <c r="AB473" s="1"/>
      <c r="AC473" s="1"/>
      <c r="AD473" s="1"/>
      <c r="AE473" s="1"/>
      <c r="AF47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73" s="1"/>
      <c r="AH473" s="1"/>
      <c r="AI473" s="124" t="str">
        <f t="shared" si="16"/>
        <v/>
      </c>
      <c r="AJ473" s="1"/>
      <c r="AK473" s="1"/>
      <c r="AL473" s="1"/>
    </row>
    <row r="474" spans="1:38" x14ac:dyDescent="0.35">
      <c r="A474" s="77"/>
      <c r="C474" s="87"/>
      <c r="L474" s="114" t="str">
        <f t="shared" si="15"/>
        <v>Yes</v>
      </c>
      <c r="M474" s="87"/>
      <c r="N474" s="87"/>
      <c r="O474" s="127" t="str">
        <f>IF(OR(A474="", M474=""), "",
   IF(AND(
         M474 &lt;= 'County Names to hide (2)'!$D$2,
         OR(N474="", N474 &gt;= 'County Names to hide (2)'!$C$2)
      ),
      "Yes",
      "No"
   )
)</f>
        <v/>
      </c>
      <c r="P474" s="87"/>
      <c r="Q474" s="87"/>
      <c r="R474" s="87"/>
      <c r="S474" s="87"/>
      <c r="T474" s="98"/>
      <c r="U474" s="129" t="str">
        <f>IF(M474="","",
   ROUND(
      (MIN(IF(N474="", 'County Names to hide (2)'!$D$2, N474),
           'County Names to hide (2)'!$D$2)
       - M474) / 365 * 12,
   1)
)</f>
        <v/>
      </c>
      <c r="V474" s="131" t="str">
        <f>IF(C474="","",
   ROUND(('County Names to hide (2)'!$D$2 - C474) / 365 * 12, 1)
)</f>
        <v/>
      </c>
      <c r="AF47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74" s="124" t="str">
        <f t="shared" si="16"/>
        <v/>
      </c>
    </row>
    <row r="475" spans="1:38" x14ac:dyDescent="0.35">
      <c r="A475" s="76"/>
      <c r="B475" s="1"/>
      <c r="D475" s="1"/>
      <c r="E475" s="1"/>
      <c r="F475" s="1"/>
      <c r="G475" s="1"/>
      <c r="H475" s="1"/>
      <c r="I475" s="1"/>
      <c r="J475" s="1"/>
      <c r="K475" s="1"/>
      <c r="L475" s="114" t="str">
        <f t="shared" si="15"/>
        <v>Yes</v>
      </c>
      <c r="M475" s="4"/>
      <c r="N475" s="4"/>
      <c r="O475" s="127" t="str">
        <f>IF(OR(A475="", M475=""), "",
   IF(AND(
         M475 &lt;= 'County Names to hide (2)'!$D$2,
         OR(N475="", N475 &gt;= 'County Names to hide (2)'!$C$2)
      ),
      "Yes",
      "No"
   )
)</f>
        <v/>
      </c>
      <c r="P475" s="4"/>
      <c r="Q475" s="4"/>
      <c r="R475" s="4"/>
      <c r="S475" s="4"/>
      <c r="U475" s="129" t="str">
        <f>IF(M475="","",
   ROUND(
      (MIN(IF(N475="", 'County Names to hide (2)'!$D$2, N475),
           'County Names to hide (2)'!$D$2)
       - M475) / 365 * 12,
   1)
)</f>
        <v/>
      </c>
      <c r="V475" s="131" t="str">
        <f>IF(C475="","",
   ROUND(('County Names to hide (2)'!$D$2 - C475) / 365 * 12, 1)
)</f>
        <v/>
      </c>
      <c r="W475" s="1"/>
      <c r="X475" s="1"/>
      <c r="Y475" s="1"/>
      <c r="Z475" s="1"/>
      <c r="AA475" s="1"/>
      <c r="AB475" s="1"/>
      <c r="AC475" s="1"/>
      <c r="AD475" s="1"/>
      <c r="AE475" s="1"/>
      <c r="AF47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75" s="1"/>
      <c r="AH475" s="1"/>
      <c r="AI475" s="124" t="str">
        <f t="shared" si="16"/>
        <v/>
      </c>
      <c r="AJ475" s="1"/>
      <c r="AK475" s="1"/>
      <c r="AL475" s="1"/>
    </row>
    <row r="476" spans="1:38" x14ac:dyDescent="0.35">
      <c r="A476" s="77"/>
      <c r="C476" s="87"/>
      <c r="L476" s="114" t="str">
        <f t="shared" si="15"/>
        <v>Yes</v>
      </c>
      <c r="M476" s="87"/>
      <c r="N476" s="87"/>
      <c r="O476" s="127" t="str">
        <f>IF(OR(A476="", M476=""), "",
   IF(AND(
         M476 &lt;= 'County Names to hide (2)'!$D$2,
         OR(N476="", N476 &gt;= 'County Names to hide (2)'!$C$2)
      ),
      "Yes",
      "No"
   )
)</f>
        <v/>
      </c>
      <c r="P476" s="87"/>
      <c r="Q476" s="87"/>
      <c r="R476" s="87"/>
      <c r="S476" s="87"/>
      <c r="T476" s="98"/>
      <c r="U476" s="129" t="str">
        <f>IF(M476="","",
   ROUND(
      (MIN(IF(N476="", 'County Names to hide (2)'!$D$2, N476),
           'County Names to hide (2)'!$D$2)
       - M476) / 365 * 12,
   1)
)</f>
        <v/>
      </c>
      <c r="V476" s="131" t="str">
        <f>IF(C476="","",
   ROUND(('County Names to hide (2)'!$D$2 - C476) / 365 * 12, 1)
)</f>
        <v/>
      </c>
      <c r="AF47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76" s="124" t="str">
        <f t="shared" si="16"/>
        <v/>
      </c>
    </row>
    <row r="477" spans="1:38" x14ac:dyDescent="0.35">
      <c r="A477" s="76"/>
      <c r="B477" s="1"/>
      <c r="D477" s="1"/>
      <c r="E477" s="1"/>
      <c r="F477" s="1"/>
      <c r="G477" s="1"/>
      <c r="H477" s="1"/>
      <c r="I477" s="1"/>
      <c r="J477" s="1"/>
      <c r="K477" s="1"/>
      <c r="L477" s="114" t="str">
        <f t="shared" si="15"/>
        <v>Yes</v>
      </c>
      <c r="M477" s="4"/>
      <c r="N477" s="4"/>
      <c r="O477" s="127" t="str">
        <f>IF(OR(A477="", M477=""), "",
   IF(AND(
         M477 &lt;= 'County Names to hide (2)'!$D$2,
         OR(N477="", N477 &gt;= 'County Names to hide (2)'!$C$2)
      ),
      "Yes",
      "No"
   )
)</f>
        <v/>
      </c>
      <c r="P477" s="4"/>
      <c r="Q477" s="4"/>
      <c r="R477" s="4"/>
      <c r="S477" s="4"/>
      <c r="U477" s="129" t="str">
        <f>IF(M477="","",
   ROUND(
      (MIN(IF(N477="", 'County Names to hide (2)'!$D$2, N477),
           'County Names to hide (2)'!$D$2)
       - M477) / 365 * 12,
   1)
)</f>
        <v/>
      </c>
      <c r="V477" s="131" t="str">
        <f>IF(C477="","",
   ROUND(('County Names to hide (2)'!$D$2 - C477) / 365 * 12, 1)
)</f>
        <v/>
      </c>
      <c r="W477" s="1"/>
      <c r="X477" s="1"/>
      <c r="Y477" s="1"/>
      <c r="Z477" s="1"/>
      <c r="AA477" s="1"/>
      <c r="AB477" s="1"/>
      <c r="AC477" s="1"/>
      <c r="AD477" s="1"/>
      <c r="AE477" s="1"/>
      <c r="AF47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77" s="1"/>
      <c r="AH477" s="1"/>
      <c r="AI477" s="124" t="str">
        <f t="shared" si="16"/>
        <v/>
      </c>
      <c r="AJ477" s="1"/>
      <c r="AK477" s="1"/>
      <c r="AL477" s="1"/>
    </row>
    <row r="478" spans="1:38" x14ac:dyDescent="0.35">
      <c r="A478" s="77"/>
      <c r="C478" s="87"/>
      <c r="L478" s="114" t="str">
        <f t="shared" si="15"/>
        <v>Yes</v>
      </c>
      <c r="M478" s="87"/>
      <c r="N478" s="87"/>
      <c r="O478" s="127" t="str">
        <f>IF(OR(A478="", M478=""), "",
   IF(AND(
         M478 &lt;= 'County Names to hide (2)'!$D$2,
         OR(N478="", N478 &gt;= 'County Names to hide (2)'!$C$2)
      ),
      "Yes",
      "No"
   )
)</f>
        <v/>
      </c>
      <c r="P478" s="87"/>
      <c r="Q478" s="87"/>
      <c r="R478" s="87"/>
      <c r="S478" s="87"/>
      <c r="T478" s="98"/>
      <c r="U478" s="129" t="str">
        <f>IF(M478="","",
   ROUND(
      (MIN(IF(N478="", 'County Names to hide (2)'!$D$2, N478),
           'County Names to hide (2)'!$D$2)
       - M478) / 365 * 12,
   1)
)</f>
        <v/>
      </c>
      <c r="V478" s="131" t="str">
        <f>IF(C478="","",
   ROUND(('County Names to hide (2)'!$D$2 - C478) / 365 * 12, 1)
)</f>
        <v/>
      </c>
      <c r="AF47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78" s="124" t="str">
        <f t="shared" si="16"/>
        <v/>
      </c>
    </row>
    <row r="479" spans="1:38" x14ac:dyDescent="0.35">
      <c r="A479" s="76"/>
      <c r="B479" s="1"/>
      <c r="D479" s="1"/>
      <c r="E479" s="1"/>
      <c r="F479" s="1"/>
      <c r="G479" s="1"/>
      <c r="H479" s="1"/>
      <c r="I479" s="1"/>
      <c r="J479" s="1"/>
      <c r="K479" s="1"/>
      <c r="L479" s="114" t="str">
        <f t="shared" si="15"/>
        <v>Yes</v>
      </c>
      <c r="M479" s="4"/>
      <c r="N479" s="4"/>
      <c r="O479" s="127" t="str">
        <f>IF(OR(A479="", M479=""), "",
   IF(AND(
         M479 &lt;= 'County Names to hide (2)'!$D$2,
         OR(N479="", N479 &gt;= 'County Names to hide (2)'!$C$2)
      ),
      "Yes",
      "No"
   )
)</f>
        <v/>
      </c>
      <c r="P479" s="4"/>
      <c r="Q479" s="4"/>
      <c r="R479" s="4"/>
      <c r="S479" s="4"/>
      <c r="U479" s="129" t="str">
        <f>IF(M479="","",
   ROUND(
      (MIN(IF(N479="", 'County Names to hide (2)'!$D$2, N479),
           'County Names to hide (2)'!$D$2)
       - M479) / 365 * 12,
   1)
)</f>
        <v/>
      </c>
      <c r="V479" s="131" t="str">
        <f>IF(C479="","",
   ROUND(('County Names to hide (2)'!$D$2 - C479) / 365 * 12, 1)
)</f>
        <v/>
      </c>
      <c r="W479" s="1"/>
      <c r="X479" s="1"/>
      <c r="Y479" s="1"/>
      <c r="Z479" s="1"/>
      <c r="AA479" s="1"/>
      <c r="AB479" s="1"/>
      <c r="AC479" s="1"/>
      <c r="AD479" s="1"/>
      <c r="AE479" s="1"/>
      <c r="AF47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79" s="1"/>
      <c r="AH479" s="1"/>
      <c r="AI479" s="124" t="str">
        <f t="shared" si="16"/>
        <v/>
      </c>
      <c r="AJ479" s="1"/>
      <c r="AK479" s="1"/>
      <c r="AL479" s="1"/>
    </row>
    <row r="480" spans="1:38" x14ac:dyDescent="0.35">
      <c r="A480" s="77"/>
      <c r="C480" s="87"/>
      <c r="L480" s="114" t="str">
        <f t="shared" si="15"/>
        <v>Yes</v>
      </c>
      <c r="M480" s="87"/>
      <c r="N480" s="87"/>
      <c r="O480" s="127" t="str">
        <f>IF(OR(A480="", M480=""), "",
   IF(AND(
         M480 &lt;= 'County Names to hide (2)'!$D$2,
         OR(N480="", N480 &gt;= 'County Names to hide (2)'!$C$2)
      ),
      "Yes",
      "No"
   )
)</f>
        <v/>
      </c>
      <c r="P480" s="87"/>
      <c r="Q480" s="87"/>
      <c r="R480" s="87"/>
      <c r="S480" s="87"/>
      <c r="T480" s="98"/>
      <c r="U480" s="129" t="str">
        <f>IF(M480="","",
   ROUND(
      (MIN(IF(N480="", 'County Names to hide (2)'!$D$2, N480),
           'County Names to hide (2)'!$D$2)
       - M480) / 365 * 12,
   1)
)</f>
        <v/>
      </c>
      <c r="V480" s="131" t="str">
        <f>IF(C480="","",
   ROUND(('County Names to hide (2)'!$D$2 - C480) / 365 * 12, 1)
)</f>
        <v/>
      </c>
      <c r="AF48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80" s="124" t="str">
        <f t="shared" si="16"/>
        <v/>
      </c>
    </row>
    <row r="481" spans="1:38" x14ac:dyDescent="0.35">
      <c r="A481" s="76"/>
      <c r="B481" s="1"/>
      <c r="D481" s="1"/>
      <c r="E481" s="1"/>
      <c r="F481" s="1"/>
      <c r="G481" s="1"/>
      <c r="H481" s="1"/>
      <c r="I481" s="1"/>
      <c r="J481" s="1"/>
      <c r="K481" s="1"/>
      <c r="L481" s="114" t="str">
        <f t="shared" si="15"/>
        <v>Yes</v>
      </c>
      <c r="M481" s="4"/>
      <c r="N481" s="4"/>
      <c r="O481" s="127" t="str">
        <f>IF(OR(A481="", M481=""), "",
   IF(AND(
         M481 &lt;= 'County Names to hide (2)'!$D$2,
         OR(N481="", N481 &gt;= 'County Names to hide (2)'!$C$2)
      ),
      "Yes",
      "No"
   )
)</f>
        <v/>
      </c>
      <c r="P481" s="4"/>
      <c r="Q481" s="4"/>
      <c r="R481" s="4"/>
      <c r="S481" s="4"/>
      <c r="U481" s="129" t="str">
        <f>IF(M481="","",
   ROUND(
      (MIN(IF(N481="", 'County Names to hide (2)'!$D$2, N481),
           'County Names to hide (2)'!$D$2)
       - M481) / 365 * 12,
   1)
)</f>
        <v/>
      </c>
      <c r="V481" s="131" t="str">
        <f>IF(C481="","",
   ROUND(('County Names to hide (2)'!$D$2 - C481) / 365 * 12, 1)
)</f>
        <v/>
      </c>
      <c r="W481" s="1"/>
      <c r="X481" s="1"/>
      <c r="Y481" s="1"/>
      <c r="Z481" s="1"/>
      <c r="AA481" s="1"/>
      <c r="AB481" s="1"/>
      <c r="AC481" s="1"/>
      <c r="AD481" s="1"/>
      <c r="AE481" s="1"/>
      <c r="AF48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81" s="1"/>
      <c r="AH481" s="1"/>
      <c r="AI481" s="124" t="str">
        <f t="shared" si="16"/>
        <v/>
      </c>
      <c r="AJ481" s="1"/>
      <c r="AK481" s="1"/>
      <c r="AL481" s="1"/>
    </row>
    <row r="482" spans="1:38" x14ac:dyDescent="0.35">
      <c r="A482" s="77"/>
      <c r="C482" s="87"/>
      <c r="L482" s="114" t="str">
        <f t="shared" si="15"/>
        <v>Yes</v>
      </c>
      <c r="M482" s="87"/>
      <c r="N482" s="87"/>
      <c r="O482" s="127" t="str">
        <f>IF(OR(A482="", M482=""), "",
   IF(AND(
         M482 &lt;= 'County Names to hide (2)'!$D$2,
         OR(N482="", N482 &gt;= 'County Names to hide (2)'!$C$2)
      ),
      "Yes",
      "No"
   )
)</f>
        <v/>
      </c>
      <c r="P482" s="87"/>
      <c r="Q482" s="87"/>
      <c r="R482" s="87"/>
      <c r="S482" s="87"/>
      <c r="T482" s="98"/>
      <c r="U482" s="129" t="str">
        <f>IF(M482="","",
   ROUND(
      (MIN(IF(N482="", 'County Names to hide (2)'!$D$2, N482),
           'County Names to hide (2)'!$D$2)
       - M482) / 365 * 12,
   1)
)</f>
        <v/>
      </c>
      <c r="V482" s="131" t="str">
        <f>IF(C482="","",
   ROUND(('County Names to hide (2)'!$D$2 - C482) / 365 * 12, 1)
)</f>
        <v/>
      </c>
      <c r="AF48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82" s="124" t="str">
        <f t="shared" si="16"/>
        <v/>
      </c>
    </row>
    <row r="483" spans="1:38" x14ac:dyDescent="0.35">
      <c r="A483" s="76"/>
      <c r="B483" s="1"/>
      <c r="D483" s="1"/>
      <c r="E483" s="1"/>
      <c r="F483" s="1"/>
      <c r="G483" s="1"/>
      <c r="H483" s="1"/>
      <c r="I483" s="1"/>
      <c r="J483" s="1"/>
      <c r="K483" s="1"/>
      <c r="L483" s="114" t="str">
        <f t="shared" si="15"/>
        <v>Yes</v>
      </c>
      <c r="M483" s="4"/>
      <c r="N483" s="4"/>
      <c r="O483" s="127" t="str">
        <f>IF(OR(A483="", M483=""), "",
   IF(AND(
         M483 &lt;= 'County Names to hide (2)'!$D$2,
         OR(N483="", N483 &gt;= 'County Names to hide (2)'!$C$2)
      ),
      "Yes",
      "No"
   )
)</f>
        <v/>
      </c>
      <c r="P483" s="4"/>
      <c r="Q483" s="4"/>
      <c r="R483" s="4"/>
      <c r="S483" s="4"/>
      <c r="U483" s="129" t="str">
        <f>IF(M483="","",
   ROUND(
      (MIN(IF(N483="", 'County Names to hide (2)'!$D$2, N483),
           'County Names to hide (2)'!$D$2)
       - M483) / 365 * 12,
   1)
)</f>
        <v/>
      </c>
      <c r="V483" s="131" t="str">
        <f>IF(C483="","",
   ROUND(('County Names to hide (2)'!$D$2 - C483) / 365 * 12, 1)
)</f>
        <v/>
      </c>
      <c r="W483" s="1"/>
      <c r="X483" s="1"/>
      <c r="Y483" s="1"/>
      <c r="Z483" s="1"/>
      <c r="AA483" s="1"/>
      <c r="AB483" s="1"/>
      <c r="AC483" s="1"/>
      <c r="AD483" s="1"/>
      <c r="AE483" s="1"/>
      <c r="AF48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83" s="1"/>
      <c r="AH483" s="1"/>
      <c r="AI483" s="124" t="str">
        <f t="shared" si="16"/>
        <v/>
      </c>
      <c r="AJ483" s="1"/>
      <c r="AK483" s="1"/>
      <c r="AL483" s="1"/>
    </row>
    <row r="484" spans="1:38" x14ac:dyDescent="0.35">
      <c r="A484" s="77"/>
      <c r="C484" s="87"/>
      <c r="L484" s="114" t="str">
        <f t="shared" si="15"/>
        <v>Yes</v>
      </c>
      <c r="M484" s="87"/>
      <c r="N484" s="87"/>
      <c r="O484" s="127" t="str">
        <f>IF(OR(A484="", M484=""), "",
   IF(AND(
         M484 &lt;= 'County Names to hide (2)'!$D$2,
         OR(N484="", N484 &gt;= 'County Names to hide (2)'!$C$2)
      ),
      "Yes",
      "No"
   )
)</f>
        <v/>
      </c>
      <c r="P484" s="87"/>
      <c r="Q484" s="87"/>
      <c r="R484" s="87"/>
      <c r="S484" s="87"/>
      <c r="T484" s="98"/>
      <c r="U484" s="129" t="str">
        <f>IF(M484="","",
   ROUND(
      (MIN(IF(N484="", 'County Names to hide (2)'!$D$2, N484),
           'County Names to hide (2)'!$D$2)
       - M484) / 365 * 12,
   1)
)</f>
        <v/>
      </c>
      <c r="V484" s="131" t="str">
        <f>IF(C484="","",
   ROUND(('County Names to hide (2)'!$D$2 - C484) / 365 * 12, 1)
)</f>
        <v/>
      </c>
      <c r="AF48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84" s="124" t="str">
        <f t="shared" si="16"/>
        <v/>
      </c>
    </row>
    <row r="485" spans="1:38" x14ac:dyDescent="0.35">
      <c r="A485" s="76"/>
      <c r="B485" s="1"/>
      <c r="D485" s="1"/>
      <c r="E485" s="1"/>
      <c r="F485" s="1"/>
      <c r="G485" s="1"/>
      <c r="H485" s="1"/>
      <c r="I485" s="1"/>
      <c r="J485" s="1"/>
      <c r="K485" s="1"/>
      <c r="L485" s="114" t="str">
        <f t="shared" si="15"/>
        <v>Yes</v>
      </c>
      <c r="M485" s="4"/>
      <c r="N485" s="4"/>
      <c r="O485" s="127" t="str">
        <f>IF(OR(A485="", M485=""), "",
   IF(AND(
         M485 &lt;= 'County Names to hide (2)'!$D$2,
         OR(N485="", N485 &gt;= 'County Names to hide (2)'!$C$2)
      ),
      "Yes",
      "No"
   )
)</f>
        <v/>
      </c>
      <c r="P485" s="4"/>
      <c r="Q485" s="4"/>
      <c r="R485" s="4"/>
      <c r="S485" s="4"/>
      <c r="U485" s="129" t="str">
        <f>IF(M485="","",
   ROUND(
      (MIN(IF(N485="", 'County Names to hide (2)'!$D$2, N485),
           'County Names to hide (2)'!$D$2)
       - M485) / 365 * 12,
   1)
)</f>
        <v/>
      </c>
      <c r="V485" s="131" t="str">
        <f>IF(C485="","",
   ROUND(('County Names to hide (2)'!$D$2 - C485) / 365 * 12, 1)
)</f>
        <v/>
      </c>
      <c r="W485" s="1"/>
      <c r="X485" s="1"/>
      <c r="Y485" s="1"/>
      <c r="Z485" s="1"/>
      <c r="AA485" s="1"/>
      <c r="AB485" s="1"/>
      <c r="AC485" s="1"/>
      <c r="AD485" s="1"/>
      <c r="AE485" s="1"/>
      <c r="AF48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85" s="1"/>
      <c r="AH485" s="1"/>
      <c r="AI485" s="124" t="str">
        <f t="shared" si="16"/>
        <v/>
      </c>
      <c r="AJ485" s="1"/>
      <c r="AK485" s="1"/>
      <c r="AL485" s="1"/>
    </row>
    <row r="486" spans="1:38" x14ac:dyDescent="0.35">
      <c r="A486" s="77"/>
      <c r="C486" s="87"/>
      <c r="L486" s="114" t="str">
        <f t="shared" si="15"/>
        <v>Yes</v>
      </c>
      <c r="M486" s="87"/>
      <c r="N486" s="87"/>
      <c r="O486" s="127" t="str">
        <f>IF(OR(A486="", M486=""), "",
   IF(AND(
         M486 &lt;= 'County Names to hide (2)'!$D$2,
         OR(N486="", N486 &gt;= 'County Names to hide (2)'!$C$2)
      ),
      "Yes",
      "No"
   )
)</f>
        <v/>
      </c>
      <c r="P486" s="87"/>
      <c r="Q486" s="87"/>
      <c r="R486" s="87"/>
      <c r="S486" s="87"/>
      <c r="T486" s="98"/>
      <c r="U486" s="129" t="str">
        <f>IF(M486="","",
   ROUND(
      (MIN(IF(N486="", 'County Names to hide (2)'!$D$2, N486),
           'County Names to hide (2)'!$D$2)
       - M486) / 365 * 12,
   1)
)</f>
        <v/>
      </c>
      <c r="V486" s="131" t="str">
        <f>IF(C486="","",
   ROUND(('County Names to hide (2)'!$D$2 - C486) / 365 * 12, 1)
)</f>
        <v/>
      </c>
      <c r="AF48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86" s="124" t="str">
        <f t="shared" si="16"/>
        <v/>
      </c>
    </row>
    <row r="487" spans="1:38" x14ac:dyDescent="0.35">
      <c r="A487" s="76"/>
      <c r="B487" s="1"/>
      <c r="D487" s="1"/>
      <c r="E487" s="1"/>
      <c r="F487" s="1"/>
      <c r="G487" s="1"/>
      <c r="H487" s="1"/>
      <c r="I487" s="1"/>
      <c r="J487" s="1"/>
      <c r="K487" s="1"/>
      <c r="L487" s="114" t="str">
        <f t="shared" si="15"/>
        <v>Yes</v>
      </c>
      <c r="M487" s="4"/>
      <c r="N487" s="4"/>
      <c r="O487" s="127" t="str">
        <f>IF(OR(A487="", M487=""), "",
   IF(AND(
         M487 &lt;= 'County Names to hide (2)'!$D$2,
         OR(N487="", N487 &gt;= 'County Names to hide (2)'!$C$2)
      ),
      "Yes",
      "No"
   )
)</f>
        <v/>
      </c>
      <c r="P487" s="4"/>
      <c r="Q487" s="4"/>
      <c r="R487" s="4"/>
      <c r="S487" s="4"/>
      <c r="U487" s="129" t="str">
        <f>IF(M487="","",
   ROUND(
      (MIN(IF(N487="", 'County Names to hide (2)'!$D$2, N487),
           'County Names to hide (2)'!$D$2)
       - M487) / 365 * 12,
   1)
)</f>
        <v/>
      </c>
      <c r="V487" s="131" t="str">
        <f>IF(C487="","",
   ROUND(('County Names to hide (2)'!$D$2 - C487) / 365 * 12, 1)
)</f>
        <v/>
      </c>
      <c r="W487" s="1"/>
      <c r="X487" s="1"/>
      <c r="Y487" s="1"/>
      <c r="Z487" s="1"/>
      <c r="AA487" s="1"/>
      <c r="AB487" s="1"/>
      <c r="AC487" s="1"/>
      <c r="AD487" s="1"/>
      <c r="AE487" s="1"/>
      <c r="AF48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87" s="1"/>
      <c r="AH487" s="1"/>
      <c r="AI487" s="124" t="str">
        <f t="shared" si="16"/>
        <v/>
      </c>
      <c r="AJ487" s="1"/>
      <c r="AK487" s="1"/>
      <c r="AL487" s="1"/>
    </row>
    <row r="488" spans="1:38" x14ac:dyDescent="0.35">
      <c r="A488" s="77"/>
      <c r="C488" s="87"/>
      <c r="L488" s="114" t="str">
        <f>IF(COUNTIF(F488:K488, "Yes")&gt;0, "No", "Yes")</f>
        <v>Yes</v>
      </c>
      <c r="M488" s="87"/>
      <c r="N488" s="87"/>
      <c r="O488" s="127" t="str">
        <f>IF(OR(A488="", M488=""), "",
   IF(AND(
         M488 &lt;= 'County Names to hide (2)'!$D$2,
         OR(N488="", N488 &gt;= 'County Names to hide (2)'!$C$2)
      ),
      "Yes",
      "No"
   )
)</f>
        <v/>
      </c>
      <c r="P488" s="87"/>
      <c r="Q488" s="87"/>
      <c r="R488" s="87"/>
      <c r="S488" s="87"/>
      <c r="T488" s="98"/>
      <c r="U488" s="129" t="str">
        <f>IF(M488="","",
   ROUND(
      (MIN(IF(N488="", 'County Names to hide (2)'!$D$2, N488),
           'County Names to hide (2)'!$D$2)
       - M488) / 365 * 12,
   1)
)</f>
        <v/>
      </c>
      <c r="V488" s="131" t="str">
        <f>IF(C488="","",
   ROUND(('County Names to hide (2)'!$D$2 - C488) / 365 * 12, 1)
)</f>
        <v/>
      </c>
      <c r="AF48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88" s="124" t="str">
        <f t="shared" si="16"/>
        <v/>
      </c>
    </row>
    <row r="489" spans="1:38" x14ac:dyDescent="0.35">
      <c r="A489" s="76"/>
      <c r="B489" s="1"/>
      <c r="D489" s="1"/>
      <c r="E489" s="1"/>
      <c r="F489" s="1"/>
      <c r="G489" s="1"/>
      <c r="H489" s="1"/>
      <c r="I489" s="1"/>
      <c r="J489" s="1"/>
      <c r="K489" s="1"/>
      <c r="L489" s="114" t="str">
        <f t="shared" si="15"/>
        <v>Yes</v>
      </c>
      <c r="M489" s="4"/>
      <c r="N489" s="4"/>
      <c r="O489" s="127" t="str">
        <f>IF(OR(A489="", M489=""), "",
   IF(AND(
         M489 &lt;= 'County Names to hide (2)'!$D$2,
         OR(N489="", N489 &gt;= 'County Names to hide (2)'!$C$2)
      ),
      "Yes",
      "No"
   )
)</f>
        <v/>
      </c>
      <c r="P489" s="4"/>
      <c r="Q489" s="4"/>
      <c r="R489" s="4"/>
      <c r="S489" s="4"/>
      <c r="U489" s="129" t="str">
        <f>IF(M489="","",
   ROUND(
      (MIN(IF(N489="", 'County Names to hide (2)'!$D$2, N489),
           'County Names to hide (2)'!$D$2)
       - M489) / 365 * 12,
   1)
)</f>
        <v/>
      </c>
      <c r="V489" s="131" t="str">
        <f>IF(C489="","",
   ROUND(('County Names to hide (2)'!$D$2 - C489) / 365 * 12, 1)
)</f>
        <v/>
      </c>
      <c r="W489" s="1"/>
      <c r="X489" s="1"/>
      <c r="Y489" s="1"/>
      <c r="Z489" s="1"/>
      <c r="AA489" s="1"/>
      <c r="AB489" s="1"/>
      <c r="AC489" s="1"/>
      <c r="AD489" s="1"/>
      <c r="AE489" s="1"/>
      <c r="AF48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89" s="1"/>
      <c r="AH489" s="1"/>
      <c r="AI489" s="124" t="str">
        <f t="shared" si="16"/>
        <v/>
      </c>
      <c r="AJ489" s="1"/>
      <c r="AK489" s="1"/>
      <c r="AL489" s="1"/>
    </row>
    <row r="490" spans="1:38" x14ac:dyDescent="0.35">
      <c r="A490" s="77"/>
      <c r="C490" s="87"/>
      <c r="L490" s="114" t="str">
        <f t="shared" si="15"/>
        <v>Yes</v>
      </c>
      <c r="M490" s="87"/>
      <c r="N490" s="87"/>
      <c r="O490" s="127" t="str">
        <f>IF(OR(A490="", M490=""), "",
   IF(AND(
         M490 &lt;= 'County Names to hide (2)'!$D$2,
         OR(N490="", N490 &gt;= 'County Names to hide (2)'!$C$2)
      ),
      "Yes",
      "No"
   )
)</f>
        <v/>
      </c>
      <c r="P490" s="87"/>
      <c r="Q490" s="87"/>
      <c r="R490" s="87"/>
      <c r="S490" s="87"/>
      <c r="T490" s="98"/>
      <c r="U490" s="129" t="str">
        <f>IF(M490="","",
   ROUND(
      (MIN(IF(N490="", 'County Names to hide (2)'!$D$2, N490),
           'County Names to hide (2)'!$D$2)
       - M490) / 365 * 12,
   1)
)</f>
        <v/>
      </c>
      <c r="V490" s="131" t="str">
        <f>IF(C490="","",
   ROUND(('County Names to hide (2)'!$D$2 - C490) / 365 * 12, 1)
)</f>
        <v/>
      </c>
      <c r="AF49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90" s="124" t="str">
        <f t="shared" si="16"/>
        <v/>
      </c>
    </row>
    <row r="491" spans="1:38" x14ac:dyDescent="0.35">
      <c r="A491" s="76"/>
      <c r="B491" s="1"/>
      <c r="D491" s="1"/>
      <c r="E491" s="1"/>
      <c r="F491" s="1"/>
      <c r="G491" s="1"/>
      <c r="H491" s="1"/>
      <c r="I491" s="1"/>
      <c r="J491" s="1"/>
      <c r="K491" s="1"/>
      <c r="L491" s="114" t="str">
        <f t="shared" si="15"/>
        <v>Yes</v>
      </c>
      <c r="M491" s="4"/>
      <c r="N491" s="4"/>
      <c r="O491" s="127" t="str">
        <f>IF(OR(A491="", M491=""), "",
   IF(AND(
         M491 &lt;= 'County Names to hide (2)'!$D$2,
         OR(N491="", N491 &gt;= 'County Names to hide (2)'!$C$2)
      ),
      "Yes",
      "No"
   )
)</f>
        <v/>
      </c>
      <c r="P491" s="4"/>
      <c r="Q491" s="4"/>
      <c r="R491" s="4"/>
      <c r="S491" s="4"/>
      <c r="U491" s="129" t="str">
        <f>IF(M491="","",
   ROUND(
      (MIN(IF(N491="", 'County Names to hide (2)'!$D$2, N491),
           'County Names to hide (2)'!$D$2)
       - M491) / 365 * 12,
   1)
)</f>
        <v/>
      </c>
      <c r="V491" s="131" t="str">
        <f>IF(C491="","",
   ROUND(('County Names to hide (2)'!$D$2 - C491) / 365 * 12, 1)
)</f>
        <v/>
      </c>
      <c r="W491" s="1"/>
      <c r="X491" s="1"/>
      <c r="Y491" s="1"/>
      <c r="Z491" s="1"/>
      <c r="AA491" s="1"/>
      <c r="AB491" s="1"/>
      <c r="AC491" s="1"/>
      <c r="AD491" s="1"/>
      <c r="AE491" s="1"/>
      <c r="AF491"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91" s="1"/>
      <c r="AH491" s="1"/>
      <c r="AI491" s="124" t="str">
        <f t="shared" si="16"/>
        <v/>
      </c>
      <c r="AJ491" s="1"/>
      <c r="AK491" s="1"/>
      <c r="AL491" s="1"/>
    </row>
    <row r="492" spans="1:38" x14ac:dyDescent="0.35">
      <c r="A492" s="77"/>
      <c r="C492" s="87"/>
      <c r="L492" s="114" t="str">
        <f t="shared" si="15"/>
        <v>Yes</v>
      </c>
      <c r="M492" s="87"/>
      <c r="N492" s="87"/>
      <c r="O492" s="127" t="str">
        <f>IF(OR(A492="", M492=""), "",
   IF(AND(
         M492 &lt;= 'County Names to hide (2)'!$D$2,
         OR(N492="", N492 &gt;= 'County Names to hide (2)'!$C$2)
      ),
      "Yes",
      "No"
   )
)</f>
        <v/>
      </c>
      <c r="P492" s="87"/>
      <c r="Q492" s="87"/>
      <c r="R492" s="87"/>
      <c r="S492" s="87"/>
      <c r="T492" s="98"/>
      <c r="U492" s="129" t="str">
        <f>IF(M492="","",
   ROUND(
      (MIN(IF(N492="", 'County Names to hide (2)'!$D$2, N492),
           'County Names to hide (2)'!$D$2)
       - M492) / 365 * 12,
   1)
)</f>
        <v/>
      </c>
      <c r="V492" s="131" t="str">
        <f>IF(C492="","",
   ROUND(('County Names to hide (2)'!$D$2 - C492) / 365 * 12, 1)
)</f>
        <v/>
      </c>
      <c r="AF492"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92" s="124" t="str">
        <f t="shared" si="16"/>
        <v/>
      </c>
    </row>
    <row r="493" spans="1:38" x14ac:dyDescent="0.35">
      <c r="A493" s="76"/>
      <c r="B493" s="1"/>
      <c r="D493" s="1"/>
      <c r="E493" s="1"/>
      <c r="F493" s="1"/>
      <c r="G493" s="1"/>
      <c r="H493" s="1"/>
      <c r="I493" s="1"/>
      <c r="J493" s="1"/>
      <c r="K493" s="1"/>
      <c r="L493" s="114" t="str">
        <f t="shared" si="15"/>
        <v>Yes</v>
      </c>
      <c r="M493" s="4"/>
      <c r="N493" s="4"/>
      <c r="O493" s="127" t="str">
        <f>IF(OR(A493="", M493=""), "",
   IF(AND(
         M493 &lt;= 'County Names to hide (2)'!$D$2,
         OR(N493="", N493 &gt;= 'County Names to hide (2)'!$C$2)
      ),
      "Yes",
      "No"
   )
)</f>
        <v/>
      </c>
      <c r="P493" s="4"/>
      <c r="Q493" s="4"/>
      <c r="R493" s="4"/>
      <c r="S493" s="4"/>
      <c r="U493" s="129" t="str">
        <f>IF(M493="","",
   ROUND(
      (MIN(IF(N493="", 'County Names to hide (2)'!$D$2, N493),
           'County Names to hide (2)'!$D$2)
       - M493) / 365 * 12,
   1)
)</f>
        <v/>
      </c>
      <c r="V493" s="131" t="str">
        <f>IF(C493="","",
   ROUND(('County Names to hide (2)'!$D$2 - C493) / 365 * 12, 1)
)</f>
        <v/>
      </c>
      <c r="W493" s="1"/>
      <c r="X493" s="1"/>
      <c r="Y493" s="1"/>
      <c r="Z493" s="1"/>
      <c r="AA493" s="1"/>
      <c r="AB493" s="1"/>
      <c r="AC493" s="1"/>
      <c r="AD493" s="1"/>
      <c r="AE493" s="1"/>
      <c r="AF493"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93" s="1"/>
      <c r="AH493" s="1"/>
      <c r="AI493" s="124" t="str">
        <f t="shared" si="16"/>
        <v/>
      </c>
      <c r="AJ493" s="1"/>
      <c r="AK493" s="1"/>
      <c r="AL493" s="1"/>
    </row>
    <row r="494" spans="1:38" x14ac:dyDescent="0.35">
      <c r="A494" s="77"/>
      <c r="C494" s="87"/>
      <c r="L494" s="114" t="str">
        <f t="shared" si="15"/>
        <v>Yes</v>
      </c>
      <c r="M494" s="87"/>
      <c r="N494" s="87"/>
      <c r="O494" s="127" t="str">
        <f>IF(OR(A494="", M494=""), "",
   IF(AND(
         M494 &lt;= 'County Names to hide (2)'!$D$2,
         OR(N494="", N494 &gt;= 'County Names to hide (2)'!$C$2)
      ),
      "Yes",
      "No"
   )
)</f>
        <v/>
      </c>
      <c r="P494" s="87"/>
      <c r="Q494" s="87"/>
      <c r="R494" s="87"/>
      <c r="S494" s="87"/>
      <c r="T494" s="98"/>
      <c r="U494" s="129" t="str">
        <f>IF(M494="","",
   ROUND(
      (MIN(IF(N494="", 'County Names to hide (2)'!$D$2, N494),
           'County Names to hide (2)'!$D$2)
       - M494) / 365 * 12,
   1)
)</f>
        <v/>
      </c>
      <c r="V494" s="131" t="str">
        <f>IF(C494="","",
   ROUND(('County Names to hide (2)'!$D$2 - C494) / 365 * 12, 1)
)</f>
        <v/>
      </c>
      <c r="AF494"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94" s="124" t="str">
        <f t="shared" si="16"/>
        <v/>
      </c>
    </row>
    <row r="495" spans="1:38" x14ac:dyDescent="0.35">
      <c r="A495" s="76"/>
      <c r="B495" s="1"/>
      <c r="D495" s="1"/>
      <c r="E495" s="1"/>
      <c r="F495" s="1"/>
      <c r="G495" s="1"/>
      <c r="H495" s="1"/>
      <c r="I495" s="1"/>
      <c r="J495" s="1"/>
      <c r="K495" s="1"/>
      <c r="L495" s="114" t="str">
        <f t="shared" si="15"/>
        <v>Yes</v>
      </c>
      <c r="M495" s="4"/>
      <c r="N495" s="4"/>
      <c r="O495" s="127" t="str">
        <f>IF(OR(A495="", M495=""), "",
   IF(AND(
         M495 &lt;= 'County Names to hide (2)'!$D$2,
         OR(N495="", N495 &gt;= 'County Names to hide (2)'!$C$2)
      ),
      "Yes",
      "No"
   )
)</f>
        <v/>
      </c>
      <c r="P495" s="4"/>
      <c r="Q495" s="4"/>
      <c r="R495" s="4"/>
      <c r="S495" s="4"/>
      <c r="U495" s="129" t="str">
        <f>IF(M495="","",
   ROUND(
      (MIN(IF(N495="", 'County Names to hide (2)'!$D$2, N495),
           'County Names to hide (2)'!$D$2)
       - M495) / 365 * 12,
   1)
)</f>
        <v/>
      </c>
      <c r="V495" s="131" t="str">
        <f>IF(C495="","",
   ROUND(('County Names to hide (2)'!$D$2 - C495) / 365 * 12, 1)
)</f>
        <v/>
      </c>
      <c r="W495" s="1"/>
      <c r="X495" s="1"/>
      <c r="Y495" s="1"/>
      <c r="Z495" s="1"/>
      <c r="AA495" s="1"/>
      <c r="AB495" s="1"/>
      <c r="AC495" s="1"/>
      <c r="AD495" s="1"/>
      <c r="AE495" s="1"/>
      <c r="AF495"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95" s="1"/>
      <c r="AH495" s="1"/>
      <c r="AI495" s="124" t="str">
        <f t="shared" si="16"/>
        <v/>
      </c>
      <c r="AJ495" s="1"/>
      <c r="AK495" s="1"/>
      <c r="AL495" s="1"/>
    </row>
    <row r="496" spans="1:38" x14ac:dyDescent="0.35">
      <c r="A496" s="77"/>
      <c r="C496" s="87"/>
      <c r="L496" s="114" t="str">
        <f t="shared" si="15"/>
        <v>Yes</v>
      </c>
      <c r="M496" s="87"/>
      <c r="N496" s="87"/>
      <c r="O496" s="127" t="str">
        <f>IF(OR(A496="", M496=""), "",
   IF(AND(
         M496 &lt;= 'County Names to hide (2)'!$D$2,
         OR(N496="", N496 &gt;= 'County Names to hide (2)'!$C$2)
      ),
      "Yes",
      "No"
   )
)</f>
        <v/>
      </c>
      <c r="P496" s="87"/>
      <c r="Q496" s="87"/>
      <c r="R496" s="87"/>
      <c r="S496" s="87"/>
      <c r="T496" s="98"/>
      <c r="U496" s="129" t="str">
        <f>IF(M496="","",
   ROUND(
      (MIN(IF(N496="", 'County Names to hide (2)'!$D$2, N496),
           'County Names to hide (2)'!$D$2)
       - M496) / 365 * 12,
   1)
)</f>
        <v/>
      </c>
      <c r="V496" s="131" t="str">
        <f>IF(C496="","",
   ROUND(('County Names to hide (2)'!$D$2 - C496) / 365 * 12, 1)
)</f>
        <v/>
      </c>
      <c r="AF496"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96" s="124" t="str">
        <f t="shared" si="16"/>
        <v/>
      </c>
    </row>
    <row r="497" spans="1:38" x14ac:dyDescent="0.35">
      <c r="A497" s="76"/>
      <c r="B497" s="1"/>
      <c r="D497" s="1"/>
      <c r="E497" s="1"/>
      <c r="F497" s="1"/>
      <c r="G497" s="1"/>
      <c r="H497" s="1"/>
      <c r="I497" s="1"/>
      <c r="J497" s="1"/>
      <c r="K497" s="1"/>
      <c r="L497" s="114" t="str">
        <f t="shared" si="15"/>
        <v>Yes</v>
      </c>
      <c r="M497" s="4"/>
      <c r="N497" s="4"/>
      <c r="O497" s="127" t="str">
        <f>IF(OR(A497="", M497=""), "",
   IF(AND(
         M497 &lt;= 'County Names to hide (2)'!$D$2,
         OR(N497="", N497 &gt;= 'County Names to hide (2)'!$C$2)
      ),
      "Yes",
      "No"
   )
)</f>
        <v/>
      </c>
      <c r="P497" s="4"/>
      <c r="Q497" s="4"/>
      <c r="R497" s="4"/>
      <c r="S497" s="4"/>
      <c r="U497" s="129" t="str">
        <f>IF(M497="","",
   ROUND(
      (MIN(IF(N497="", 'County Names to hide (2)'!$D$2, N497),
           'County Names to hide (2)'!$D$2)
       - M497) / 365 * 12,
   1)
)</f>
        <v/>
      </c>
      <c r="V497" s="131" t="str">
        <f>IF(C497="","",
   ROUND(('County Names to hide (2)'!$D$2 - C497) / 365 * 12, 1)
)</f>
        <v/>
      </c>
      <c r="W497" s="1"/>
      <c r="X497" s="1"/>
      <c r="Y497" s="1"/>
      <c r="Z497" s="1"/>
      <c r="AA497" s="1"/>
      <c r="AB497" s="1"/>
      <c r="AC497" s="1"/>
      <c r="AD497" s="1"/>
      <c r="AE497" s="1"/>
      <c r="AF497"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97" s="1"/>
      <c r="AH497" s="1"/>
      <c r="AI497" s="124" t="str">
        <f t="shared" si="16"/>
        <v/>
      </c>
      <c r="AJ497" s="1"/>
      <c r="AK497" s="1"/>
      <c r="AL497" s="1"/>
    </row>
    <row r="498" spans="1:38" x14ac:dyDescent="0.35">
      <c r="A498" s="77"/>
      <c r="C498" s="87"/>
      <c r="L498" s="114" t="str">
        <f t="shared" si="15"/>
        <v>Yes</v>
      </c>
      <c r="M498" s="87"/>
      <c r="N498" s="87"/>
      <c r="O498" s="127" t="str">
        <f>IF(OR(A498="", M498=""), "",
   IF(AND(
         M498 &lt;= 'County Names to hide (2)'!$D$2,
         OR(N498="", N498 &gt;= 'County Names to hide (2)'!$C$2)
      ),
      "Yes",
      "No"
   )
)</f>
        <v/>
      </c>
      <c r="P498" s="87"/>
      <c r="Q498" s="87"/>
      <c r="R498" s="87"/>
      <c r="S498" s="87"/>
      <c r="T498" s="98"/>
      <c r="U498" s="129" t="str">
        <f>IF(M498="","",
   ROUND(
      (MIN(IF(N498="", 'County Names to hide (2)'!$D$2, N498),
           'County Names to hide (2)'!$D$2)
       - M498) / 365 * 12,
   1)
)</f>
        <v/>
      </c>
      <c r="V498" s="131" t="str">
        <f>IF(C498="","",
   ROUND(('County Names to hide (2)'!$D$2 - C498) / 365 * 12, 1)
)</f>
        <v/>
      </c>
      <c r="AF498"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498" s="124" t="str">
        <f t="shared" si="16"/>
        <v/>
      </c>
    </row>
    <row r="499" spans="1:38" x14ac:dyDescent="0.35">
      <c r="A499" s="76"/>
      <c r="B499" s="1"/>
      <c r="D499" s="1"/>
      <c r="E499" s="1"/>
      <c r="F499" s="1"/>
      <c r="G499" s="1"/>
      <c r="H499" s="1"/>
      <c r="I499" s="1"/>
      <c r="J499" s="1"/>
      <c r="K499" s="1"/>
      <c r="L499" s="114" t="str">
        <f t="shared" si="15"/>
        <v>Yes</v>
      </c>
      <c r="M499" s="4"/>
      <c r="N499" s="4"/>
      <c r="O499" s="127" t="str">
        <f>IF(OR(A499="", M499=""), "",
   IF(AND(
         M499 &lt;= 'County Names to hide (2)'!$D$2,
         OR(N499="", N499 &gt;= 'County Names to hide (2)'!$C$2)
      ),
      "Yes",
      "No"
   )
)</f>
        <v/>
      </c>
      <c r="P499" s="4"/>
      <c r="Q499" s="4"/>
      <c r="R499" s="4"/>
      <c r="S499" s="4"/>
      <c r="U499" s="129" t="str">
        <f>IF(M499="","",
   ROUND(
      (MIN(IF(N499="", 'County Names to hide (2)'!$D$2, N499),
           'County Names to hide (2)'!$D$2)
       - M499) / 365 * 12,
   1)
)</f>
        <v/>
      </c>
      <c r="V499" s="131" t="str">
        <f>IF(C499="","",
   ROUND(('County Names to hide (2)'!$D$2 - C499) / 365 * 12, 1)
)</f>
        <v/>
      </c>
      <c r="W499" s="1"/>
      <c r="X499" s="1"/>
      <c r="Y499" s="1"/>
      <c r="Z499" s="1"/>
      <c r="AA499" s="1"/>
      <c r="AB499" s="1"/>
      <c r="AC499" s="1"/>
      <c r="AD499" s="1"/>
      <c r="AE499" s="1"/>
      <c r="AF499"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G499" s="1"/>
      <c r="AH499" s="1"/>
      <c r="AI499" s="124" t="str">
        <f t="shared" si="16"/>
        <v/>
      </c>
      <c r="AJ499" s="1"/>
      <c r="AK499" s="1"/>
      <c r="AL499" s="1"/>
    </row>
    <row r="500" spans="1:38" x14ac:dyDescent="0.35">
      <c r="A500" s="77"/>
      <c r="C500" s="87"/>
      <c r="L500" s="114" t="str">
        <f t="shared" si="15"/>
        <v>Yes</v>
      </c>
      <c r="M500" s="87"/>
      <c r="N500" s="87"/>
      <c r="O500" s="127" t="str">
        <f>IF(OR(A500="", M500=""), "",
   IF(AND(
         M500 &lt;= 'County Names to hide (2)'!$D$2,
         OR(N500="", N500 &gt;= 'County Names to hide (2)'!$C$2)
      ),
      "Yes",
      "No"
   )
)</f>
        <v/>
      </c>
      <c r="P500" s="87"/>
      <c r="Q500" s="87"/>
      <c r="R500" s="87"/>
      <c r="S500" s="87"/>
      <c r="T500" s="98"/>
      <c r="U500" s="129" t="str">
        <f>IF(M500="","",
   ROUND(
      (MIN(IF(N500="", 'County Names to hide (2)'!$D$2, N500),
           'County Names to hide (2)'!$D$2)
       - M500) / 365 * 12,
   1)
)</f>
        <v/>
      </c>
      <c r="V500" s="131" t="str">
        <f>IF(C500="","",
   ROUND(('County Names to hide (2)'!$D$2 - C500) / 365 * 12, 1)
)</f>
        <v/>
      </c>
      <c r="AF500" s="132" t="str">
        <f>IF(
   Table1[[#This Row],[Child Age at End of Reporting Period in Months]]="",
   "",
   IF(
      Table1[[#This Row],[Child Age at End of Reporting Period in Months]]&lt;5,
      "NA",
      IF(
         AND(Table1[[#This Row],[Child Age at End of Reporting Period in Months]]&gt;=5,Table1[[#This Row],[Child Age at End of Reporting Period in Months]]&lt;=17,
             Table1[[#This Row],[Did the child have a timely screen for developmental delays using a validated parent-completed tool (ASQ-3, ASQ-SE, DECA, Brigance Early Childhood Screens III, DIAL-4, IDA-2, or PEDS) at 4 months?  ]]="Yes"),
         "Up to date",
         IF(
            AND(Table1[[#This Row],[Child Age at End of Reporting Period in Months]]&gt;=18,
                Table1[[#This Row],[Did the child have a timely screen for developmental delays using a validated parent-completed tool (ASQ-3, ASQ-SE, DECA, Brigance Early Childhood Screens III, DIAL-4, IDA-2, or PEDS) at 4 months?  ]]="Yes",
                Table1[[#This Row],[Did the child have a timely screen for developmental delays using a validated parent-completed tool (ASQ-3, ASQ-SE, DECA, Brigance Early Childhood Screens III, DIAL-4, IDA-2, or PEDS) at least once annually, after the initial screening? ]]="Yes"),
            "Up to date",
            "Not up to date"
         )
      )
   )
)</f>
        <v/>
      </c>
      <c r="AI500" s="124" t="str">
        <f t="shared" si="16"/>
        <v/>
      </c>
    </row>
  </sheetData>
  <sheetProtection algorithmName="SHA-512" hashValue="33hVnvfYTxjOIK9vQBPRGKVZuNWooTq/iTEWLCCHvV7HSgEQ36d+c/UpBzPz9sEUCWWk825C7a4uGErkxasuiA==" saltValue="jdS/3fBK5G78fcaEEVU3Dw==" spinCount="100000" sheet="1" selectLockedCells="1" sort="0"/>
  <mergeCells count="4">
    <mergeCell ref="A2:E2"/>
    <mergeCell ref="A4:L4"/>
    <mergeCell ref="M4:S4"/>
    <mergeCell ref="B3:C3"/>
  </mergeCells>
  <conditionalFormatting sqref="O6:O500">
    <cfRule type="cellIs" dxfId="10" priority="1" operator="equal">
      <formula>"No"</formula>
    </cfRule>
    <cfRule type="cellIs" dxfId="9" priority="2" operator="equal">
      <formula>"Yes"</formula>
    </cfRule>
  </conditionalFormatting>
  <conditionalFormatting sqref="Y6:Y199">
    <cfRule type="expression" dxfId="8" priority="13">
      <formula>$X6="Yes"</formula>
    </cfRule>
  </conditionalFormatting>
  <conditionalFormatting sqref="AB13:AC199">
    <cfRule type="expression" dxfId="7" priority="7">
      <formula>OR(AND($AA13="No", OR($AB13="Yes", $AB13="No")), AND($AA13="Yes", $AB13="N/A"))</formula>
    </cfRule>
    <cfRule type="expression" dxfId="6" priority="12">
      <formula>$AA13="Yes"</formula>
    </cfRule>
  </conditionalFormatting>
  <conditionalFormatting sqref="AJ10:AJ199">
    <cfRule type="expression" dxfId="5" priority="5">
      <formula>OR(AND($AI10="No", OR($AJ10="Yes", $AJ10="No")), AND($AI10="Yes", $AJ10="N/A"))</formula>
    </cfRule>
    <cfRule type="expression" dxfId="4" priority="10">
      <formula>$AI10="Yes"</formula>
    </cfRule>
  </conditionalFormatting>
  <conditionalFormatting sqref="AK7:AK199">
    <cfRule type="expression" dxfId="3" priority="4">
      <formula>OR(AND($AJ7="Yes", $AK7="N/A"), AND(OR($AJ7="No", $AJ7="N/A"), OR($AK7="Yes", $AK7="No")))</formula>
    </cfRule>
    <cfRule type="expression" dxfId="2" priority="9">
      <formula>AND($AI7="Yes",$AJ7="Yes")</formula>
    </cfRule>
  </conditionalFormatting>
  <conditionalFormatting sqref="AL7:AL199">
    <cfRule type="expression" dxfId="1" priority="3">
      <formula>OR(AND($AK7="Yes", $AL7="N/A"), AND(OR($AK7="No", $AK7="N/A"), OR($AL7="Yes", $AL7="No")))</formula>
    </cfRule>
    <cfRule type="expression" dxfId="0" priority="8">
      <formula>AND($AI7="Yes", $AJ7="Yes",$AK7="Yes")</formula>
    </cfRule>
  </conditionalFormatting>
  <dataValidations count="8">
    <dataValidation type="list" allowBlank="1" showInputMessage="1" showErrorMessage="1" sqref="F6:K500" xr:uid="{72D7CA56-A8A6-4D40-B429-272C1A0FAF98}">
      <formula1>"No, Yes"</formula1>
    </dataValidation>
    <dataValidation type="list" allowBlank="1" showInputMessage="1" showErrorMessage="1" sqref="AH6:AH500 AB6:AC500" xr:uid="{7DD6B475-403B-4AD9-AA1F-6252E95BFDE4}">
      <formula1>"Yes, No, NA"</formula1>
    </dataValidation>
    <dataValidation type="list" allowBlank="1" showInputMessage="1" showErrorMessage="1" sqref="Z6:AA500 AI3:AI4 AD6:AE500 AJ6:AL500 AG6:AG500 W6 X6:X500 AI1:AL1 AJ3:AL3" xr:uid="{E4D1365F-76A5-4475-8ACF-C4989817611A}">
      <formula1>"Yes, No"</formula1>
    </dataValidation>
    <dataValidation type="list" allowBlank="1" showInputMessage="1" showErrorMessage="1" sqref="E6:E500" xr:uid="{48716CAB-699F-45F3-9379-2B2FE2B56975}">
      <formula1>"Yes, No, Unknown,Declined"</formula1>
    </dataValidation>
    <dataValidation type="list" allowBlank="1" showInputMessage="1" showErrorMessage="1" sqref="D6:D500" xr:uid="{DB974A1E-F72E-4D37-B7B3-C700ABAF2EF3}">
      <formula1>"Male,Female"</formula1>
    </dataValidation>
    <dataValidation type="custom" allowBlank="1" showInputMessage="1" showErrorMessage="1" error="Prevention Plan start date must be after Child's Birth Date" sqref="R6:R500" xr:uid="{51264238-290F-4259-B9BC-A8CB1B27CA8A}">
      <formula1>R6&gt;=C6</formula1>
    </dataValidation>
    <dataValidation type="custom" allowBlank="1" showInputMessage="1" showErrorMessage="1" error="Prevention Plan start date must be after Child's Birth Date" sqref="P6:P500" xr:uid="{38B4B379-75AA-4C2D-BEA1-03624917B96C}">
      <formula1>P6&gt;=C6</formula1>
    </dataValidation>
    <dataValidation type="list" allowBlank="1" showInputMessage="1" showErrorMessage="1" sqref="Y6:Y500 W7:W500" xr:uid="{B2B8FFBE-9877-4DB6-AEC8-B8B9A5E92D53}">
      <formula1>"Yes,No"</formula1>
    </dataValidation>
  </dataValidation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B1FC8-ECA9-4DD9-8B5D-6E17F160F1F5}">
  <sheetPr codeName="Sheet7">
    <tabColor theme="9"/>
  </sheetPr>
  <dimension ref="A1:J14"/>
  <sheetViews>
    <sheetView topLeftCell="A2" workbookViewId="0">
      <selection activeCell="B4" sqref="B4"/>
    </sheetView>
  </sheetViews>
  <sheetFormatPr defaultRowHeight="14.5" x14ac:dyDescent="0.35"/>
  <cols>
    <col min="1" max="1" width="15.7265625" customWidth="1"/>
    <col min="2" max="2" width="33.1796875" bestFit="1" customWidth="1"/>
    <col min="3" max="3" width="5.81640625" bestFit="1" customWidth="1"/>
    <col min="4" max="5" width="7.81640625" bestFit="1" customWidth="1"/>
  </cols>
  <sheetData>
    <row r="1" spans="1:10" ht="164.25" customHeight="1" x14ac:dyDescent="0.35">
      <c r="A1" s="163" t="s">
        <v>197</v>
      </c>
      <c r="B1" s="163"/>
      <c r="C1" s="163"/>
      <c r="D1" s="163"/>
      <c r="E1" s="163"/>
      <c r="F1" s="163"/>
      <c r="G1" s="163"/>
      <c r="H1" s="163"/>
      <c r="I1" s="163"/>
      <c r="J1" s="163"/>
    </row>
    <row r="2" spans="1:10" ht="21.65" customHeight="1" x14ac:dyDescent="0.35">
      <c r="A2" s="165" t="s">
        <v>147</v>
      </c>
      <c r="B2" s="165"/>
      <c r="C2" s="165"/>
      <c r="D2" s="165"/>
      <c r="E2" s="165"/>
    </row>
    <row r="3" spans="1:10" x14ac:dyDescent="0.35">
      <c r="A3" s="13" t="s">
        <v>148</v>
      </c>
      <c r="B3" s="13" t="s">
        <v>149</v>
      </c>
      <c r="C3" s="18" t="s">
        <v>150</v>
      </c>
      <c r="D3" s="18" t="s">
        <v>151</v>
      </c>
      <c r="E3" s="19" t="s">
        <v>152</v>
      </c>
    </row>
    <row r="4" spans="1:10" ht="87" customHeight="1" x14ac:dyDescent="0.35">
      <c r="A4" s="164" t="s">
        <v>153</v>
      </c>
      <c r="B4" s="14" t="s">
        <v>198</v>
      </c>
      <c r="C4" s="16">
        <v>1</v>
      </c>
      <c r="D4" s="17" cm="1">
        <f t="array" ref="D4">SUM(COUNTIFS(Table5[Role of the Home Visiting staff],{"Parent Educator","Supervisor"},
 Table5[Was the Home Visiting staff employed by your agency during the reporting period? ],"Yes"))</f>
        <v>0</v>
      </c>
      <c r="E4" s="20" t="str" cm="1">
        <f t="array" ref="E4">IFERROR(
 (COUNTIFS(Table5[Role of the Home Visiting staff],"Parent Educator",
  Table5[Was the Home Visiting staff employed by your agency during the reporting period? ],"Yes",
  Table5[Has the Parent Educator attended the required PAT trainings before delivering PAT services?],"Yes")
 +COUNTIFS(Table5[Role of the Home Visiting staff],"Supervisor",
  Table5[Was the Home Visiting staff employed by your agency during the reporting period? ],"Yes",
  Table5[Has the new supervisor attended the required PAT trainings before delivering PAT services?],"Yes"))
 /SUM(COUNTIFS(Table5[Role of the Home Visiting staff],{"Parent Educator","Supervisor"},
  Table5[Was the Home Visiting staff employed by your agency during the reporting period? ],"Yes")),
 "NA")</f>
        <v>NA</v>
      </c>
    </row>
    <row r="5" spans="1:10" ht="43.5" x14ac:dyDescent="0.35">
      <c r="A5" s="164"/>
      <c r="B5" s="14" t="s">
        <v>154</v>
      </c>
      <c r="C5" s="16">
        <v>1</v>
      </c>
      <c r="D5" s="17" cm="1">
        <f t="array" ref="D5">SUM(COUNTIFS(Table5[Role of the Home Visiting staff],{"Parent Educator","Supervisor"},
 Table5[Was the Home Visiting staff employed by your agency during the reporting period? ],"Yes"))</f>
        <v>0</v>
      </c>
      <c r="E5" s="20" t="str" cm="1">
        <f t="array" ref="E5">IFERROR(
 (COUNTIFS(Table5[Role of the Home Visiting staff],"Parent Educator",
  Table5[Was the Home Visiting staff employed by your agency during the reporting period? ],"Yes",
  Table5[Does the Parent Educator who is delivering the model services for the affiliate have a current Model Certified subscription?],"Yes")
 +COUNTIFS(Table5[Role of the Home Visiting staff],"Supervisor",
  Table5[Was the Home Visiting staff employed by your agency during the reporting period? ],"Yes",
  Table5[Does the supervisor who is delivering services for the affiliate have a current Model Certified subscription?],"Yes"))
 /SUM(COUNTIFS(Table5[Role of the Home Visiting staff],{"Parent Educator","Supervisor"},
  Table5[Was the Home Visiting staff employed by your agency during the reporting period? ],"Yes")),
 "NA")</f>
        <v>NA</v>
      </c>
    </row>
    <row r="6" spans="1:10" ht="58" customHeight="1" x14ac:dyDescent="0.35">
      <c r="A6" s="21" t="s">
        <v>155</v>
      </c>
      <c r="B6" s="14" t="s">
        <v>199</v>
      </c>
      <c r="C6" s="17" t="s">
        <v>156</v>
      </c>
      <c r="D6" s="17" t="s">
        <v>157</v>
      </c>
      <c r="E6" s="134" t="str">
        <f>IFERROR(
    COUNTIFS(
        Table5[Role of the Home Visiting staff], "Parent Educator",
        Table5[Was the Home Visiting staff employed by your agency during the reporting period? ], "Yes"
    ) / 'County Names to hide'!$G$2,
"NA")</f>
        <v>NA</v>
      </c>
    </row>
    <row r="7" spans="1:10" ht="87" customHeight="1" x14ac:dyDescent="0.35">
      <c r="A7" s="164" t="s">
        <v>158</v>
      </c>
      <c r="B7" s="148" t="s">
        <v>159</v>
      </c>
      <c r="C7" s="16">
        <v>1</v>
      </c>
      <c r="D7" s="17">
        <f>COUNTIFS(Table1[Did the family have one or fewer stressors during the report period?],"Yes",
Table1[Was this child engaged in services during the report period?],"Yes")</f>
        <v>0</v>
      </c>
      <c r="E7" s="16" t="str">
        <f>IFERROR(COUNTIFS(Table1[Did the family have one or fewer stressors during the report period?],"Yes",
Table1[Did the family receive at least 75% of the required number of visits per month?], "Yes",
Table1[Was this child engaged in services during the report period?],"Yes")/COUNTIFS(Table1[Did the family have one or fewer stressors during the report period?],"Yes",
Table1[Was this child engaged in services during the report period?],"Yes"),"NA")</f>
        <v>NA</v>
      </c>
    </row>
    <row r="8" spans="1:10" ht="43.5" x14ac:dyDescent="0.35">
      <c r="A8" s="164"/>
      <c r="B8" s="14" t="s">
        <v>160</v>
      </c>
      <c r="C8" s="16">
        <v>1</v>
      </c>
      <c r="D8" s="17">
        <f>COUNTIFS(Table1[Did the family have two or more stressors during the report period?],"Yes",
Table1[Was this child engaged in services during the report period?],"Yes")</f>
        <v>0</v>
      </c>
      <c r="E8" s="16" t="str">
        <f>IFERROR(COUNTIFS(Table1[Did the family have two or more stressors during the report period?],"Yes",
Table1[Did the family receive at least 75% of the required number of visits per month?], "Yes",
Table1[Was this child engaged in services during the report period?],"Yes")/COUNTIFS(Table1[Did the family have two or more stressors during the report period?],"Yes",
Table1[Was this child engaged in services during the report period?],"Yes"),"NA")</f>
        <v>NA</v>
      </c>
    </row>
    <row r="9" spans="1:10" ht="58" x14ac:dyDescent="0.35">
      <c r="A9" s="164" t="s">
        <v>161</v>
      </c>
      <c r="B9" s="14" t="s">
        <v>162</v>
      </c>
      <c r="C9" s="16">
        <v>1</v>
      </c>
      <c r="D9" s="17">
        <f>COUNTIFS(Outcomes!M6:M500, "&gt;=" &amp; 'County Names to hide'!$C$2)</f>
        <v>0</v>
      </c>
      <c r="E9" s="16" t="str">
        <f>IFERROR(COUNTIFS(Outcomes!M6:M500, "&gt;=" &amp; 'County Names to hide'!$C$2, Table1[Did the child receive a complete, initial child developmental screening within 90 days of enrollment or birth? ], "Yes")/COUNTIF(Outcomes!M6:M500, "&gt;=" &amp; 'County Names to hide'!$C$2), "NA")</f>
        <v>NA</v>
      </c>
    </row>
    <row r="10" spans="1:10" ht="145" x14ac:dyDescent="0.35">
      <c r="A10" s="164"/>
      <c r="B10" s="14" t="s">
        <v>163</v>
      </c>
      <c r="C10" s="16">
        <v>1</v>
      </c>
      <c r="D10" s="17" t="s">
        <v>164</v>
      </c>
      <c r="E10" s="16" t="s">
        <v>164</v>
      </c>
    </row>
    <row r="11" spans="1:10" ht="29" x14ac:dyDescent="0.35">
      <c r="A11" s="164"/>
      <c r="B11" s="14" t="s">
        <v>165</v>
      </c>
      <c r="C11" s="17" t="s">
        <v>166</v>
      </c>
      <c r="D11" s="17" t="s">
        <v>164</v>
      </c>
      <c r="E11" s="17">
        <f>Cover_Sheet2!M3</f>
        <v>0</v>
      </c>
    </row>
    <row r="12" spans="1:10" ht="116" x14ac:dyDescent="0.35">
      <c r="A12" s="164" t="s">
        <v>167</v>
      </c>
      <c r="B12" s="14" t="s">
        <v>168</v>
      </c>
      <c r="C12" s="17" t="s">
        <v>169</v>
      </c>
      <c r="D12" s="17" t="s">
        <v>164</v>
      </c>
      <c r="E12" s="17">
        <f>Cover_Sheet2!K3</f>
        <v>0</v>
      </c>
    </row>
    <row r="13" spans="1:10" ht="134.5" customHeight="1" x14ac:dyDescent="0.35">
      <c r="A13" s="164"/>
      <c r="B13" s="14" t="s">
        <v>170</v>
      </c>
      <c r="C13" s="17" t="s">
        <v>166</v>
      </c>
      <c r="D13" s="17" t="s">
        <v>164</v>
      </c>
      <c r="E13" s="17">
        <f>Cover_Sheet2!L3</f>
        <v>0</v>
      </c>
    </row>
    <row r="14" spans="1:10" x14ac:dyDescent="0.35">
      <c r="B14" s="14"/>
    </row>
  </sheetData>
  <sheetProtection algorithmName="SHA-512" hashValue="bFT/gb+e2PPKRh44NeVJmv4nCaBfJiPF/iSTo/EQfTjKC/qMWH56MIKJA61Nmm4Pe5sCmNtCa3sANaPlKeQyHw==" saltValue="kZAoUoklqDex2Nk6osXB4g==" spinCount="100000" sheet="1" objects="1" scenarios="1" selectLockedCells="1" selectUnlockedCells="1"/>
  <mergeCells count="6">
    <mergeCell ref="A1:J1"/>
    <mergeCell ref="A12:A13"/>
    <mergeCell ref="A7:A8"/>
    <mergeCell ref="A9:A11"/>
    <mergeCell ref="A2:E2"/>
    <mergeCell ref="A4:A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73F3B-C20B-4E1C-9851-0EA98C5584BF}">
  <sheetPr codeName="Sheet6">
    <tabColor theme="9"/>
  </sheetPr>
  <dimension ref="A1:Q10"/>
  <sheetViews>
    <sheetView zoomScale="90" zoomScaleNormal="90" workbookViewId="0">
      <selection activeCell="E5" sqref="E5"/>
    </sheetView>
  </sheetViews>
  <sheetFormatPr defaultRowHeight="14.5" x14ac:dyDescent="0.35"/>
  <cols>
    <col min="1" max="1" width="16.1796875" customWidth="1"/>
    <col min="2" max="2" width="37.7265625" customWidth="1"/>
    <col min="3" max="5" width="11" customWidth="1"/>
    <col min="11" max="11" width="24.26953125" customWidth="1"/>
    <col min="14" max="14" width="21.1796875" customWidth="1"/>
    <col min="15" max="15" width="16.453125" customWidth="1"/>
    <col min="17" max="17" width="21.26953125" customWidth="1"/>
  </cols>
  <sheetData>
    <row r="1" spans="1:17" ht="135" customHeight="1" x14ac:dyDescent="0.35">
      <c r="A1" s="163" t="s">
        <v>196</v>
      </c>
      <c r="B1" s="163"/>
      <c r="C1" s="163"/>
      <c r="D1" s="163"/>
      <c r="E1" s="163"/>
      <c r="F1" s="163"/>
      <c r="G1" s="163"/>
      <c r="H1" s="163"/>
      <c r="I1" s="163"/>
      <c r="J1" s="163"/>
      <c r="K1" s="163"/>
      <c r="L1" s="163"/>
      <c r="M1" s="15"/>
      <c r="O1" s="15"/>
      <c r="Q1" s="15"/>
    </row>
    <row r="2" spans="1:17" ht="16.5" customHeight="1" x14ac:dyDescent="0.35">
      <c r="A2" s="165" t="s">
        <v>171</v>
      </c>
      <c r="B2" s="165"/>
      <c r="C2" s="165"/>
      <c r="D2" s="165"/>
      <c r="E2" s="165"/>
      <c r="F2" s="165"/>
      <c r="G2" s="165"/>
      <c r="H2" s="165"/>
      <c r="I2" s="165"/>
      <c r="J2" s="165"/>
      <c r="K2" s="165"/>
      <c r="L2" s="165"/>
      <c r="M2" s="165"/>
      <c r="N2" s="165"/>
      <c r="O2" s="165"/>
      <c r="P2" s="165"/>
      <c r="Q2" s="165"/>
    </row>
    <row r="3" spans="1:17" ht="32.5" customHeight="1" x14ac:dyDescent="0.35">
      <c r="A3" s="167" t="s">
        <v>148</v>
      </c>
      <c r="B3" s="167" t="s">
        <v>149</v>
      </c>
      <c r="C3" s="167" t="s">
        <v>150</v>
      </c>
      <c r="D3" s="167" t="s">
        <v>172</v>
      </c>
      <c r="E3" s="167"/>
      <c r="F3" s="172" t="s">
        <v>173</v>
      </c>
      <c r="G3" s="172"/>
      <c r="H3" s="173" t="s">
        <v>174</v>
      </c>
      <c r="I3" s="173"/>
      <c r="J3" s="168" t="s">
        <v>175</v>
      </c>
      <c r="K3" s="168"/>
      <c r="L3" s="169" t="s">
        <v>176</v>
      </c>
      <c r="M3" s="169"/>
      <c r="N3" s="170" t="s">
        <v>177</v>
      </c>
      <c r="O3" s="170"/>
      <c r="P3" s="171" t="s">
        <v>178</v>
      </c>
      <c r="Q3" s="171"/>
    </row>
    <row r="4" spans="1:17" ht="30.65" customHeight="1" x14ac:dyDescent="0.35">
      <c r="A4" s="167"/>
      <c r="B4" s="167"/>
      <c r="C4" s="167"/>
      <c r="D4" s="22" t="s">
        <v>151</v>
      </c>
      <c r="E4" s="26" t="s">
        <v>179</v>
      </c>
      <c r="F4" s="23" t="s">
        <v>151</v>
      </c>
      <c r="G4" s="27" t="s">
        <v>179</v>
      </c>
      <c r="H4" s="24" t="s">
        <v>151</v>
      </c>
      <c r="I4" s="28" t="s">
        <v>179</v>
      </c>
      <c r="J4" s="29" t="s">
        <v>151</v>
      </c>
      <c r="K4" s="30" t="s">
        <v>179</v>
      </c>
      <c r="L4" s="25" t="s">
        <v>151</v>
      </c>
      <c r="M4" s="31" t="s">
        <v>179</v>
      </c>
      <c r="N4" s="32" t="s">
        <v>151</v>
      </c>
      <c r="O4" s="33" t="s">
        <v>179</v>
      </c>
      <c r="P4" s="34" t="s">
        <v>151</v>
      </c>
      <c r="Q4" s="35" t="s">
        <v>179</v>
      </c>
    </row>
    <row r="5" spans="1:17" ht="58" x14ac:dyDescent="0.35">
      <c r="A5" s="53" t="s">
        <v>180</v>
      </c>
      <c r="B5" s="36" t="s">
        <v>181</v>
      </c>
      <c r="C5" s="37">
        <v>0.6</v>
      </c>
      <c r="D5" s="38">
        <f>COUNTIFS(
Table1[Was this child engaged in services during the report period?], "Yes")</f>
        <v>0</v>
      </c>
      <c r="E5" s="37" t="str">
        <f>IFERROR(COUNTIFS(
Table1[Was this child engaged in services during the report period?], "Yes",
Table1[Was the caregiver-child interaction assessed using a validated tool (AAPI-2, HFPI, HOME, KIPS, PICCOLO, PSI-4, PSS, PAPF, or PFS-2)?], "Yes")
/COUNTIF(Table1[Was this child engaged in services during the report period?], "Yes"), "NA")</f>
        <v>NA</v>
      </c>
      <c r="F5" s="39">
        <f>COUNTIFS(
Table1[Was this child engaged in services during the report period?], "Yes",
Table1[Child Hispanic or Latino Ethnicity], "Yes")</f>
        <v>0</v>
      </c>
      <c r="G5" s="40" t="str">
        <f>IFERROR(COUNTIFS(
Table1[Was this child engaged in services during the report period?], "Yes",
Table1[Child Hispanic or Latino Ethnicity], "Yes",
Table1[Was the caregiver-child interaction assessed using a validated tool (AAPI-2, HFPI, HOME, KIPS, PICCOLO, PSI-4, PSS, PAPF, or PFS-2)?], "Yes")
/COUNTIFS(Table1[Was this child engaged in services during the report period?], "Yes",
Table1[Child Hispanic or Latino Ethnicity], "Yes"), "NA")</f>
        <v>NA</v>
      </c>
      <c r="H5" s="41">
        <f>COUNTIFS(
Table1[Was this child engaged in services during the report period?], "Yes",
Table1[Child Race: White], "Yes")</f>
        <v>0</v>
      </c>
      <c r="I5" s="42" t="str">
        <f>IFERROR(COUNTIFS(
Table1[Was this child engaged in services during the report period?], "Yes",
Table1[Child Race: White], "Yes",
Table1[Was the caregiver-child interaction assessed using a validated tool (AAPI-2, HFPI, HOME, KIPS, PICCOLO, PSI-4, PSS, PAPF, or PFS-2)?], "Yes")
/COUNTIFS(Table1[Was this child engaged in services during the report period?], "Yes",
Table1[Child Race: White], "Yes"), "NA")</f>
        <v>NA</v>
      </c>
      <c r="J5" s="43">
        <f>COUNTIFS(
Table1[Was this child engaged in services during the report period?], "Yes",
Table1[Child Race: Black or African American], "Yes")</f>
        <v>0</v>
      </c>
      <c r="K5" s="44" t="str">
        <f>IFERROR(COUNTIFS(
Table1[Was this child engaged in services during the report period?], "Yes",
Table1[Child Race: Black or African American], "Yes",
Table1[Was the caregiver-child interaction assessed using a validated tool (AAPI-2, HFPI, HOME, KIPS, PICCOLO, PSI-4, PSS, PAPF, or PFS-2)?], "Yes")
/COUNTIFS(Table1[Was this child engaged in services during the report period?], "Yes",
Table1[Child Race: Black or African American], "Yes"), "NA")</f>
        <v>NA</v>
      </c>
      <c r="L5" s="45">
        <f>COUNTIFS(
Table1[Was this child engaged in services during the report period?], "Yes",
Table1[Child Race: Asian], "Yes")</f>
        <v>0</v>
      </c>
      <c r="M5" s="46" t="str">
        <f>IFERROR(COUNTIFS(
Table1[Was this child engaged in services during the report period?], "Yes",
Table1[Child Race: Asian], "Yes",
Table1[Was the caregiver-child interaction assessed using a validated tool (AAPI-2, HFPI, HOME, KIPS, PICCOLO, PSI-4, PSS, PAPF, or PFS-2)?], "Yes")
/COUNTIFS(Table1[Was this child engaged in services during the report period?], "Yes",
Table1[Child Race: Asian], "Yes"), "NA")</f>
        <v>NA</v>
      </c>
      <c r="N5" s="47">
        <f>COUNTIFS(
Table1[Was this child engaged in services during the report period?], "Yes",
Table1[Child Race: Native Hawaiian or Other Pacific Islander], "Yes")</f>
        <v>0</v>
      </c>
      <c r="O5" s="48" t="str">
        <f>IFERROR(COUNTIFS(
Table1[Was this child engaged in services during the report period?], "Yes",
Table1[Child Race: Native Hawaiian or Other Pacific Islander], "Yes",
Table1[Was the caregiver-child interaction assessed using a validated tool (AAPI-2, HFPI, HOME, KIPS, PICCOLO, PSI-4, PSS, PAPF, or PFS-2)?], "Yes")
/COUNTIFS(Table1[Was this child engaged in services during the report period?], "Yes",
Table1[Child Race: Native Hawaiian or Other Pacific Islander], "Yes"), "NA")</f>
        <v>NA</v>
      </c>
      <c r="P5" s="49">
        <f>COUNTIFS(
Table1[Was this child engaged in services during the report period?], "Yes",
Table1[Child Race: American Indian or Alaska Native], "Yes")</f>
        <v>0</v>
      </c>
      <c r="Q5" s="50" t="str">
        <f>IFERROR(COUNTIFS(
Table1[Was this child engaged in services during the report period?], "Yes",
Table1[Child Race: American Indian or Alaska Native], "Yes",
Table1[Was the caregiver-child interaction assessed using a validated tool (AAPI-2, HFPI, HOME, KIPS, PICCOLO, PSI-4, PSS, PAPF, or PFS-2)?], "Yes")
/COUNTIFS(Table1[Was this child engaged in services during the report period?], "Yes",
Table1[Child Race: American Indian or Alaska Native], "Yes"), "NA")</f>
        <v>NA</v>
      </c>
    </row>
    <row r="6" spans="1:17" ht="58" x14ac:dyDescent="0.35">
      <c r="A6" s="53" t="s">
        <v>182</v>
      </c>
      <c r="B6" s="51" t="s">
        <v>183</v>
      </c>
      <c r="C6" s="38" t="s">
        <v>184</v>
      </c>
      <c r="D6" s="38">
        <f>COUNTIFS(
Table1[Was this child engaged in services during the report period?], "Yes",
Table1[Was the child''s mother enrolled in the home visiting program prenatally before 37 weeks?], "Yes")</f>
        <v>0</v>
      </c>
      <c r="E6" s="37" t="str">
        <f>IFERROR(COUNTIFS(
Table1[Was this child engaged in services during the report period?], "Yes",
Table1[Was the child''s mother enrolled in the home visiting program prenatally before 37 weeks?], "Yes",
Table1[If "Yes", was the child born preterm and with very low birth weight following enrollment in the home visiting program?], "Yes")
/
COUNTIFS(
Table1[Was this child engaged in services during the report period?],"Yes",
Table1[Was the child''s mother enrolled in the home visiting program prenatally before 37 weeks?], "Yes"), "NA")</f>
        <v>NA</v>
      </c>
      <c r="F6" s="39">
        <f>COUNTIFS(
Table1[Was this child engaged in services during the report period?], "Yes",
Table1[Child Hispanic or Latino Ethnicity], "Yes",
Table1[Was the child''s mother enrolled in the home visiting program prenatally before 37 weeks?], "Yes")</f>
        <v>0</v>
      </c>
      <c r="G6" s="40" t="str">
        <f>IFERROR(COUNTIFS(
Table1[Was this child engaged in services during the report period?], "Yes",
Table1[Child Hispanic or Latino Ethnicity], "Yes",
Table1[Was the child''s mother enrolled in the home visiting program prenatally before 37 weeks?], "Yes",
Table1[If "Yes", was the child born preterm and with very low birth weight following enrollment in the home visiting program?], "Yes")
/
COUNTIFS(
Table1[Was this child engaged in services during the report period?],"Yes",
Table1[Child Hispanic or Latino Ethnicity], "Yes",
Table1[Was the child''s mother enrolled in the home visiting program prenatally before 37 weeks?], "Yes"), "NA")</f>
        <v>NA</v>
      </c>
      <c r="H6" s="41">
        <f>COUNTIFS(
Table1[Was this child engaged in services during the report period?], "Yes",
Table1[Child Race: White], "Yes",
Table1[Was the child''s mother enrolled in the home visiting program prenatally before 37 weeks?], "Yes")</f>
        <v>0</v>
      </c>
      <c r="I6" s="42" t="str">
        <f>IFERROR(COUNTIFS(
Table1[Was this child engaged in services during the report period?], "Yes",
Table1[Child Race: White], "Yes",
Table1[Was the child''s mother enrolled in the home visiting program prenatally before 37 weeks?], "Yes",
Table1[If "Yes", was the child born preterm and with very low birth weight following enrollment in the home visiting program?], "Yes")
/
COUNTIFS(
Table1[Was this child engaged in services during the report period?],"Yes",
Table1[Child Race: White], "Yes",
Table1[Was the child''s mother enrolled in the home visiting program prenatally before 37 weeks?], "Yes"), "NA")</f>
        <v>NA</v>
      </c>
      <c r="J6" s="43">
        <f>COUNTIFS(
Table1[Was this child engaged in services during the report period?], "Yes",
Table1[Child Race: Black or African American], "Yes",
Table1[Was the child''s mother enrolled in the home visiting program prenatally before 37 weeks?], "Yes")</f>
        <v>0</v>
      </c>
      <c r="K6" s="44" t="str">
        <f>IFERROR(COUNTIFS(
Table1[Was this child engaged in services during the report period?], "Yes",
Table1[Child Race: Black or African American], "Yes",
Table1[Was the child''s mother enrolled in the home visiting program prenatally before 37 weeks?], "Yes",
Table1[If "Yes", was the child born preterm and with very low birth weight following enrollment in the home visiting program?], "Yes")
/
COUNTIFS(
Table1[Was this child engaged in services during the report period?],"Yes",
Table1[Child Race: Black or African American], "Yes",
Table1[Was the child''s mother enrolled in the home visiting program prenatally before 37 weeks?], "Yes"), "NA")</f>
        <v>NA</v>
      </c>
      <c r="L6" s="45">
        <f>COUNTIFS(
Table1[Was this child engaged in services during the report period?], "Yes",
Table1[Child Race: Asian], "Yes",
Table1[Was the child''s mother enrolled in the home visiting program prenatally before 37 weeks?], "Yes")</f>
        <v>0</v>
      </c>
      <c r="M6" s="46" t="str">
        <f>IFERROR(COUNTIFS(
Table1[Was this child engaged in services during the report period?], "Yes",
Table1[Child Race: Asian], "Yes",
Table1[Was the child''s mother enrolled in the home visiting program prenatally before 37 weeks?], "Yes",
Table1[If "Yes", was the child born preterm and with very low birth weight following enrollment in the home visiting program?], "Yes")
/
COUNTIFS(
Table1[Was this child engaged in services during the report period?],"Yes",
Table1[Child Race: Asian], "Yes",
Table1[Was the child''s mother enrolled in the home visiting program prenatally before 37 weeks?], "Yes"), "NA")</f>
        <v>NA</v>
      </c>
      <c r="N6" s="47">
        <f>COUNTIFS(
Table1[Was this child engaged in services during the report period?], "Yes",
Table1[Child Race: Native Hawaiian or Other Pacific Islander], "Yes",
Table1[Was the child''s mother enrolled in the home visiting program prenatally before 37 weeks?], "Yes")</f>
        <v>0</v>
      </c>
      <c r="O6" s="48" t="str">
        <f>IFERROR(COUNTIFS(
Table1[Was this child engaged in services during the report period?], "Yes",
Table1[Child Race: Native Hawaiian or Other Pacific Islander], "Yes",
Table1[Was the child''s mother enrolled in the home visiting program prenatally before 37 weeks?], "Yes",
Table1[If "Yes", was the child born preterm and with very low birth weight following enrollment in the home visiting program?], "Yes")
/
COUNTIFS(
Table1[Was this child engaged in services during the report period?],"Yes",
Table1[Child Race: Native Hawaiian or Other Pacific Islander], "Yes",
Table1[Was the child''s mother enrolled in the home visiting program prenatally before 37 weeks?], "Yes"), "NA")</f>
        <v>NA</v>
      </c>
      <c r="P6" s="52">
        <f>COUNTIFS(
Table1[Was this child engaged in services during the report period?], "Yes",
Table1[Child Race: American Indian or Alaska Native], "Yes",
Table1[Was the child''s mother enrolled in the home visiting program prenatally before 37 weeks?], "Yes")</f>
        <v>0</v>
      </c>
      <c r="Q6" s="50" t="str">
        <f>IFERROR(COUNTIFS(
Table1[Was this child engaged in services during the report period?], "Yes",
Table1[Child Race: American Indian or Alaska Native], "Yes",
Table1[Was the child''s mother enrolled in the home visiting program prenatally before 37 weeks?], "Yes",
Table1[If "Yes", was the child born preterm and with very low birth weight following enrollment in the home visiting program?], "Yes")
/
COUNTIFS(
Table1[Was this child engaged in services during the report period?],"Yes",
Table1[Child Race: American Indian or Alaska Native], "Yes",
Table1[Was the child''s mother enrolled in the home visiting program prenatally before 37 weeks?], "Yes"), "NA")</f>
        <v>NA</v>
      </c>
    </row>
    <row r="7" spans="1:17" ht="43.5" x14ac:dyDescent="0.35">
      <c r="A7" s="166" t="s">
        <v>185</v>
      </c>
      <c r="B7" s="51" t="s">
        <v>186</v>
      </c>
      <c r="C7" s="37">
        <v>0.6</v>
      </c>
      <c r="D7" s="38">
        <f>COUNTIFS(Table1[Was this child engaged in services during the report period?], "Yes",
Table1[Child Age at End of Reporting Period in Months], "&gt;=5")</f>
        <v>0</v>
      </c>
      <c r="E7" s="37" t="str">
        <f>IFERROR(COUNTIFS(Table1[Was this child engaged in services during the report period?], "Yes",
Table1[Child Age at End of Reporting Period in Months], "&gt;=5",
Table1[Is the child''s screening for developmental delays up-to-date based on the child''s age (for children ages 5 months and older)?], "Up to date")/COUNTIFS(Table1[Was this child engaged in services during the report period?], "Yes",
Table1[Child Age at End of Reporting Period in Months], "&gt;=5"),"NA")</f>
        <v>NA</v>
      </c>
      <c r="F7" s="39">
        <f>COUNTIFS(Table1[Child Hispanic or Latino Ethnicity], "Yes",
Table1[Was this child engaged in services during the report period?], "Yes",
Table1[Child Age at End of Reporting Period in Months], "&gt;=5")</f>
        <v>0</v>
      </c>
      <c r="G7" s="40" t="str">
        <f>IFERROR(COUNTIFS(Table1[Child Hispanic or Latino Ethnicity], "Yes",
Table1[Was this child engaged in services during the report period?], "Yes",
Table1[Child Age at End of Reporting Period in Months], "&gt;=5",
Table1[Is the child''s screening for developmental delays up-to-date based on the child''s age (for children ages 5 months and older)?], "Up to date")/COUNTIFS(Table1[Child Hispanic or Latino Ethnicity], "Yes",
Table1[Was this child engaged in services during the report period?], "Yes",
Table1[Child Age at End of Reporting Period in Months], "&gt;=5"),"NA")</f>
        <v>NA</v>
      </c>
      <c r="H7" s="41">
        <f>COUNTIFS(Table1[Child Race: White], "Yes",
Table1[Was this child engaged in services during the report period?], "Yes",
Table1[Child Age at End of Reporting Period in Months], "&gt;=5")</f>
        <v>0</v>
      </c>
      <c r="I7" s="42" t="str">
        <f>IFERROR(COUNTIFS(Table1[Child Race: White], "Yes",
Table1[Was this child engaged in services during the report period?], "Yes",
Table1[Child Age at End of Reporting Period in Months], "&gt;=5",
Table1[Is the child''s screening for developmental delays up-to-date based on the child''s age (for children ages 5 months and older)?], "Up to date")/COUNTIFS(Table1[Child Race: White], "Yes",
Table1[Was this child engaged in services during the report period?], "Yes",
Table1[Child Age at End of Reporting Period in Months], "&gt;=5"),"NA")</f>
        <v>NA</v>
      </c>
      <c r="J7" s="43">
        <f>COUNTIFS(Table1[Child Race: Black or African American], "Yes",
Table1[Was this child engaged in services during the report period?], "Yes",
Table1[Child Age at End of Reporting Period in Months], "&gt;=5")</f>
        <v>0</v>
      </c>
      <c r="K7" s="44" t="str">
        <f>IFERROR(COUNTIFS(Table1[Child Race: Black or African American], "Yes",
Table1[Was this child engaged in services during the report period?], "Yes",
Table1[Child Age at End of Reporting Period in Months], "&gt;=5",
Table1[Is the child''s screening for developmental delays up-to-date based on the child''s age (for children ages 5 months and older)?], "Up to date")/COUNTIFS(Table1[Child Race: Black or African American], "Yes",
Table1[Was this child engaged in services during the report period?], "Yes",
Table1[Child Age at End of Reporting Period in Months], "&gt;=5"),"NA")</f>
        <v>NA</v>
      </c>
      <c r="L7" s="45">
        <f>COUNTIFS(Table1[Child Race: Asian], "Yes",
Table1[Was this child engaged in services during the report period?], "Yes",
Table1[Child Age at End of Reporting Period in Months], "&gt;=5")</f>
        <v>0</v>
      </c>
      <c r="M7" s="46" t="str">
        <f>IFERROR(COUNTIFS(Table1[Child Race: Asian], "Yes",
Table1[Was this child engaged in services during the report period?], "Yes",
Table1[Child Age at End of Reporting Period in Months], "&gt;=5",
Table1[Is the child''s screening for developmental delays up-to-date based on the child''s age (for children ages 5 months and older)?], "Up to date")/COUNTIFS(Table1[Child Race: Asian], "Yes",
Table1[Was this child engaged in services during the report period?], "Yes",
Table1[Child Age at End of Reporting Period in Months], "&gt;=5"),"NA")</f>
        <v>NA</v>
      </c>
      <c r="N7" s="47">
        <f>COUNTIFS(Table1[Child Race: Native Hawaiian or Other Pacific Islander], "Yes",
Table1[Was this child engaged in services during the report period?], "Yes",
Table1[Child Age at End of Reporting Period in Months], "&gt;=5")</f>
        <v>0</v>
      </c>
      <c r="O7" s="48" t="str">
        <f>IFERROR(COUNTIFS(Table1[Child Race: Native Hawaiian or Other Pacific Islander], "Yes",
Table1[Was this child engaged in services during the report period?], "Yes",
Table1[Child Age at End of Reporting Period in Months], "&gt;=5",
Table1[Is the child''s screening for developmental delays up-to-date based on the child''s age (for children ages 5 months and older)?], "Up to date")/COUNTIFS(Table1[Child Race: Native Hawaiian or Other Pacific Islander], "Yes",
Table1[Was this child engaged in services during the report period?], "Yes",
Table1[Child Age at End of Reporting Period in Months], "&gt;=5"),"NA")</f>
        <v>NA</v>
      </c>
      <c r="P7" s="49">
        <f>COUNTIFS(Table1[Child Race: American Indian or Alaska Native], "Yes",
Table1[Was this child engaged in services during the report period?], "Yes",
Table1[Child Age at End of Reporting Period in Months], "&gt;=5")</f>
        <v>0</v>
      </c>
      <c r="Q7" s="57" t="str">
        <f>IFERROR(COUNTIFS(Table1[Child Race: American Indian or Alaska Native], "Yes",
Table1[Was this child engaged in services during the report period?], "Yes",
Table1[Child Age at End of Reporting Period in Months], "&gt;=5",
Table1[Is the child''s screening for developmental delays up-to-date based on the child''s age (for children ages 5 months and older)?], "Up to date")/COUNTIFS(Table1[Child Race: American Indian or Alaska Native], "Yes",
Table1[Was this child engaged in services during the report period?], "Yes",
Table1[Child Age at End of Reporting Period in Months], "&gt;=5"),"NA")</f>
        <v>NA</v>
      </c>
    </row>
    <row r="8" spans="1:17" ht="72.5" x14ac:dyDescent="0.35">
      <c r="A8" s="166"/>
      <c r="B8" s="51" t="s">
        <v>187</v>
      </c>
      <c r="C8" s="56">
        <v>0.56799999999999995</v>
      </c>
      <c r="D8" s="38">
        <f>COUNTIFS(
Table1[Was this child engaged in services during the report period?], "Yes",
Table1[Did the child have a positive screen for developmental delays using a validated tool (PAT Forms or the site''s Data Management System)?  ], "Yes")</f>
        <v>0</v>
      </c>
      <c r="E8" s="37" t="str">
        <f>IFERROR(COUNTIFS(
Table1[Was this child engaged in services during the report period?], "Yes",
Table1[Did the child have a positive screen for developmental delays using a validated tool (PAT Forms or the site''s Data Management System)?  ], "Yes",
Table1[If "Yes", did the child receive services in a timely manner following the positive screen? ], "Yes")
/
COUNTIFS(
Table1[Was this child engaged in services during the report period?], "Yes",
Table1[Did the child have a positive screen for developmental delays using a validated tool (PAT Forms or the site''s Data Management System)?  ], "Yes"), "NA")</f>
        <v>NA</v>
      </c>
      <c r="F8" s="39">
        <f>COUNTIFS(
Table1[Was this child engaged in services during the report period?], "Yes",
Table1[Child Hispanic or Latino Ethnicity], "Yes",
Table1[Did the child have a positive screen for developmental delays using a validated tool (PAT Forms or the site''s Data Management System)?  ], "Yes")</f>
        <v>0</v>
      </c>
      <c r="G8" s="40" t="str">
        <f>IFERROR(COUNTIFS(
Table1[Was this child engaged in services during the report period?], "Yes",
Table1[Child Hispanic or Latino Ethnicity], "Yes",
Table1[Did the child have a positive screen for developmental delays using a validated tool (PAT Forms or the site''s Data Management System)?  ], "Yes",
Table1[If "Yes", did the child receive services in a timely manner following the positive screen? ], "Yes")
/
COUNTIFS(
Table1[Was this child engaged in services during the report period?], "Yes",
Table1[Child Hispanic or Latino Ethnicity], "Yes",
Table1[Did the child have a positive screen for developmental delays using a validated tool (PAT Forms or the site''s Data Management System)?  ], "Yes"), "NA")</f>
        <v>NA</v>
      </c>
      <c r="H8" s="41">
        <f>COUNTIFS(
Table1[Was this child engaged in services during the report period?], "Yes",
Table1[Child Race: White], "Yes",
Table1[Did the child have a positive screen for developmental delays using a validated tool (PAT Forms or the site''s Data Management System)?  ], "Yes")</f>
        <v>0</v>
      </c>
      <c r="I8" s="42" t="str">
        <f>IFERROR(COUNTIFS(
Table1[Was this child engaged in services during the report period?], "Yes",
Table1[Child Race: White], "Yes",
Table1[Did the child have a positive screen for developmental delays using a validated tool (PAT Forms or the site''s Data Management System)?  ], "Yes",
Table1[If "Yes", did the child receive services in a timely manner following the positive screen? ], "Yes")
/
COUNTIFS(
Table1[Was this child engaged in services during the report period?], "Yes",
Table1[Child Race: White], "Yes",
Table1[Did the child have a positive screen for developmental delays using a validated tool (PAT Forms or the site''s Data Management System)?  ], "Yes"), "NA")</f>
        <v>NA</v>
      </c>
      <c r="J8" s="43">
        <f>COUNTIFS(
Table1[Was this child engaged in services during the report period?], "Yes",
Table1[Child Race: Black or African American], "Yes",
Table1[Did the child have a positive screen for developmental delays using a validated tool (PAT Forms or the site''s Data Management System)?  ], "Yes")</f>
        <v>0</v>
      </c>
      <c r="K8" s="44" t="str">
        <f>IFERROR(COUNTIFS(
Table1[Was this child engaged in services during the report period?], "Yes",
Table1[Child Race: Black or African American], "Yes",
Table1[Did the child have a positive screen for developmental delays using a validated tool (PAT Forms or the site''s Data Management System)?  ], "Yes",
Table1[If "Yes", did the child receive services in a timely manner following the positive screen? ], "Yes")
/
COUNTIFS(
Table1[Was this child engaged in services during the report period?], "Yes",
Table1[Child Race: Black or African American], "Yes",
Table1[Did the child have a positive screen for developmental delays using a validated tool (PAT Forms or the site''s Data Management System)?  ], "Yes"), "NA")</f>
        <v>NA</v>
      </c>
      <c r="L8" s="45">
        <f>COUNTIFS(
Table1[Was this child engaged in services during the report period?], "Yes",
Table1[Child Race: Asian], "Yes",
Table1[Did the child have a positive screen for developmental delays using a validated tool (PAT Forms or the site''s Data Management System)?  ], "Yes")</f>
        <v>0</v>
      </c>
      <c r="M8" s="46" t="str">
        <f>IFERROR(COUNTIFS(
Table1[Was this child engaged in services during the report period?], "Yes",
Table1[Child Race: Asian], "Yes",
Table1[Did the child have a positive screen for developmental delays using a validated tool (PAT Forms or the site''s Data Management System)?  ], "Yes",
Table1[If "Yes", did the child receive services in a timely manner following the positive screen? ], "Yes")
/
COUNTIFS(
Table1[Was this child engaged in services during the report period?], "Yes",
Table1[Child Race: Asian], "Yes",
Table1[Did the child have a positive screen for developmental delays using a validated tool (PAT Forms or the site''s Data Management System)?  ], "Yes"), "NA")</f>
        <v>NA</v>
      </c>
      <c r="N8" s="47">
        <f>COUNTIFS(
Table1[Was this child engaged in services during the report period?], "Yes",
Table1[Child Race: Native Hawaiian or Other Pacific Islander], "Yes",
Table1[Did the child have a positive screen for developmental delays using a validated tool (PAT Forms or the site''s Data Management System)?  ], "Yes")</f>
        <v>0</v>
      </c>
      <c r="O8" s="48" t="str">
        <f>IFERROR(COUNTIFS(
Table1[Was this child engaged in services during the report period?], "Yes",
Table1[Child Race: Native Hawaiian or Other Pacific Islander], "Yes",
Table1[Did the child have a positive screen for developmental delays using a validated tool (PAT Forms or the site''s Data Management System)?  ], "Yes",
Table1[If "Yes", did the child receive services in a timely manner following the positive screen? ], "Yes")
/
COUNTIFS(
Table1[Was this child engaged in services during the report period?], "Yes",
Table1[Child Race: Native Hawaiian or Other Pacific Islander], "Yes",
Table1[Did the child have a positive screen for developmental delays using a validated tool (PAT Forms or the site''s Data Management System)?  ], "Yes"), "NA")</f>
        <v>NA</v>
      </c>
      <c r="P8" s="49">
        <f>COUNTIFS(
Table1[Was this child engaged in services during the report period?], "Yes",
Table1[Child Race: American Indian or Alaska Native], "Yes",
Table1[Did the child have a positive screen for developmental delays using a validated tool (PAT Forms or the site''s Data Management System)?  ], "Yes")</f>
        <v>0</v>
      </c>
      <c r="Q8" s="50" t="str">
        <f>IFERROR(COUNTIFS(
Table1[Was this child engaged in services during the report period?], "Yes",
Table1[Child Race: American Indian or Alaska Native], "Yes",
Table1[Did the child have a positive screen for developmental delays using a validated tool (PAT Forms or the site''s Data Management System)?  ], "Yes",
Table1[If "Yes", did the child receive services in a timely manner following the positive screen? ], "Yes")
/
COUNTIFS(
Table1[Was this child engaged in services during the report period?], "Yes",
Table1[Child Race: American Indian or Alaska Native], "Yes",
Table1[Did the child have a positive screen for developmental delays using a validated tool (PAT Forms or the site''s Data Management System)?  ], "Yes"), "NA")</f>
        <v>NA</v>
      </c>
    </row>
    <row r="9" spans="1:17" ht="72.5" x14ac:dyDescent="0.35">
      <c r="A9" s="166" t="s">
        <v>188</v>
      </c>
      <c r="B9" s="51" t="s">
        <v>189</v>
      </c>
      <c r="C9" s="37">
        <v>0.8</v>
      </c>
      <c r="D9" s="38">
        <f>COUNTIFS(
Table1[Was this child engaged in services during the report period?], "Yes",
Table1[Has the child been enrolled in home visiting for at least 3 months? ], "Yes",
Table1[Child Age at End of Reporting Period in Months], "&gt;=4")</f>
        <v>0</v>
      </c>
      <c r="E9" s="37" t="str">
        <f>IFERROR(COUNTIFS(
Table1[Was this child engaged in services during the report period?], "Yes",
Table1[Has the child been enrolled in home visiting for at least 3 months? ], "Yes",
Table1[If "Yes," was the child''s primary caregiver screened for depression within 3 months of enrollment or 3 months of delivery (for those enrolled prenatally), if their child is 4 months or older?], "Yes",
Table1[Child Age at End of Reporting Period in Months], "&gt;=4")/
COUNTIFS(
Table1[Was this child engaged in services during the report period?], "Yes",
Table1[Has the child been enrolled in home visiting for at least 3 months? ], "Yes",
Table1[Child Age at End of Reporting Period in Months], "&gt;=4"),"NA")</f>
        <v>NA</v>
      </c>
      <c r="F9" s="39">
        <f>COUNTIFS(
Table1[Was this child engaged in services during the report period?], "Yes",
Table1[Child Hispanic or Latino Ethnicity], "Yes",
Table1[Has the child been enrolled in home visiting for at least 3 months? ], "Yes",
Table1[Child Age at End of Reporting Period in Months], "&gt;=4")</f>
        <v>0</v>
      </c>
      <c r="G9" s="40" t="str">
        <f>IFERROR(COUNTIFS(
Table1[Was this child engaged in services during the report period?], "Yes",
Table1[Child Hispanic or Latino Ethnicity], "Yes",
Table1[Has the child been enrolled in home visiting for at least 3 months? ], "Yes",
Table1[If "Yes," was the child''s primary caregiver screened for depression within 3 months of enrollment or 3 months of delivery (for those enrolled prenatally), if their child is 4 months or older?], "Yes",
Table1[Child Age at End of Reporting Period in Months], "&gt;=4")/
COUNTIFS(
Table1[Was this child engaged in services during the report period?], "Yes",
Table1[Child Hispanic or Latino Ethnicity], "Yes",
Table1[Has the child been enrolled in home visiting for at least 3 months? ], "Yes",
Table1[Child Age at End of Reporting Period in Months], "&gt;=4"),"NA")</f>
        <v>NA</v>
      </c>
      <c r="H9" s="41">
        <f>COUNTIFS(
Table1[Was this child engaged in services during the report period?], "Yes",
Table1[Child Race: White], "Yes",
Table1[Has the child been enrolled in home visiting for at least 3 months? ], "Yes",
Table1[Child Age at End of Reporting Period in Months], "&gt;=4")</f>
        <v>0</v>
      </c>
      <c r="I9" s="42" t="str">
        <f>IFERROR(COUNTIFS(
Table1[Was this child engaged in services during the report period?], "Yes",
Table1[Child Race: White], "Yes",
Table1[Has the child been enrolled in home visiting for at least 3 months? ], "Yes",
Table1[If "Yes," was the child''s primary caregiver screened for depression within 3 months of enrollment or 3 months of delivery (for those enrolled prenatally), if their child is 4 months or older?], "Yes",
Table1[Child Age at End of Reporting Period in Months], "&gt;=4")/
COUNTIFS(
Table1[Was this child engaged in services during the report period?], "Yes",
Table1[Child Race: White], "Yes",
Table1[Has the child been enrolled in home visiting for at least 3 months? ], "Yes",
Table1[Child Age at End of Reporting Period in Months], "&gt;=4"),"NA")</f>
        <v>NA</v>
      </c>
      <c r="J9" s="43">
        <f>COUNTIFS(
Table1[Was this child engaged in services during the report period?], "Yes",
Table1[Child Race: Black or African American], "Yes",
Table1[Has the child been enrolled in home visiting for at least 3 months? ], "Yes",
Table1[Child Age at End of Reporting Period in Months], "&gt;=4")</f>
        <v>0</v>
      </c>
      <c r="K9" s="44" t="str">
        <f>IFERROR(COUNTIFS(
Table1[Was this child engaged in services during the report period?], "Yes",
Table1[Child Race: Black or African American], "Yes",
Table1[Has the child been enrolled in home visiting for at least 3 months? ], "Yes",
Table1[If "Yes," was the child''s primary caregiver screened for depression within 3 months of enrollment or 3 months of delivery (for those enrolled prenatally), if their child is 4 months or older?], "Yes",
Table1[Child Age at End of Reporting Period in Months], "&gt;=4")/
COUNTIFS(
Table1[Was this child engaged in services during the report period?], "Yes",
Table1[Child Race: Black or African American], "Yes",
Table1[Has the child been enrolled in home visiting for at least 3 months? ], "Yes",
Table1[Child Age at End of Reporting Period in Months], "&gt;=4"),"NA")</f>
        <v>NA</v>
      </c>
      <c r="L9" s="45">
        <f>COUNTIFS(
Table1[Was this child engaged in services during the report period?], "Yes",
Table1[Child Race: Asian], "Yes",
Table1[Has the child been enrolled in home visiting for at least 3 months? ], "Yes",
Table1[Child Age at End of Reporting Period in Months], "&gt;=4")</f>
        <v>0</v>
      </c>
      <c r="M9" s="46" t="str">
        <f>IFERROR(COUNTIFS(
Table1[Was this child engaged in services during the report period?], "Yes",
Table1[Child Race: Asian], "Yes",
Table1[Has the child been enrolled in home visiting for at least 3 months? ], "Yes",
Table1[If "Yes," was the child''s primary caregiver screened for depression within 3 months of enrollment or 3 months of delivery (for those enrolled prenatally), if their child is 4 months or older?], "Yes",
Table1[Child Age at End of Reporting Period in Months], "&gt;=4")/
COUNTIFS(
Table1[Was this child engaged in services during the report period?], "Yes",
Table1[Child Race: Asian], "Yes",
Table1[Has the child been enrolled in home visiting for at least 3 months? ], "Yes",
Table1[Child Age at End of Reporting Period in Months], "&gt;=4"),"NA")</f>
        <v>NA</v>
      </c>
      <c r="N9" s="47">
        <f>COUNTIFS(
Table1[Was this child engaged in services during the report period?], "Yes",
Table1[Child Race: Native Hawaiian or Other Pacific Islander], "Yes",
Table1[Has the child been enrolled in home visiting for at least 3 months? ], "Yes",
Table1[Child Age at End of Reporting Period in Months], "&gt;=4")</f>
        <v>0</v>
      </c>
      <c r="O9" s="48" t="str">
        <f>IFERROR(COUNTIFS(
Table1[Was this child engaged in services during the report period?], "Yes",
Table1[Child Race: Native Hawaiian or Other Pacific Islander], "Yes",
Table1[Has the child been enrolled in home visiting for at least 3 months? ], "Yes",
Table1[If "Yes," was the child''s primary caregiver screened for depression within 3 months of enrollment or 3 months of delivery (for those enrolled prenatally), if their child is 4 months or older?], "Yes",
Table1[Child Age at End of Reporting Period in Months], "&gt;=4")/
COUNTIFS(
Table1[Was this child engaged in services during the report period?], "Yes",
Table1[Child Race: Native Hawaiian or Other Pacific Islander], "Yes",
Table1[Has the child been enrolled in home visiting for at least 3 months? ], "Yes",
Table1[Child Age at End of Reporting Period in Months], "&gt;=4"),"NA")</f>
        <v>NA</v>
      </c>
      <c r="P9" s="49">
        <f>COUNTIFS(
Table1[Was this child engaged in services during the report period?], "Yes",
Table1[Child Race: American Indian or Alaska Native], "Yes",
Table1[Has the child been enrolled in home visiting for at least 3 months? ], "Yes",
Table1[Child Age at End of Reporting Period in Months], "&gt;=4")</f>
        <v>0</v>
      </c>
      <c r="Q9" s="50" t="str">
        <f>IFERROR(COUNTIFS(
Table1[Was this child engaged in services during the report period?], "Yes",
Table1[Child Race: American Indian or Alaska Native], "Yes",
Table1[Has the child been enrolled in home visiting for at least 3 months? ], "Yes",
Table1[If "Yes," was the child''s primary caregiver screened for depression within 3 months of enrollment or 3 months of delivery (for those enrolled prenatally), if their child is 4 months or older?], "Yes",
Table1[Child Age at End of Reporting Period in Months], "&gt;=4")/
COUNTIFS(
Table1[Was this child engaged in services during the report period?], "Yes",
Table1[Child Race: American Indian or Alaska Native], "Yes",
Table1[Has the child been enrolled in home visiting for at least 3 months? ], "Yes",
Table1[Child Age at End of Reporting Period in Months], "&gt;=4"),"NA")</f>
        <v>NA</v>
      </c>
    </row>
    <row r="10" spans="1:17" ht="43.5" x14ac:dyDescent="0.35">
      <c r="A10" s="166"/>
      <c r="B10" s="51" t="s">
        <v>190</v>
      </c>
      <c r="C10" s="56">
        <v>0.41399999999999998</v>
      </c>
      <c r="D10" s="38">
        <f>COUNTIFS(
Table1[Was this child engaged in services during the report period?], "Yes",
Table1[Has the child been enrolled in home visiting for at least 3 months? ], "Yes",
Table1[If "Yes," was the child''s primary caregiver screened for depression within 3 months of enrollment or 3 months of delivery (for those enrolled prenatally), if their child is 4 months or older?], "Yes",
Table1[If "Yes," did the child''s primary caregiver have a positive screen for depression? ], "Yes")</f>
        <v>0</v>
      </c>
      <c r="E10" s="37" t="str">
        <f>IFERROR(COUNTIFS(
Table1[Was this child engaged in services during the report period?], "Yes",
Table1[Has the child been enrolled in home visiting for at least 3 months? ], "Yes",
Table1[If "Yes," was the child''s primary caregiver screened for depression within 3 months of enrollment or 3 months of delivery (for those enrolled prenatally), if their child is 4 months or older?], "Yes",
Table1[If "Yes," did the child''s primary caregiver have a positive screen for depression? ], "Yes",
Table1[If "Yes," did the primary caregiver receive one or more service contacts? ], "Yes")/COUNTIFS(
Table1[Was this child engaged in services during the report period?], "Yes",
Table1[Has the child been enrolled in home visiting for at least 3 months? ], "Yes",
Table1[If "Yes," was the child''s primary caregiver screened for depression within 3 months of enrollment or 3 months of delivery (for those enrolled prenatally), if their child is 4 months or older?], "Yes",
Table1[If "Yes," did the child''s primary caregiver have a positive screen for depression? ], "Yes"), "NA")</f>
        <v>NA</v>
      </c>
      <c r="F10" s="39">
        <f>COUNTIFS(
Table1[Was this child engaged in services during the report period?], "Yes",
Table1[Child Hispanic or Latino Ethnicity], "Yes",
Table1[Has the child been enrolled in home visiting for at least 3 months? ], "Yes",
Table1[If "Yes," was the child''s primary caregiver screened for depression within 3 months of enrollment or 3 months of delivery (for those enrolled prenatally), if their child is 4 months or older?], "Yes",
Table1[If "Yes," did the child''s primary caregiver have a positive screen for depression? ], "Yes")</f>
        <v>0</v>
      </c>
      <c r="G10" s="40" t="str">
        <f>IFERROR(COUNTIFS(
Table1[Was this child engaged in services during the report period?], "Yes",
Table1[Child Hispanic or Latino Ethnicity], "Yes",
Table1[Has the child been enrolled in home visiting for at least 3 months? ], "Yes",
Table1[If "Yes," was the child''s primary caregiver screened for depression within 3 months of enrollment or 3 months of delivery (for those enrolled prenatally), if their child is 4 months or older?], "Yes",
Table1[If "Yes," did the child''s primary caregiver have a positive screen for depression? ], "Yes",
Table1[If "Yes," did the primary caregiver receive one or more service contacts? ], "Yes")/COUNTIFS(
Table1[Was this child engaged in services during the report period?], "Yes",
Table1[Child Hispanic or Latino Ethnicity], "Yes",
Table1[Has the child been enrolled in home visiting for at least 3 months? ], "Yes",
Table1[If "Yes," was the child''s primary caregiver screened for depression within 3 months of enrollment or 3 months of delivery (for those enrolled prenatally), if their child is 4 months or older?], "Yes",
Table1[If "Yes," did the child''s primary caregiver have a positive screen for depression? ], "Yes"), "NA")</f>
        <v>NA</v>
      </c>
      <c r="H10" s="41">
        <f>COUNTIFS(
Table1[Was this child engaged in services during the report period?], "Yes",
Table1[Child Race: White], "Yes",
Table1[Has the child been enrolled in home visiting for at least 3 months? ], "Yes",
Table1[If "Yes," was the child''s primary caregiver screened for depression within 3 months of enrollment or 3 months of delivery (for those enrolled prenatally), if their child is 4 months or older?], "Yes",
Table1[If "Yes," did the child''s primary caregiver have a positive screen for depression? ], "Yes")</f>
        <v>0</v>
      </c>
      <c r="I10" s="42" t="str">
        <f>IFERROR(COUNTIFS(
Table1[Was this child engaged in services during the report period?], "Yes",
Table1[Child Race: White], "Yes",
Table1[Has the child been enrolled in home visiting for at least 3 months? ], "Yes",
Table1[If "Yes," was the child''s primary caregiver screened for depression within 3 months of enrollment or 3 months of delivery (for those enrolled prenatally), if their child is 4 months or older?], "Yes",
Table1[If "Yes," did the child''s primary caregiver have a positive screen for depression? ], "Yes",
Table1[If "Yes," did the primary caregiver receive one or more service contacts? ], "Yes")/COUNTIFS(
Table1[Was this child engaged in services during the report period?], "Yes",
Table1[Child Race: White], "Yes",
Table1[Has the child been enrolled in home visiting for at least 3 months? ], "Yes",
Table1[If "Yes," was the child''s primary caregiver screened for depression within 3 months of enrollment or 3 months of delivery (for those enrolled prenatally), if their child is 4 months or older?], "Yes",
Table1[If "Yes," did the child''s primary caregiver have a positive screen for depression? ], "Yes"), "NA")</f>
        <v>NA</v>
      </c>
      <c r="J10" s="43">
        <f>COUNTIFS(
Table1[Was this child engaged in services during the report period?], "Yes",
Table1[Child Race: Black or African American], "Yes",
Table1[Has the child been enrolled in home visiting for at least 3 months? ], "Yes",
Table1[If "Yes," was the child''s primary caregiver screened for depression within 3 months of enrollment or 3 months of delivery (for those enrolled prenatally), if their child is 4 months or older?], "Yes",
Table1[If "Yes," did the child''s primary caregiver have a positive screen for depression? ], "Yes")</f>
        <v>0</v>
      </c>
      <c r="K10" s="44" t="str">
        <f>IFERROR(COUNTIFS(
Table1[Was this child engaged in services during the report period?], "Yes",
Table1[Child Race: Black or African American], "Yes",
Table1[Has the child been enrolled in home visiting for at least 3 months? ], "Yes",
Table1[If "Yes," was the child''s primary caregiver screened for depression within 3 months of enrollment or 3 months of delivery (for those enrolled prenatally), if their child is 4 months or older?], "Yes",
Table1[If "Yes," did the child''s primary caregiver have a positive screen for depression? ], "Yes",
Table1[If "Yes," did the primary caregiver receive one or more service contacts? ], "Yes")/COUNTIFS(
Table1[Was this child engaged in services during the report period?], "Yes",
Table1[Child Race: Black or African American], "Yes",
Table1[Has the child been enrolled in home visiting for at least 3 months? ], "Yes",
Table1[If "Yes," was the child''s primary caregiver screened for depression within 3 months of enrollment or 3 months of delivery (for those enrolled prenatally), if their child is 4 months or older?], "Yes",
Table1[If "Yes," did the child''s primary caregiver have a positive screen for depression? ], "Yes"), "NA")</f>
        <v>NA</v>
      </c>
      <c r="L10" s="45">
        <f>COUNTIFS(
Table1[Was this child engaged in services during the report period?], "Yes",
Table1[Child Race: Asian], "Yes",
Table1[Has the child been enrolled in home visiting for at least 3 months? ], "Yes",
Table1[If "Yes," was the child''s primary caregiver screened for depression within 3 months of enrollment or 3 months of delivery (for those enrolled prenatally), if their child is 4 months or older?], "Yes",
Table1[If "Yes," did the child''s primary caregiver have a positive screen for depression? ], "Yes")</f>
        <v>0</v>
      </c>
      <c r="M10" s="46" t="str">
        <f>IFERROR(COUNTIFS(
Table1[Was this child engaged in services during the report period?], "Yes",
Table1[Child Race: Asian], "Yes",
Table1[Has the child been enrolled in home visiting for at least 3 months? ], "Yes",
Table1[If "Yes," was the child''s primary caregiver screened for depression within 3 months of enrollment or 3 months of delivery (for those enrolled prenatally), if their child is 4 months or older?], "Yes",
Table1[If "Yes," did the child''s primary caregiver have a positive screen for depression? ], "Yes",
Table1[If "Yes," did the primary caregiver receive one or more service contacts? ], "Yes")/COUNTIFS(
Table1[Was this child engaged in services during the report period?], "Yes",
Table1[Child Race: Asian], "Yes",
Table1[Has the child been enrolled in home visiting for at least 3 months? ], "Yes",
Table1[If "Yes," was the child''s primary caregiver screened for depression within 3 months of enrollment or 3 months of delivery (for those enrolled prenatally), if their child is 4 months or older?], "Yes",
Table1[If "Yes," did the child''s primary caregiver have a positive screen for depression? ], "Yes"), "NA")</f>
        <v>NA</v>
      </c>
      <c r="N10" s="47">
        <f>COUNTIFS(
Table1[Was this child engaged in services during the report period?], "Yes",
Table1[Child Race: Native Hawaiian or Other Pacific Islander], "Yes",
Table1[Has the child been enrolled in home visiting for at least 3 months? ], "Yes",
Table1[If "Yes," was the child''s primary caregiver screened for depression within 3 months of enrollment or 3 months of delivery (for those enrolled prenatally), if their child is 4 months or older?], "Yes",
Table1[If "Yes," did the child''s primary caregiver have a positive screen for depression? ], "Yes")</f>
        <v>0</v>
      </c>
      <c r="O10" s="48" t="str">
        <f>IFERROR(COUNTIFS(
Table1[Was this child engaged in services during the report period?], "Yes",
Table1[Child Race: Native Hawaiian or Other Pacific Islander], "Yes",
Table1[Has the child been enrolled in home visiting for at least 3 months? ], "Yes",
Table1[If "Yes," was the child''s primary caregiver screened for depression within 3 months of enrollment or 3 months of delivery (for those enrolled prenatally), if their child is 4 months or older?], "Yes",
Table1[If "Yes," did the child''s primary caregiver have a positive screen for depression? ], "Yes",
Table1[If "Yes," did the primary caregiver receive one or more service contacts? ], "Yes")/COUNTIFS(
Table1[Was this child engaged in services during the report period?], "Yes",
Table1[Child Race: Native Hawaiian or Other Pacific Islander], "Yes",
Table1[Has the child been enrolled in home visiting for at least 3 months? ], "Yes",
Table1[If "Yes," was the child''s primary caregiver screened for depression within 3 months of enrollment or 3 months of delivery (for those enrolled prenatally), if their child is 4 months or older?], "Yes",
Table1[If "Yes," did the child''s primary caregiver have a positive screen for depression? ], "Yes"), "NA")</f>
        <v>NA</v>
      </c>
      <c r="P10" s="49">
        <f>COUNTIFS(
Table1[Was this child engaged in services during the report period?], "Yes",
Table1[Child Race: American Indian or Alaska Native], "Yes",
Table1[Has the child been enrolled in home visiting for at least 3 months? ], "Yes",
Table1[If "Yes," was the child''s primary caregiver screened for depression within 3 months of enrollment or 3 months of delivery (for those enrolled prenatally), if their child is 4 months or older?], "Yes",
Table1[If "Yes," did the child''s primary caregiver have a positive screen for depression? ], "Yes")</f>
        <v>0</v>
      </c>
      <c r="Q10" s="50" t="str">
        <f>IFERROR(COUNTIFS(
Table1[Was this child engaged in services during the report period?], "Yes",
Table1[Child Race: American Indian or Alaska Native], "Yes",
Table1[Has the child been enrolled in home visiting for at least 3 months? ], "Yes",
Table1[If "Yes," was the child''s primary caregiver screened for depression within 3 months of enrollment or 3 months of delivery (for those enrolled prenatally), if their child is 4 months or older?], "Yes",
Table1[If "Yes," did the child''s primary caregiver have a positive screen for depression? ], "Yes",
Table1[If "Yes," did the primary caregiver receive one or more service contacts? ], "Yes")/COUNTIFS(
Table1[Was this child engaged in services during the report period?], "Yes",
Table1[Child Race: American Indian or Alaska Native], "Yes",
Table1[Has the child been enrolled in home visiting for at least 3 months? ], "Yes",
Table1[If "Yes," was the child''s primary caregiver screened for depression within 3 months of enrollment or 3 months of delivery (for those enrolled prenatally), if their child is 4 months or older?], "Yes",
Table1[If "Yes," did the child''s primary caregiver have a positive screen for depression? ], "Yes"), "NA")</f>
        <v>NA</v>
      </c>
    </row>
  </sheetData>
  <sheetProtection algorithmName="SHA-512" hashValue="h/a0ILhmUsVZ2LDFhWoCZkZ1tNL/hzN/fGa2+ZNwRl4QCq7OCXD3ENJ2AeryNypFveHHKoME7RfmXtASSfHmDg==" saltValue="EUGtzgUDNk80TgNahGnhLQ==" spinCount="100000" sheet="1" objects="1" scenarios="1" selectLockedCells="1" selectUnlockedCells="1"/>
  <mergeCells count="14">
    <mergeCell ref="A1:L1"/>
    <mergeCell ref="A2:Q2"/>
    <mergeCell ref="J3:K3"/>
    <mergeCell ref="L3:M3"/>
    <mergeCell ref="N3:O3"/>
    <mergeCell ref="P3:Q3"/>
    <mergeCell ref="D3:E3"/>
    <mergeCell ref="F3:G3"/>
    <mergeCell ref="H3:I3"/>
    <mergeCell ref="A9:A10"/>
    <mergeCell ref="A7:A8"/>
    <mergeCell ref="A3:A4"/>
    <mergeCell ref="B3:B4"/>
    <mergeCell ref="C3:C4"/>
  </mergeCells>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DFDA2-7271-4C46-8E5C-999DB0E47110}">
  <sheetPr codeName="Sheet8"/>
  <dimension ref="A1:G59"/>
  <sheetViews>
    <sheetView topLeftCell="D1" workbookViewId="0">
      <selection activeCell="G11" sqref="G11"/>
    </sheetView>
  </sheetViews>
  <sheetFormatPr defaultRowHeight="14.5" x14ac:dyDescent="0.35"/>
  <cols>
    <col min="1" max="1" width="16.453125" customWidth="1"/>
    <col min="2" max="2" width="32" customWidth="1"/>
    <col min="3" max="3" width="57.81640625" customWidth="1"/>
    <col min="4" max="4" width="38.81640625" customWidth="1"/>
    <col min="5" max="5" width="25" customWidth="1"/>
    <col min="6" max="6" width="21.81640625" customWidth="1"/>
    <col min="7" max="7" width="19.453125" customWidth="1"/>
  </cols>
  <sheetData>
    <row r="1" spans="1:7" x14ac:dyDescent="0.35">
      <c r="A1" s="3" t="s">
        <v>19</v>
      </c>
      <c r="B1" s="3" t="s">
        <v>20</v>
      </c>
      <c r="C1" s="3" t="s">
        <v>191</v>
      </c>
      <c r="D1" s="3" t="s">
        <v>192</v>
      </c>
      <c r="E1" s="3" t="s">
        <v>193</v>
      </c>
      <c r="F1" s="3" t="s">
        <v>194</v>
      </c>
      <c r="G1" s="3" t="s">
        <v>195</v>
      </c>
    </row>
    <row r="2" spans="1:7" x14ac:dyDescent="0.35">
      <c r="A2" s="1" t="s">
        <v>15</v>
      </c>
      <c r="B2" s="4">
        <f ca="1">TODAY()</f>
        <v>46307</v>
      </c>
      <c r="C2" s="5" t="e">
        <f>DATE(#REF!, CHOOSE(MATCH(#REF!, {"January-March","April-June","July-September","October-December"}, 0), 1, 4, 7, 10), 1)</f>
        <v>#REF!</v>
      </c>
      <c r="D2" s="5" t="e">
        <f>EOMONTH(DATE(#REF!, CHOOSE(MATCH(#REF!, {"January-March","April-June","July-September","October-December"}, 0), 3, 6, 9, 12), 1), 0)</f>
        <v>#REF!</v>
      </c>
      <c r="E2" s="133">
        <f>COUNTIFS(Table5[Role of the Home Visiting staff], "Supervisor", Table5[Indicate if the Home Visiting staff member is Full-Time (FT) or Part-Time (PT)], "Part-Time",
Table5[Was the Home Visiting staff employed by your agency during the reporting period? ],"Yes")/2</f>
        <v>0</v>
      </c>
      <c r="F2" s="133">
        <f>COUNTIFS(Table5[Role of the Home Visiting staff], "Supervisor", Table5[Indicate if the Home Visiting staff member is Full-Time (FT) or Part-Time (PT)], "Full-Time",
Table5[Was the Home Visiting staff employed by your agency during the reporting period? ],"Yes")</f>
        <v>0</v>
      </c>
      <c r="G2">
        <f>E2+F2</f>
        <v>0</v>
      </c>
    </row>
    <row r="3" spans="1:7" x14ac:dyDescent="0.35">
      <c r="A3" s="1" t="s">
        <v>23</v>
      </c>
      <c r="B3" s="1"/>
      <c r="C3" s="1"/>
      <c r="D3" s="1"/>
    </row>
    <row r="4" spans="1:7" x14ac:dyDescent="0.35">
      <c r="A4" s="1" t="s">
        <v>24</v>
      </c>
      <c r="B4" s="1"/>
      <c r="C4" s="1"/>
      <c r="D4" s="1"/>
    </row>
    <row r="5" spans="1:7" x14ac:dyDescent="0.35">
      <c r="A5" s="1" t="s">
        <v>25</v>
      </c>
      <c r="B5" s="1"/>
      <c r="C5" s="1"/>
      <c r="D5" s="1"/>
    </row>
    <row r="6" spans="1:7" x14ac:dyDescent="0.35">
      <c r="A6" s="1" t="s">
        <v>26</v>
      </c>
      <c r="B6" s="1"/>
      <c r="C6" s="1"/>
      <c r="D6" s="1"/>
    </row>
    <row r="7" spans="1:7" x14ac:dyDescent="0.35">
      <c r="A7" s="1" t="s">
        <v>27</v>
      </c>
      <c r="B7" s="1"/>
      <c r="C7" s="1"/>
      <c r="D7" s="1"/>
    </row>
    <row r="8" spans="1:7" x14ac:dyDescent="0.35">
      <c r="A8" s="1" t="s">
        <v>28</v>
      </c>
      <c r="B8" s="1"/>
      <c r="C8" s="1"/>
      <c r="D8" s="1"/>
    </row>
    <row r="9" spans="1:7" x14ac:dyDescent="0.35">
      <c r="A9" s="1" t="s">
        <v>29</v>
      </c>
      <c r="B9" s="1"/>
      <c r="C9" s="1"/>
      <c r="D9" s="1"/>
    </row>
    <row r="10" spans="1:7" x14ac:dyDescent="0.35">
      <c r="A10" s="1" t="s">
        <v>30</v>
      </c>
      <c r="B10" s="1"/>
      <c r="C10" s="1"/>
      <c r="D10" s="1"/>
    </row>
    <row r="11" spans="1:7" x14ac:dyDescent="0.35">
      <c r="A11" s="1" t="s">
        <v>31</v>
      </c>
      <c r="B11" s="1"/>
      <c r="C11" s="1"/>
      <c r="D11" s="1"/>
    </row>
    <row r="12" spans="1:7" x14ac:dyDescent="0.35">
      <c r="A12" s="1" t="s">
        <v>32</v>
      </c>
      <c r="B12" s="1"/>
      <c r="C12" s="1"/>
      <c r="D12" s="1"/>
    </row>
    <row r="13" spans="1:7" x14ac:dyDescent="0.35">
      <c r="A13" s="1" t="s">
        <v>33</v>
      </c>
      <c r="B13" s="1"/>
      <c r="C13" s="1"/>
      <c r="D13" s="1"/>
    </row>
    <row r="14" spans="1:7" x14ac:dyDescent="0.35">
      <c r="A14" s="1" t="s">
        <v>34</v>
      </c>
      <c r="B14" s="1"/>
      <c r="C14" s="1"/>
      <c r="D14" s="1"/>
    </row>
    <row r="15" spans="1:7" x14ac:dyDescent="0.35">
      <c r="A15" s="1" t="s">
        <v>35</v>
      </c>
      <c r="B15" s="1"/>
      <c r="C15" s="1"/>
      <c r="D15" s="1"/>
    </row>
    <row r="16" spans="1:7" x14ac:dyDescent="0.35">
      <c r="A16" s="1" t="s">
        <v>37</v>
      </c>
      <c r="B16" s="1"/>
      <c r="C16" s="1"/>
      <c r="D16" s="1"/>
    </row>
    <row r="17" spans="1:4" x14ac:dyDescent="0.35">
      <c r="A17" s="1" t="s">
        <v>38</v>
      </c>
      <c r="B17" s="1"/>
      <c r="C17" s="1"/>
      <c r="D17" s="1"/>
    </row>
    <row r="18" spans="1:4" x14ac:dyDescent="0.35">
      <c r="A18" s="1" t="s">
        <v>39</v>
      </c>
      <c r="B18" s="1"/>
      <c r="C18" s="1"/>
      <c r="D18" s="1"/>
    </row>
    <row r="19" spans="1:4" x14ac:dyDescent="0.35">
      <c r="A19" s="1" t="s">
        <v>40</v>
      </c>
      <c r="B19" s="1"/>
      <c r="C19" s="1"/>
      <c r="D19" s="1"/>
    </row>
    <row r="20" spans="1:4" x14ac:dyDescent="0.35">
      <c r="A20" s="1" t="s">
        <v>41</v>
      </c>
      <c r="B20" s="1"/>
      <c r="C20" s="1"/>
      <c r="D20" s="1"/>
    </row>
    <row r="21" spans="1:4" x14ac:dyDescent="0.35">
      <c r="A21" s="1" t="s">
        <v>42</v>
      </c>
      <c r="B21" s="1"/>
      <c r="C21" s="1"/>
      <c r="D21" s="1"/>
    </row>
    <row r="22" spans="1:4" x14ac:dyDescent="0.35">
      <c r="A22" s="1" t="s">
        <v>43</v>
      </c>
      <c r="B22" s="1"/>
      <c r="C22" s="1"/>
      <c r="D22" s="1"/>
    </row>
    <row r="23" spans="1:4" x14ac:dyDescent="0.35">
      <c r="A23" s="1" t="s">
        <v>44</v>
      </c>
      <c r="B23" s="1"/>
      <c r="C23" s="1"/>
      <c r="D23" s="1"/>
    </row>
    <row r="24" spans="1:4" x14ac:dyDescent="0.35">
      <c r="A24" s="1" t="s">
        <v>45</v>
      </c>
      <c r="B24" s="1"/>
      <c r="C24" s="1"/>
      <c r="D24" s="1"/>
    </row>
    <row r="25" spans="1:4" x14ac:dyDescent="0.35">
      <c r="A25" s="1" t="s">
        <v>46</v>
      </c>
      <c r="B25" s="1"/>
      <c r="C25" s="1"/>
      <c r="D25" s="1"/>
    </row>
    <row r="26" spans="1:4" x14ac:dyDescent="0.35">
      <c r="A26" s="1" t="s">
        <v>47</v>
      </c>
      <c r="B26" s="1"/>
      <c r="C26" s="1"/>
      <c r="D26" s="1"/>
    </row>
    <row r="27" spans="1:4" x14ac:dyDescent="0.35">
      <c r="A27" s="1" t="s">
        <v>48</v>
      </c>
      <c r="B27" s="1"/>
      <c r="C27" s="1"/>
      <c r="D27" s="1"/>
    </row>
    <row r="28" spans="1:4" x14ac:dyDescent="0.35">
      <c r="A28" s="1" t="s">
        <v>49</v>
      </c>
      <c r="B28" s="1"/>
      <c r="C28" s="1"/>
      <c r="D28" s="1"/>
    </row>
    <row r="29" spans="1:4" x14ac:dyDescent="0.35">
      <c r="A29" s="1" t="s">
        <v>50</v>
      </c>
      <c r="B29" s="1"/>
      <c r="C29" s="1"/>
      <c r="D29" s="1"/>
    </row>
    <row r="30" spans="1:4" x14ac:dyDescent="0.35">
      <c r="A30" s="1" t="s">
        <v>51</v>
      </c>
      <c r="B30" s="1"/>
      <c r="C30" s="1"/>
      <c r="D30" s="1"/>
    </row>
    <row r="31" spans="1:4" x14ac:dyDescent="0.35">
      <c r="A31" s="1" t="s">
        <v>52</v>
      </c>
      <c r="B31" s="1"/>
      <c r="C31" s="1"/>
      <c r="D31" s="1"/>
    </row>
    <row r="32" spans="1:4" x14ac:dyDescent="0.35">
      <c r="A32" s="1" t="s">
        <v>53</v>
      </c>
      <c r="B32" s="1"/>
      <c r="C32" s="1"/>
      <c r="D32" s="1"/>
    </row>
    <row r="33" spans="1:4" x14ac:dyDescent="0.35">
      <c r="A33" s="1" t="s">
        <v>54</v>
      </c>
      <c r="B33" s="1"/>
      <c r="C33" s="1"/>
      <c r="D33" s="1"/>
    </row>
    <row r="34" spans="1:4" x14ac:dyDescent="0.35">
      <c r="A34" s="1" t="s">
        <v>55</v>
      </c>
      <c r="B34" s="1"/>
      <c r="C34" s="1"/>
      <c r="D34" s="1"/>
    </row>
    <row r="35" spans="1:4" x14ac:dyDescent="0.35">
      <c r="A35" s="1" t="s">
        <v>56</v>
      </c>
      <c r="B35" s="1"/>
      <c r="C35" s="1"/>
      <c r="D35" s="1"/>
    </row>
    <row r="36" spans="1:4" x14ac:dyDescent="0.35">
      <c r="A36" s="1" t="s">
        <v>57</v>
      </c>
      <c r="B36" s="1"/>
      <c r="C36" s="1"/>
      <c r="D36" s="1"/>
    </row>
    <row r="37" spans="1:4" x14ac:dyDescent="0.35">
      <c r="A37" s="1" t="s">
        <v>58</v>
      </c>
      <c r="B37" s="1"/>
      <c r="C37" s="1"/>
      <c r="D37" s="1"/>
    </row>
    <row r="38" spans="1:4" x14ac:dyDescent="0.35">
      <c r="A38" s="1" t="s">
        <v>59</v>
      </c>
      <c r="B38" s="1"/>
      <c r="C38" s="1"/>
      <c r="D38" s="1"/>
    </row>
    <row r="39" spans="1:4" x14ac:dyDescent="0.35">
      <c r="A39" s="1" t="s">
        <v>60</v>
      </c>
      <c r="B39" s="1"/>
      <c r="C39" s="1"/>
      <c r="D39" s="1"/>
    </row>
    <row r="40" spans="1:4" x14ac:dyDescent="0.35">
      <c r="A40" s="1" t="s">
        <v>61</v>
      </c>
      <c r="B40" s="1"/>
      <c r="C40" s="1"/>
      <c r="D40" s="1"/>
    </row>
    <row r="41" spans="1:4" x14ac:dyDescent="0.35">
      <c r="A41" s="1" t="s">
        <v>62</v>
      </c>
      <c r="B41" s="1"/>
      <c r="C41" s="1"/>
      <c r="D41" s="1"/>
    </row>
    <row r="42" spans="1:4" x14ac:dyDescent="0.35">
      <c r="A42" s="1" t="s">
        <v>63</v>
      </c>
      <c r="B42" s="1"/>
      <c r="C42" s="1"/>
      <c r="D42" s="1"/>
    </row>
    <row r="43" spans="1:4" x14ac:dyDescent="0.35">
      <c r="A43" s="1" t="s">
        <v>64</v>
      </c>
      <c r="B43" s="1"/>
      <c r="C43" s="1"/>
      <c r="D43" s="1"/>
    </row>
    <row r="44" spans="1:4" x14ac:dyDescent="0.35">
      <c r="A44" s="1" t="s">
        <v>65</v>
      </c>
      <c r="B44" s="1"/>
      <c r="C44" s="1"/>
      <c r="D44" s="1"/>
    </row>
    <row r="45" spans="1:4" x14ac:dyDescent="0.35">
      <c r="A45" s="1" t="s">
        <v>66</v>
      </c>
      <c r="B45" s="1"/>
      <c r="C45" s="1"/>
      <c r="D45" s="1"/>
    </row>
    <row r="46" spans="1:4" x14ac:dyDescent="0.35">
      <c r="A46" s="1" t="s">
        <v>67</v>
      </c>
      <c r="B46" s="1"/>
      <c r="C46" s="1"/>
      <c r="D46" s="1"/>
    </row>
    <row r="47" spans="1:4" x14ac:dyDescent="0.35">
      <c r="A47" s="1" t="s">
        <v>68</v>
      </c>
      <c r="B47" s="1"/>
      <c r="C47" s="1"/>
      <c r="D47" s="1"/>
    </row>
    <row r="48" spans="1:4" x14ac:dyDescent="0.35">
      <c r="A48" s="1" t="s">
        <v>69</v>
      </c>
      <c r="B48" s="1"/>
      <c r="C48" s="1"/>
      <c r="D48" s="1"/>
    </row>
    <row r="49" spans="1:4" x14ac:dyDescent="0.35">
      <c r="A49" s="1" t="s">
        <v>70</v>
      </c>
      <c r="B49" s="1"/>
      <c r="C49" s="1"/>
      <c r="D49" s="1"/>
    </row>
    <row r="50" spans="1:4" x14ac:dyDescent="0.35">
      <c r="A50" s="1" t="s">
        <v>71</v>
      </c>
      <c r="B50" s="1"/>
      <c r="C50" s="1"/>
      <c r="D50" s="1"/>
    </row>
    <row r="51" spans="1:4" x14ac:dyDescent="0.35">
      <c r="A51" s="1" t="s">
        <v>72</v>
      </c>
      <c r="B51" s="1"/>
      <c r="C51" s="1"/>
      <c r="D51" s="1"/>
    </row>
    <row r="52" spans="1:4" x14ac:dyDescent="0.35">
      <c r="A52" s="1" t="s">
        <v>73</v>
      </c>
      <c r="B52" s="1"/>
      <c r="C52" s="1"/>
      <c r="D52" s="1"/>
    </row>
    <row r="53" spans="1:4" x14ac:dyDescent="0.35">
      <c r="A53" s="1" t="s">
        <v>74</v>
      </c>
      <c r="B53" s="1"/>
      <c r="C53" s="1"/>
      <c r="D53" s="1"/>
    </row>
    <row r="54" spans="1:4" x14ac:dyDescent="0.35">
      <c r="A54" s="1" t="s">
        <v>75</v>
      </c>
      <c r="B54" s="1"/>
      <c r="C54" s="1"/>
      <c r="D54" s="1"/>
    </row>
    <row r="55" spans="1:4" x14ac:dyDescent="0.35">
      <c r="A55" s="1" t="s">
        <v>76</v>
      </c>
      <c r="B55" s="1"/>
      <c r="C55" s="1"/>
      <c r="D55" s="1"/>
    </row>
    <row r="56" spans="1:4" x14ac:dyDescent="0.35">
      <c r="A56" s="1" t="s">
        <v>77</v>
      </c>
      <c r="B56" s="1"/>
      <c r="C56" s="1"/>
      <c r="D56" s="1"/>
    </row>
    <row r="57" spans="1:4" x14ac:dyDescent="0.35">
      <c r="A57" s="1" t="s">
        <v>78</v>
      </c>
      <c r="B57" s="1"/>
      <c r="C57" s="1"/>
      <c r="D57" s="1"/>
    </row>
    <row r="58" spans="1:4" x14ac:dyDescent="0.35">
      <c r="A58" s="1" t="s">
        <v>79</v>
      </c>
      <c r="B58" s="1"/>
      <c r="C58" s="1"/>
      <c r="D58" s="1"/>
    </row>
    <row r="59" spans="1:4" x14ac:dyDescent="0.35">
      <c r="A59" s="1" t="s">
        <v>80</v>
      </c>
      <c r="B59" s="1"/>
      <c r="C59" s="1"/>
      <c r="D59" s="1"/>
    </row>
  </sheetData>
  <sheetProtection select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6e73e70-8da9-4cdf-ad3d-bb5a5b31f7e2" xsi:nil="true"/>
    <lcf76f155ced4ddcb4097134ff3c332f xmlns="ac21467a-2607-45ec-8261-55e851c78946">
      <Terms xmlns="http://schemas.microsoft.com/office/infopath/2007/PartnerControls"/>
    </lcf76f155ced4ddcb4097134ff3c332f>
    <Identify_x0020_any_x0020_area_x0020_of_x0020_crossover_x003b__x0020_what_x0020_about_x0020_this_x0020_priority_x0020_area_x0020_has_x0020_potential_x0020_impact_x0020_on_x0020_your_x0020_priority_x0020_area_x003f_ xmlns="ac21467a-2607-45ec-8261-55e851c78946" xsi:nil="true"/>
    <Any_x0020_other_x0020_observations_x0020_or_x0020_concerns_x0020_you_x0020_want_x0020_to_x0020_share_x0020_with_x0020_this_x0020_priority_x0020_lead_x003f_ xmlns="ac21467a-2607-45ec-8261-55e851c78946" xsi:nil="true"/>
    <Have_x0020_you_x0020_or_x0020_any_x0020_of_x0020_your_x0020_jurisdictions_x0020_done_x0020_similar_x0020_work_x0020_that_x0020_you_x0020_want_x0020_to_x0020_elevate_x0020_for_x0020_this_x0020_team_x003f_ xmlns="ac21467a-2607-45ec-8261-55e851c7894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CF53642CFB8E429D735BE068C8D32E" ma:contentTypeVersion="" ma:contentTypeDescription="Create a new document." ma:contentTypeScope="" ma:versionID="58bb31c54cc78280f8e6f577954fd7a5">
  <xsd:schema xmlns:xsd="http://www.w3.org/2001/XMLSchema" xmlns:xs="http://www.w3.org/2001/XMLSchema" xmlns:p="http://schemas.microsoft.com/office/2006/metadata/properties" xmlns:ns2="ac21467a-2607-45ec-8261-55e851c78946" xmlns:ns3="96e73e70-8da9-4cdf-ad3d-bb5a5b31f7e2" targetNamespace="http://schemas.microsoft.com/office/2006/metadata/properties" ma:root="true" ma:fieldsID="3cd6fa35f0b812e49160ec4eea868e41" ns2:_="" ns3:_="">
    <xsd:import namespace="ac21467a-2607-45ec-8261-55e851c78946"/>
    <xsd:import namespace="96e73e70-8da9-4cdf-ad3d-bb5a5b31f7e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Identify_x0020_any_x0020_area_x0020_of_x0020_crossover_x003b__x0020_what_x0020_about_x0020_this_x0020_priority_x0020_area_x0020_has_x0020_potential_x0020_impact_x0020_on_x0020_your_x0020_priority_x0020_area_x003f_" minOccurs="0"/>
                <xsd:element ref="ns2:Have_x0020_you_x0020_or_x0020_any_x0020_of_x0020_your_x0020_jurisdictions_x0020_done_x0020_similar_x0020_work_x0020_that_x0020_you_x0020_want_x0020_to_x0020_elevate_x0020_for_x0020_this_x0020_team_x003f_" minOccurs="0"/>
                <xsd:element ref="ns2:Any_x0020_other_x0020_observations_x0020_or_x0020_concerns_x0020_you_x0020_want_x0020_to_x0020_share_x0020_with_x0020_this_x0020_priority_x0020_lead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21467a-2607-45ec-8261-55e851c789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dada7c3-aacb-455f-bd03-6005df5ea7e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Identify_x0020_any_x0020_area_x0020_of_x0020_crossover_x003b__x0020_what_x0020_about_x0020_this_x0020_priority_x0020_area_x0020_has_x0020_potential_x0020_impact_x0020_on_x0020_your_x0020_priority_x0020_area_x003f_" ma:index="24" nillable="true" ma:displayName="Identify any area of crossover; what about this priority area has potential impact on your priority area?" ma:internalName="Identify_x0020_any_x0020_area_x0020_of_x0020_crossover_x003b__x0020_what_x0020_about_x0020_this_x0020_priority_x0020_area_x0020_has_x0020_potential_x0020_impact_x0020_on_x0020_your_x0020_priority_x0020_area_x003f_">
      <xsd:simpleType>
        <xsd:restriction base="dms:Note">
          <xsd:maxLength value="255"/>
        </xsd:restriction>
      </xsd:simpleType>
    </xsd:element>
    <xsd:element name="Have_x0020_you_x0020_or_x0020_any_x0020_of_x0020_your_x0020_jurisdictions_x0020_done_x0020_similar_x0020_work_x0020_that_x0020_you_x0020_want_x0020_to_x0020_elevate_x0020_for_x0020_this_x0020_team_x003f_" ma:index="25" nillable="true" ma:displayName="Have you or any of your jurisdictions done similar work that you want to elevate for this team?" ma:internalName="Have_x0020_you_x0020_or_x0020_any_x0020_of_x0020_your_x0020_jurisdictions_x0020_done_x0020_similar_x0020_work_x0020_that_x0020_you_x0020_want_x0020_to_x0020_elevate_x0020_for_x0020_this_x0020_team_x003f_">
      <xsd:simpleType>
        <xsd:restriction base="dms:Note">
          <xsd:maxLength value="255"/>
        </xsd:restriction>
      </xsd:simpleType>
    </xsd:element>
    <xsd:element name="Any_x0020_other_x0020_observations_x0020_or_x0020_concerns_x0020_you_x0020_want_x0020_to_x0020_share_x0020_with_x0020_this_x0020_priority_x0020_lead_x003f_" ma:index="26" nillable="true" ma:displayName="Any other observations or concerns you want to share with this priority lead?" ma:internalName="Any_x0020_other_x0020_observations_x0020_or_x0020_concerns_x0020_you_x0020_want_x0020_to_x0020_share_x0020_with_x0020_this_x0020_priority_x0020_lead_x003f_">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6e73e70-8da9-4cdf-ad3d-bb5a5b31f7e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c82eed4a-d5c7-44be-a967-0ba4e71634d7}" ma:internalName="TaxCatchAll" ma:showField="CatchAllData" ma:web="96e73e70-8da9-4cdf-ad3d-bb5a5b31f7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47AB6D-5814-4284-AB10-6FA41DE17B71}">
  <ds:schemaRefs>
    <ds:schemaRef ds:uri="http://purl.org/dc/dcmitype/"/>
    <ds:schemaRef ds:uri="http://schemas.openxmlformats.org/package/2006/metadata/core-properties"/>
    <ds:schemaRef ds:uri="http://schemas.microsoft.com/office/2006/metadata/properties"/>
    <ds:schemaRef ds:uri="96e73e70-8da9-4cdf-ad3d-bb5a5b31f7e2"/>
    <ds:schemaRef ds:uri="http://schemas.microsoft.com/office/infopath/2007/PartnerControls"/>
    <ds:schemaRef ds:uri="http://schemas.microsoft.com/office/2006/documentManagement/types"/>
    <ds:schemaRef ds:uri="http://purl.org/dc/elements/1.1/"/>
    <ds:schemaRef ds:uri="ac21467a-2607-45ec-8261-55e851c78946"/>
    <ds:schemaRef ds:uri="http://www.w3.org/XML/1998/namespace"/>
    <ds:schemaRef ds:uri="http://purl.org/dc/terms/"/>
  </ds:schemaRefs>
</ds:datastoreItem>
</file>

<file path=customXml/itemProps2.xml><?xml version="1.0" encoding="utf-8"?>
<ds:datastoreItem xmlns:ds="http://schemas.openxmlformats.org/officeDocument/2006/customXml" ds:itemID="{A5451A3F-93A5-4C66-9AFD-3338A0E14761}">
  <ds:schemaRefs>
    <ds:schemaRef ds:uri="http://schemas.microsoft.com/sharepoint/v3/contenttype/forms"/>
  </ds:schemaRefs>
</ds:datastoreItem>
</file>

<file path=customXml/itemProps3.xml><?xml version="1.0" encoding="utf-8"?>
<ds:datastoreItem xmlns:ds="http://schemas.openxmlformats.org/officeDocument/2006/customXml" ds:itemID="{A61F61BF-9B32-4925-BA6A-9B870F7A9D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21467a-2607-45ec-8261-55e851c78946"/>
    <ds:schemaRef ds:uri="96e73e70-8da9-4cdf-ad3d-bb5a5b31f7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Cover_Sheet2</vt:lpstr>
      <vt:lpstr>County Names to hide (2)</vt:lpstr>
      <vt:lpstr>Fidelity</vt:lpstr>
      <vt:lpstr>Outcomes</vt:lpstr>
      <vt:lpstr>Fidelity Aggregate</vt:lpstr>
      <vt:lpstr>Outcomes Aggregate</vt:lpstr>
      <vt:lpstr>County Names to hide</vt:lpstr>
      <vt:lpstr>'County Names to hide (2)'!HomeVisitorsFilteredList</vt:lpstr>
      <vt:lpstr>HomeVisitorsFilteredList</vt:lpstr>
      <vt:lpstr>'County Names to hide (2)'!HV_FilteredList</vt:lpstr>
      <vt:lpstr>HV_FilteredList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Kya Barounis</dc:creator>
  <cp:keywords/>
  <dc:description/>
  <cp:lastModifiedBy>Kya Barounis</cp:lastModifiedBy>
  <cp:revision/>
  <dcterms:created xsi:type="dcterms:W3CDTF">2025-08-07T23:05:09Z</dcterms:created>
  <dcterms:modified xsi:type="dcterms:W3CDTF">2026-10-12T19:37:15Z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0x01010066CF53642CFB8E429D735BE068C8D32E</vt:lpwstr>
  </property>
  <property fmtid="{D5CDD505-2E9C-101B-9397-08002B2CF9AE}" pid="3" name="MediaServiceImageTags">
    <vt:lpwstr/>
  </property>
</Properties>
</file>